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rive partagés\Artline Drive\ArtLine\Commercial\Prices\Current Order sheet\"/>
    </mc:Choice>
  </mc:AlternateContent>
  <xr:revisionPtr revIDLastSave="0" documentId="13_ncr:1_{22C648A0-7E65-49DF-8ACE-96A6552A33F9}" xr6:coauthVersionLast="47" xr6:coauthVersionMax="47" xr10:uidLastSave="{00000000-0000-0000-0000-000000000000}"/>
  <bookViews>
    <workbookView xWindow="-110" yWindow="-110" windowWidth="21820" windowHeight="14020" tabRatio="810" firstSheet="4" activeTab="9" xr2:uid="{00000000-000D-0000-FFFF-FFFF00000000}"/>
  </bookViews>
  <sheets>
    <sheet name="RECAP" sheetId="1" r:id="rId1"/>
    <sheet name="PE-PU - Volx" sheetId="14" r:id="rId2"/>
    <sheet name="PE - CompositeX" sheetId="4" r:id="rId3"/>
    <sheet name="PU - CompositeX" sheetId="8" r:id="rId4"/>
    <sheet name="Packs CompositeX" sheetId="12" r:id="rId5"/>
    <sheet name="TP Thermoplastic - Ghold" sheetId="13" r:id="rId6"/>
    <sheet name="PU - Peak Performance USA" sheetId="16" r:id="rId7"/>
    <sheet name="GRP-PU - 360 Europe" sheetId="9" r:id="rId8"/>
    <sheet name="GRP - 360 Mexico" sheetId="15" r:id="rId9"/>
    <sheet name="GRP-PU - KastLine" sheetId="11" r:id="rId10"/>
    <sheet name="Wooden Volumes - Manusad" sheetId="7" r:id="rId11"/>
    <sheet name="Training &amp; Homewall" sheetId="10" r:id="rId12"/>
  </sheets>
  <definedNames>
    <definedName name="_xlnm.Print_Area" localSheetId="11">'Training &amp; Homewall'!$C$10:$K$34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3" l="1"/>
  <c r="H46" i="13"/>
  <c r="O3" i="7"/>
  <c r="J3" i="7"/>
  <c r="F165" i="7"/>
  <c r="AB165" i="7"/>
  <c r="AB169" i="7"/>
  <c r="F166" i="7"/>
  <c r="AC166" i="7"/>
  <c r="F167" i="7"/>
  <c r="AD167" i="7"/>
  <c r="F168" i="7"/>
  <c r="AE168" i="7"/>
  <c r="AC169" i="7"/>
  <c r="AD169" i="7"/>
  <c r="AE169" i="7"/>
  <c r="B27" i="1"/>
  <c r="C27" i="1"/>
  <c r="D27" i="1"/>
  <c r="E27" i="1"/>
  <c r="F27" i="1"/>
  <c r="G27" i="1"/>
  <c r="H27" i="1"/>
  <c r="I27" i="1"/>
  <c r="J27" i="1"/>
  <c r="K27" i="1"/>
  <c r="A27" i="1"/>
  <c r="BQ165" i="7"/>
  <c r="BQ166" i="7"/>
  <c r="BQ167" i="7"/>
  <c r="BQ168" i="7"/>
  <c r="BQ169" i="7"/>
  <c r="AA8" i="7"/>
  <c r="B31" i="1"/>
  <c r="F12" i="15"/>
  <c r="BO12" i="15"/>
  <c r="F13" i="15"/>
  <c r="BO13" i="15"/>
  <c r="F14" i="15"/>
  <c r="BO14" i="15"/>
  <c r="F15" i="15"/>
  <c r="BO15" i="15"/>
  <c r="F41" i="15"/>
  <c r="BO41" i="15"/>
  <c r="F40" i="15"/>
  <c r="BO40" i="15"/>
  <c r="F39" i="15"/>
  <c r="BO39" i="15"/>
  <c r="F38" i="15"/>
  <c r="BO38" i="15"/>
  <c r="F37" i="15"/>
  <c r="BO37" i="15"/>
  <c r="F36" i="15"/>
  <c r="BO36" i="15"/>
  <c r="F35" i="15"/>
  <c r="BO35" i="15"/>
  <c r="F34" i="15"/>
  <c r="BO34" i="15"/>
  <c r="F33" i="15"/>
  <c r="BO33" i="15"/>
  <c r="F32" i="15"/>
  <c r="BO32" i="15"/>
  <c r="F31" i="15"/>
  <c r="BO31" i="15"/>
  <c r="F30" i="15"/>
  <c r="BO30" i="15"/>
  <c r="F29" i="15"/>
  <c r="BO29" i="15"/>
  <c r="F28" i="15"/>
  <c r="BO28" i="15"/>
  <c r="F27" i="15"/>
  <c r="BO27" i="15"/>
  <c r="F26" i="15"/>
  <c r="BO26" i="15"/>
  <c r="F25" i="15"/>
  <c r="BO25" i="15"/>
  <c r="F24" i="15"/>
  <c r="BO24" i="15"/>
  <c r="F23" i="15"/>
  <c r="BO23" i="15"/>
  <c r="F22" i="15"/>
  <c r="BO22" i="15"/>
  <c r="F21" i="15"/>
  <c r="BO21" i="15"/>
  <c r="F20" i="15"/>
  <c r="BO20" i="15"/>
  <c r="F19" i="15"/>
  <c r="BO19" i="15"/>
  <c r="F18" i="15"/>
  <c r="BO18" i="15"/>
  <c r="F17" i="15"/>
  <c r="BO17" i="15"/>
  <c r="F16" i="15"/>
  <c r="BO16" i="15"/>
  <c r="BO42" i="15"/>
  <c r="W8" i="15"/>
  <c r="A31" i="1"/>
  <c r="E12" i="16"/>
  <c r="BE12" i="16"/>
  <c r="E13" i="16"/>
  <c r="BE13" i="16"/>
  <c r="E14" i="16"/>
  <c r="BE14" i="16"/>
  <c r="E15" i="16"/>
  <c r="BE15" i="16"/>
  <c r="E20" i="16"/>
  <c r="BE20" i="16"/>
  <c r="E19" i="16"/>
  <c r="BE19" i="16"/>
  <c r="E18" i="16"/>
  <c r="BE18" i="16"/>
  <c r="BE34" i="16"/>
  <c r="V8" i="16"/>
  <c r="T13" i="16"/>
  <c r="T14" i="16"/>
  <c r="T15" i="16"/>
  <c r="T34" i="16"/>
  <c r="E36" i="16"/>
  <c r="T36" i="16"/>
  <c r="E37" i="16"/>
  <c r="T37" i="16"/>
  <c r="T39" i="16"/>
  <c r="J8" i="16"/>
  <c r="E16" i="16"/>
  <c r="U16" i="16"/>
  <c r="E17" i="16"/>
  <c r="U17" i="16"/>
  <c r="U18" i="16"/>
  <c r="U19" i="16"/>
  <c r="U20" i="16"/>
  <c r="U34" i="16"/>
  <c r="K8" i="16"/>
  <c r="E21" i="16"/>
  <c r="V21" i="16"/>
  <c r="E22" i="16"/>
  <c r="V22" i="16"/>
  <c r="E23" i="16"/>
  <c r="V23" i="16"/>
  <c r="E24" i="16"/>
  <c r="V24" i="16"/>
  <c r="V34" i="16"/>
  <c r="L8" i="16"/>
  <c r="E25" i="16"/>
  <c r="W25" i="16"/>
  <c r="E26" i="16"/>
  <c r="W26" i="16"/>
  <c r="E27" i="16"/>
  <c r="W27" i="16"/>
  <c r="E28" i="16"/>
  <c r="W28" i="16"/>
  <c r="W34" i="16"/>
  <c r="W36" i="16"/>
  <c r="E38" i="16"/>
  <c r="W38" i="16"/>
  <c r="W39" i="16"/>
  <c r="M8" i="16"/>
  <c r="E29" i="16"/>
  <c r="X29" i="16"/>
  <c r="E30" i="16"/>
  <c r="X30" i="16"/>
  <c r="E31" i="16"/>
  <c r="X31" i="16"/>
  <c r="E32" i="16"/>
  <c r="X32" i="16"/>
  <c r="E33" i="16"/>
  <c r="X33" i="16"/>
  <c r="X34" i="16"/>
  <c r="N8" i="16"/>
  <c r="S12" i="16"/>
  <c r="S34" i="16"/>
  <c r="I8" i="16"/>
  <c r="I3" i="16"/>
  <c r="A19" i="1"/>
  <c r="J3" i="16"/>
  <c r="B19" i="1"/>
  <c r="K3" i="16"/>
  <c r="C19" i="1"/>
  <c r="L3" i="16"/>
  <c r="D19" i="1"/>
  <c r="N3" i="16"/>
  <c r="AB12" i="15"/>
  <c r="AB13" i="15"/>
  <c r="AB14" i="15"/>
  <c r="AB15" i="15"/>
  <c r="AB17" i="15"/>
  <c r="AB40" i="15"/>
  <c r="AB39" i="15"/>
  <c r="AB38" i="15"/>
  <c r="AB37" i="15"/>
  <c r="AB36" i="15"/>
  <c r="AB35" i="15"/>
  <c r="AB34" i="15"/>
  <c r="AB33" i="15"/>
  <c r="AB32" i="15"/>
  <c r="AB30" i="15"/>
  <c r="AB29" i="15"/>
  <c r="AB28" i="15"/>
  <c r="AB27" i="15"/>
  <c r="AB25" i="15"/>
  <c r="AB24" i="15"/>
  <c r="AB23" i="15"/>
  <c r="AB22" i="15"/>
  <c r="AB21" i="15"/>
  <c r="AB20" i="15"/>
  <c r="AB19" i="15"/>
  <c r="AB18" i="15"/>
  <c r="AB42" i="15"/>
  <c r="O3" i="15"/>
  <c r="F19" i="1"/>
  <c r="M3" i="16"/>
  <c r="E19" i="1"/>
  <c r="AC16" i="15"/>
  <c r="AC17" i="15"/>
  <c r="AC26" i="15"/>
  <c r="AC31" i="15"/>
  <c r="AC41" i="15"/>
  <c r="AC32" i="15"/>
  <c r="AC42" i="15"/>
  <c r="P3" i="15"/>
  <c r="G19" i="1"/>
  <c r="I19" i="1"/>
  <c r="H19" i="1"/>
  <c r="BK12" i="16"/>
  <c r="BK13" i="16"/>
  <c r="BK14" i="16"/>
  <c r="BK15" i="16"/>
  <c r="BK33" i="16"/>
  <c r="BK32" i="16"/>
  <c r="BK31" i="16"/>
  <c r="BK30" i="16"/>
  <c r="BK29" i="16"/>
  <c r="BK28" i="16"/>
  <c r="BK27" i="16"/>
  <c r="BK26" i="16"/>
  <c r="BK25" i="16"/>
  <c r="BK24" i="16"/>
  <c r="BK23" i="16"/>
  <c r="BK22" i="16"/>
  <c r="BK21" i="16"/>
  <c r="BK20" i="16"/>
  <c r="BK19" i="16"/>
  <c r="BK18" i="16"/>
  <c r="BK17" i="16"/>
  <c r="BK16" i="16"/>
  <c r="BK34" i="16"/>
  <c r="BK36" i="16"/>
  <c r="BK37" i="16"/>
  <c r="BK38" i="16"/>
  <c r="BK39" i="16"/>
  <c r="Y1" i="16"/>
  <c r="D10" i="1"/>
  <c r="C10" i="1"/>
  <c r="G12" i="16"/>
  <c r="G13" i="16"/>
  <c r="G14" i="16"/>
  <c r="G15" i="16"/>
  <c r="G16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34" i="16"/>
  <c r="D2" i="16"/>
  <c r="B10" i="1"/>
  <c r="W8" i="16"/>
  <c r="T8" i="16"/>
  <c r="O8" i="16"/>
  <c r="P8" i="16"/>
  <c r="Q8" i="16"/>
  <c r="R8" i="16"/>
  <c r="S8" i="16"/>
  <c r="AI23" i="16"/>
  <c r="AI34" i="16"/>
  <c r="AJ34" i="16"/>
  <c r="AK24" i="16"/>
  <c r="AK25" i="16"/>
  <c r="AK27" i="16"/>
  <c r="AK28" i="16"/>
  <c r="AK33" i="16"/>
  <c r="AK32" i="16"/>
  <c r="AK34" i="16"/>
  <c r="AL24" i="16"/>
  <c r="AL26" i="16"/>
  <c r="AL27" i="16"/>
  <c r="AL28" i="16"/>
  <c r="AL30" i="16"/>
  <c r="AL34" i="16"/>
  <c r="AM26" i="16"/>
  <c r="AM28" i="16"/>
  <c r="AM29" i="16"/>
  <c r="AM31" i="16"/>
  <c r="AM34" i="16"/>
  <c r="AN34" i="16"/>
  <c r="AO34" i="16"/>
  <c r="AP34" i="16"/>
  <c r="AQ34" i="16"/>
  <c r="AR34" i="16"/>
  <c r="AH16" i="16"/>
  <c r="AH17" i="16"/>
  <c r="AH18" i="16"/>
  <c r="AH21" i="16"/>
  <c r="AH25" i="16"/>
  <c r="AH22" i="16"/>
  <c r="AH34" i="16"/>
  <c r="Y34" i="16"/>
  <c r="J34" i="16"/>
  <c r="K34" i="16"/>
  <c r="L34" i="16"/>
  <c r="M34" i="16"/>
  <c r="N34" i="16"/>
  <c r="O34" i="16"/>
  <c r="P34" i="16"/>
  <c r="Q34" i="16"/>
  <c r="I34" i="16"/>
  <c r="O3" i="16"/>
  <c r="G36" i="16"/>
  <c r="G37" i="16"/>
  <c r="G38" i="16"/>
  <c r="G39" i="16"/>
  <c r="S39" i="16"/>
  <c r="BF39" i="16"/>
  <c r="BE39" i="16"/>
  <c r="AR39" i="16"/>
  <c r="AQ39" i="16"/>
  <c r="AP39" i="16"/>
  <c r="AO39" i="16"/>
  <c r="AN39" i="16"/>
  <c r="AM39" i="16"/>
  <c r="AL36" i="16"/>
  <c r="AL38" i="16"/>
  <c r="AL39" i="16"/>
  <c r="AK39" i="16"/>
  <c r="AJ39" i="16"/>
  <c r="AI39" i="16"/>
  <c r="AH36" i="16"/>
  <c r="AH37" i="16"/>
  <c r="AH39" i="16"/>
  <c r="Y39" i="16"/>
  <c r="X39" i="16"/>
  <c r="V39" i="16"/>
  <c r="U39" i="16"/>
  <c r="Q39" i="16"/>
  <c r="P39" i="16"/>
  <c r="O39" i="16"/>
  <c r="N39" i="16"/>
  <c r="M39" i="16"/>
  <c r="L39" i="16"/>
  <c r="K39" i="16"/>
  <c r="J39" i="16"/>
  <c r="I39" i="16"/>
  <c r="BF34" i="16"/>
  <c r="P3" i="16"/>
  <c r="X8" i="16"/>
  <c r="BL118" i="4"/>
  <c r="AW118" i="4"/>
  <c r="AV118" i="4"/>
  <c r="AU118" i="4"/>
  <c r="AT118" i="4"/>
  <c r="AS118" i="4"/>
  <c r="AR118" i="4"/>
  <c r="AN118" i="4"/>
  <c r="AD118" i="4"/>
  <c r="AB118" i="4"/>
  <c r="AA118" i="4"/>
  <c r="Z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J118" i="4"/>
  <c r="F83" i="4"/>
  <c r="H83" i="4"/>
  <c r="H118" i="4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Z201" i="8"/>
  <c r="AA201" i="8"/>
  <c r="AB201" i="8"/>
  <c r="AC201" i="8"/>
  <c r="AN201" i="8"/>
  <c r="AO201" i="8"/>
  <c r="AP201" i="8"/>
  <c r="AR201" i="8"/>
  <c r="AS201" i="8"/>
  <c r="AT201" i="8"/>
  <c r="AU201" i="8"/>
  <c r="AV201" i="8"/>
  <c r="AW201" i="8"/>
  <c r="AX201" i="8"/>
  <c r="BK201" i="8"/>
  <c r="BL201" i="8"/>
  <c r="F152" i="8"/>
  <c r="H152" i="8"/>
  <c r="H201" i="8"/>
  <c r="AD152" i="8"/>
  <c r="AD201" i="8"/>
  <c r="AQ152" i="8"/>
  <c r="AQ201" i="8"/>
  <c r="AQ83" i="4"/>
  <c r="AQ118" i="4"/>
  <c r="BR83" i="4"/>
  <c r="BR118" i="4"/>
  <c r="AC83" i="4"/>
  <c r="AC118" i="4"/>
  <c r="AO83" i="4"/>
  <c r="AO118" i="4"/>
  <c r="AP83" i="4"/>
  <c r="AP118" i="4"/>
  <c r="BQ152" i="8"/>
  <c r="BQ201" i="8"/>
  <c r="D71" i="11"/>
  <c r="D41" i="11"/>
  <c r="D44" i="11"/>
  <c r="AC44" i="11"/>
  <c r="D45" i="11"/>
  <c r="BV45" i="11"/>
  <c r="D46" i="11"/>
  <c r="AC46" i="11"/>
  <c r="D47" i="11"/>
  <c r="BV47" i="11"/>
  <c r="D48" i="11"/>
  <c r="F48" i="11"/>
  <c r="D49" i="11"/>
  <c r="BP49" i="11"/>
  <c r="D50" i="11"/>
  <c r="BP50" i="11"/>
  <c r="D51" i="11"/>
  <c r="BV51" i="11"/>
  <c r="D52" i="11"/>
  <c r="BV52" i="11"/>
  <c r="D53" i="11"/>
  <c r="BV53" i="11"/>
  <c r="D54" i="11"/>
  <c r="AC54" i="11"/>
  <c r="D55" i="11"/>
  <c r="AD55" i="11"/>
  <c r="D56" i="11"/>
  <c r="BP56" i="11"/>
  <c r="D57" i="11"/>
  <c r="BV57" i="11"/>
  <c r="D58" i="11"/>
  <c r="D59" i="11"/>
  <c r="AC59" i="11"/>
  <c r="D60" i="11"/>
  <c r="BV60" i="11"/>
  <c r="D61" i="11"/>
  <c r="BV61" i="11"/>
  <c r="D62" i="11"/>
  <c r="BP62" i="11"/>
  <c r="D63" i="11"/>
  <c r="F63" i="11"/>
  <c r="D64" i="11"/>
  <c r="AC64" i="11"/>
  <c r="D65" i="11"/>
  <c r="AC65" i="11"/>
  <c r="D66" i="11"/>
  <c r="F66" i="11"/>
  <c r="D67" i="11"/>
  <c r="AD67" i="11"/>
  <c r="AC5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BQ68" i="11"/>
  <c r="BV58" i="11"/>
  <c r="BV59" i="11"/>
  <c r="BP44" i="11"/>
  <c r="BP58" i="11"/>
  <c r="F58" i="11"/>
  <c r="F45" i="11"/>
  <c r="F44" i="11"/>
  <c r="F2" i="7"/>
  <c r="F2" i="9"/>
  <c r="D2" i="11"/>
  <c r="F2" i="10"/>
  <c r="C5" i="1"/>
  <c r="BQ106" i="11"/>
  <c r="BA106" i="11"/>
  <c r="AZ106" i="11"/>
  <c r="AD106" i="11"/>
  <c r="AE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V106" i="11"/>
  <c r="H106" i="11"/>
  <c r="BQ114" i="11"/>
  <c r="BR113" i="11"/>
  <c r="AD114" i="11"/>
  <c r="AE114" i="11"/>
  <c r="AG113" i="11"/>
  <c r="AH113" i="11"/>
  <c r="AI113" i="11"/>
  <c r="AJ113" i="11"/>
  <c r="AK113" i="11"/>
  <c r="AF113" i="11"/>
  <c r="BC113" i="11"/>
  <c r="BD113" i="11"/>
  <c r="BE113" i="11"/>
  <c r="BF113" i="11"/>
  <c r="BG113" i="11"/>
  <c r="BH113" i="11"/>
  <c r="BI113" i="11"/>
  <c r="BJ113" i="11"/>
  <c r="BK113" i="11"/>
  <c r="BL113" i="11"/>
  <c r="BB113" i="11"/>
  <c r="AZ114" i="11"/>
  <c r="BA114" i="11"/>
  <c r="V114" i="11"/>
  <c r="I114" i="11"/>
  <c r="J114" i="11"/>
  <c r="K114" i="11"/>
  <c r="L114" i="11"/>
  <c r="M114" i="11"/>
  <c r="N114" i="11"/>
  <c r="O114" i="11"/>
  <c r="P114" i="11"/>
  <c r="Q114" i="11"/>
  <c r="R114" i="11"/>
  <c r="S114" i="11"/>
  <c r="T114" i="11"/>
  <c r="U114" i="11"/>
  <c r="H114" i="11"/>
  <c r="D113" i="11"/>
  <c r="BL47" i="13"/>
  <c r="BL39" i="13"/>
  <c r="F46" i="11"/>
  <c r="BP46" i="11"/>
  <c r="F51" i="11"/>
  <c r="BP45" i="11"/>
  <c r="AC45" i="11"/>
  <c r="AC57" i="11"/>
  <c r="F57" i="11"/>
  <c r="AD60" i="11"/>
  <c r="BP57" i="11"/>
  <c r="F50" i="11"/>
  <c r="F56" i="11"/>
  <c r="F64" i="11"/>
  <c r="BV46" i="11"/>
  <c r="F65" i="11"/>
  <c r="BV44" i="11"/>
  <c r="AC50" i="11"/>
  <c r="AC51" i="11"/>
  <c r="AC56" i="11"/>
  <c r="AC53" i="11"/>
  <c r="F52" i="11"/>
  <c r="BP54" i="11"/>
  <c r="BP63" i="11"/>
  <c r="F55" i="11"/>
  <c r="BP53" i="11"/>
  <c r="AC63" i="11"/>
  <c r="F67" i="11"/>
  <c r="AC52" i="11"/>
  <c r="F59" i="11"/>
  <c r="BV50" i="11"/>
  <c r="BV63" i="11"/>
  <c r="BP51" i="11"/>
  <c r="AC66" i="11"/>
  <c r="BP52" i="11"/>
  <c r="F61" i="11"/>
  <c r="BP61" i="11"/>
  <c r="F49" i="11"/>
  <c r="F62" i="11"/>
  <c r="BP48" i="11"/>
  <c r="BP60" i="11"/>
  <c r="BP47" i="11"/>
  <c r="BP59" i="11"/>
  <c r="BV56" i="11"/>
  <c r="BV55" i="11"/>
  <c r="AC61" i="11"/>
  <c r="F53" i="11"/>
  <c r="BV54" i="11"/>
  <c r="AC47" i="11"/>
  <c r="AC62" i="11"/>
  <c r="F54" i="11"/>
  <c r="BP55" i="11"/>
  <c r="AC49" i="11"/>
  <c r="BV49" i="11"/>
  <c r="AD48" i="11"/>
  <c r="F47" i="11"/>
  <c r="F60" i="11"/>
  <c r="BV48" i="11"/>
  <c r="BV62" i="11"/>
  <c r="AY113" i="11"/>
  <c r="AY114" i="11"/>
  <c r="Y113" i="11"/>
  <c r="F113" i="11"/>
  <c r="AC113" i="11"/>
  <c r="AC114" i="11"/>
  <c r="AB113" i="11"/>
  <c r="AB114" i="11"/>
  <c r="BP113" i="11"/>
  <c r="Z113" i="11"/>
  <c r="AR113" i="11"/>
  <c r="AR114" i="11"/>
  <c r="AA113" i="11"/>
  <c r="X113" i="11"/>
  <c r="BV113" i="11"/>
  <c r="AS113" i="11"/>
  <c r="AS114" i="11"/>
  <c r="AU113" i="11"/>
  <c r="AU114" i="11"/>
  <c r="AV113" i="11"/>
  <c r="AV114" i="11"/>
  <c r="AT113" i="11"/>
  <c r="AT114" i="11"/>
  <c r="AO113" i="11"/>
  <c r="AW113" i="11"/>
  <c r="AW114" i="11"/>
  <c r="AP113" i="11"/>
  <c r="AP114" i="11"/>
  <c r="AX113" i="11"/>
  <c r="AX114" i="11"/>
  <c r="AQ113" i="11"/>
  <c r="AQ114" i="11"/>
  <c r="BU112" i="11"/>
  <c r="BR112" i="11"/>
  <c r="BF112" i="11"/>
  <c r="BE112" i="11"/>
  <c r="BC112" i="11"/>
  <c r="AH112" i="11"/>
  <c r="AJ112" i="11"/>
  <c r="AK112" i="11"/>
  <c r="AF112" i="11"/>
  <c r="BU111" i="11"/>
  <c r="BR111" i="11"/>
  <c r="BL111" i="11"/>
  <c r="BK111" i="11"/>
  <c r="BJ111" i="11"/>
  <c r="BI111" i="11"/>
  <c r="BH111" i="11"/>
  <c r="BG111" i="11"/>
  <c r="BF111" i="11"/>
  <c r="BE111" i="11"/>
  <c r="BD111" i="11"/>
  <c r="BB111" i="11"/>
  <c r="AG111" i="11"/>
  <c r="AI111" i="11"/>
  <c r="AJ111" i="11"/>
  <c r="AK111" i="11"/>
  <c r="AF111" i="11"/>
  <c r="BU110" i="11"/>
  <c r="BG110" i="11"/>
  <c r="BF110" i="11"/>
  <c r="BE110" i="11"/>
  <c r="BD110" i="11"/>
  <c r="BC110" i="11"/>
  <c r="BB110" i="11"/>
  <c r="AG110" i="11"/>
  <c r="AH110" i="11"/>
  <c r="AI110" i="11"/>
  <c r="AJ110" i="11"/>
  <c r="BU109" i="11"/>
  <c r="BI109" i="11"/>
  <c r="BF109" i="11"/>
  <c r="BE109" i="11"/>
  <c r="BD109" i="11"/>
  <c r="BC109" i="11"/>
  <c r="BB109" i="11"/>
  <c r="AG109" i="11"/>
  <c r="AI109" i="11"/>
  <c r="AJ109" i="11"/>
  <c r="AK109" i="11"/>
  <c r="BU108" i="11"/>
  <c r="BR108" i="11"/>
  <c r="BC108" i="11"/>
  <c r="BD108" i="11"/>
  <c r="BB108" i="11"/>
  <c r="AG108" i="11"/>
  <c r="AH108" i="11"/>
  <c r="AI108" i="11"/>
  <c r="AF108" i="11"/>
  <c r="D112" i="11"/>
  <c r="F112" i="11"/>
  <c r="D111" i="11"/>
  <c r="D110" i="11"/>
  <c r="D109" i="11"/>
  <c r="D108" i="11"/>
  <c r="F108" i="11"/>
  <c r="F68" i="11"/>
  <c r="AD68" i="11"/>
  <c r="AC68" i="11"/>
  <c r="AO111" i="11"/>
  <c r="AA108" i="11"/>
  <c r="AA114" i="11"/>
  <c r="Y108" i="11"/>
  <c r="Z108" i="11"/>
  <c r="Y112" i="11"/>
  <c r="BP112" i="11"/>
  <c r="BP111" i="11"/>
  <c r="F111" i="11"/>
  <c r="Y111" i="11"/>
  <c r="BV112" i="11"/>
  <c r="BV111" i="11"/>
  <c r="Z110" i="11"/>
  <c r="BV108" i="11"/>
  <c r="X108" i="11"/>
  <c r="X114" i="11"/>
  <c r="F109" i="11"/>
  <c r="BV110" i="11"/>
  <c r="BP108" i="11"/>
  <c r="Z109" i="11"/>
  <c r="F110" i="11"/>
  <c r="AO112" i="11"/>
  <c r="BV109" i="11"/>
  <c r="J189" i="7"/>
  <c r="F114" i="11"/>
  <c r="BV114" i="11"/>
  <c r="Z114" i="11"/>
  <c r="Y114" i="11"/>
  <c r="BP114" i="11"/>
  <c r="AO114" i="11"/>
  <c r="T189" i="7"/>
  <c r="AF189" i="7"/>
  <c r="Z189" i="7"/>
  <c r="S189" i="7"/>
  <c r="R189" i="7"/>
  <c r="Q189" i="7"/>
  <c r="P189" i="7"/>
  <c r="O189" i="7"/>
  <c r="N189" i="7"/>
  <c r="M189" i="7"/>
  <c r="L189" i="7"/>
  <c r="K189" i="7"/>
  <c r="F188" i="7"/>
  <c r="BV188" i="7"/>
  <c r="AD189" i="7"/>
  <c r="F187" i="7"/>
  <c r="BV187" i="7"/>
  <c r="F186" i="7"/>
  <c r="BQ186" i="7"/>
  <c r="F185" i="7"/>
  <c r="BV185" i="7"/>
  <c r="AF183" i="7"/>
  <c r="Z183" i="7"/>
  <c r="T183" i="7"/>
  <c r="S183" i="7"/>
  <c r="R183" i="7"/>
  <c r="Q183" i="7"/>
  <c r="P183" i="7"/>
  <c r="O183" i="7"/>
  <c r="N183" i="7"/>
  <c r="M183" i="7"/>
  <c r="L183" i="7"/>
  <c r="K183" i="7"/>
  <c r="J183" i="7"/>
  <c r="F182" i="7"/>
  <c r="AB182" i="7"/>
  <c r="F181" i="7"/>
  <c r="BQ181" i="7"/>
  <c r="F180" i="7"/>
  <c r="BV180" i="7"/>
  <c r="F179" i="7"/>
  <c r="AC179" i="7"/>
  <c r="AA177" i="7"/>
  <c r="AB177" i="7"/>
  <c r="AF177" i="7"/>
  <c r="Z177" i="7"/>
  <c r="Q169" i="7"/>
  <c r="J177" i="7"/>
  <c r="F172" i="7"/>
  <c r="H172" i="7"/>
  <c r="F173" i="7"/>
  <c r="BQ173" i="7"/>
  <c r="F174" i="7"/>
  <c r="AD174" i="7"/>
  <c r="F175" i="7"/>
  <c r="BV175" i="7"/>
  <c r="F176" i="7"/>
  <c r="H176" i="7"/>
  <c r="T177" i="7"/>
  <c r="S177" i="7"/>
  <c r="R177" i="7"/>
  <c r="Q177" i="7"/>
  <c r="P177" i="7"/>
  <c r="O177" i="7"/>
  <c r="N177" i="7"/>
  <c r="M177" i="7"/>
  <c r="L177" i="7"/>
  <c r="K177" i="7"/>
  <c r="F171" i="7"/>
  <c r="BV171" i="7"/>
  <c r="T169" i="7"/>
  <c r="S169" i="7"/>
  <c r="R169" i="7"/>
  <c r="P169" i="7"/>
  <c r="O169" i="7"/>
  <c r="N169" i="7"/>
  <c r="M169" i="7"/>
  <c r="L169" i="7"/>
  <c r="K169" i="7"/>
  <c r="J169" i="7"/>
  <c r="H168" i="7"/>
  <c r="BV166" i="7"/>
  <c r="BV165" i="7"/>
  <c r="AE182" i="7"/>
  <c r="AB181" i="7"/>
  <c r="AB183" i="7"/>
  <c r="BV173" i="7"/>
  <c r="H182" i="7"/>
  <c r="H185" i="7"/>
  <c r="AA179" i="7"/>
  <c r="AC180" i="7"/>
  <c r="AC183" i="7"/>
  <c r="H179" i="7"/>
  <c r="AA185" i="7"/>
  <c r="AC185" i="7"/>
  <c r="H173" i="7"/>
  <c r="BQ179" i="7"/>
  <c r="AE187" i="7"/>
  <c r="AA186" i="7"/>
  <c r="AB188" i="7"/>
  <c r="AB187" i="7"/>
  <c r="AC186" i="7"/>
  <c r="AE188" i="7"/>
  <c r="AE181" i="7"/>
  <c r="AE183" i="7"/>
  <c r="H181" i="7"/>
  <c r="AA180" i="7"/>
  <c r="H180" i="7"/>
  <c r="H171" i="7"/>
  <c r="AC171" i="7"/>
  <c r="H165" i="7"/>
  <c r="H187" i="7"/>
  <c r="H188" i="7"/>
  <c r="BQ187" i="7"/>
  <c r="BQ180" i="7"/>
  <c r="BQ176" i="7"/>
  <c r="BQ172" i="7"/>
  <c r="AD173" i="7"/>
  <c r="AD177" i="7"/>
  <c r="H186" i="7"/>
  <c r="BQ188" i="7"/>
  <c r="BV186" i="7"/>
  <c r="BV189" i="7"/>
  <c r="BQ185" i="7"/>
  <c r="BQ175" i="7"/>
  <c r="AE175" i="7"/>
  <c r="BQ174" i="7"/>
  <c r="H175" i="7"/>
  <c r="AC172" i="7"/>
  <c r="AE176" i="7"/>
  <c r="BQ182" i="7"/>
  <c r="BV181" i="7"/>
  <c r="BV182" i="7"/>
  <c r="BV179" i="7"/>
  <c r="AD183" i="7"/>
  <c r="H174" i="7"/>
  <c r="BQ171" i="7"/>
  <c r="BV174" i="7"/>
  <c r="H166" i="7"/>
  <c r="BV172" i="7"/>
  <c r="BV176" i="7"/>
  <c r="H167" i="7"/>
  <c r="BV168" i="7"/>
  <c r="BV167" i="7"/>
  <c r="J48" i="13"/>
  <c r="BK48" i="13"/>
  <c r="AW48" i="13"/>
  <c r="AV48" i="13"/>
  <c r="AU48" i="13"/>
  <c r="AT48" i="13"/>
  <c r="AS48" i="13"/>
  <c r="AR48" i="13"/>
  <c r="AQ48" i="13"/>
  <c r="AP48" i="13"/>
  <c r="AO48" i="13"/>
  <c r="AD48" i="13"/>
  <c r="AC48" i="13"/>
  <c r="AB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F47" i="13"/>
  <c r="F46" i="13"/>
  <c r="BP46" i="13"/>
  <c r="F45" i="13"/>
  <c r="BP45" i="13"/>
  <c r="F44" i="13"/>
  <c r="Z44" i="13"/>
  <c r="F43" i="13"/>
  <c r="H43" i="13"/>
  <c r="F42" i="13"/>
  <c r="BJ42" i="13"/>
  <c r="J40" i="13"/>
  <c r="BK40" i="13"/>
  <c r="AW40" i="13"/>
  <c r="AV40" i="13"/>
  <c r="AU40" i="13"/>
  <c r="AT40" i="13"/>
  <c r="AS40" i="13"/>
  <c r="AR40" i="13"/>
  <c r="AQ40" i="13"/>
  <c r="AP40" i="13"/>
  <c r="AO40" i="13"/>
  <c r="AD40" i="13"/>
  <c r="AC40" i="13"/>
  <c r="AB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F39" i="13"/>
  <c r="E39" i="13"/>
  <c r="F38" i="13"/>
  <c r="F37" i="13"/>
  <c r="F36" i="13"/>
  <c r="BP36" i="13"/>
  <c r="F35" i="13"/>
  <c r="AM35" i="13"/>
  <c r="F34" i="13"/>
  <c r="AM34" i="13"/>
  <c r="F33" i="13"/>
  <c r="BJ33" i="13"/>
  <c r="F32" i="13"/>
  <c r="F31" i="13"/>
  <c r="BP31" i="13"/>
  <c r="F30" i="13"/>
  <c r="BP30" i="13"/>
  <c r="F29" i="13"/>
  <c r="H29" i="13"/>
  <c r="F28" i="13"/>
  <c r="BP28" i="13"/>
  <c r="F27" i="13"/>
  <c r="BJ27" i="13"/>
  <c r="H32" i="11"/>
  <c r="D19" i="11"/>
  <c r="BP19" i="11"/>
  <c r="D20" i="11"/>
  <c r="D21" i="11"/>
  <c r="BP21" i="11"/>
  <c r="D22" i="11"/>
  <c r="D23" i="11"/>
  <c r="D24" i="11"/>
  <c r="BP24" i="11"/>
  <c r="D25" i="11"/>
  <c r="BP25" i="11"/>
  <c r="D26" i="11"/>
  <c r="D27" i="11"/>
  <c r="D28" i="11"/>
  <c r="D29" i="11"/>
  <c r="D30" i="11"/>
  <c r="D31" i="11"/>
  <c r="BP31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D18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H16" i="11"/>
  <c r="D15" i="11"/>
  <c r="BV15" i="11"/>
  <c r="D14" i="11"/>
  <c r="AD14" i="11"/>
  <c r="D13" i="11"/>
  <c r="BV13" i="11"/>
  <c r="BV66" i="11"/>
  <c r="BP64" i="11"/>
  <c r="BV41" i="11"/>
  <c r="D40" i="11"/>
  <c r="F40" i="11"/>
  <c r="D39" i="11"/>
  <c r="BV39" i="11"/>
  <c r="D38" i="11"/>
  <c r="BQ38" i="11"/>
  <c r="D72" i="11"/>
  <c r="F72" i="11"/>
  <c r="D73" i="11"/>
  <c r="F73" i="11"/>
  <c r="D74" i="11"/>
  <c r="D75" i="11"/>
  <c r="F75" i="11"/>
  <c r="D76" i="11"/>
  <c r="F76" i="11"/>
  <c r="D77" i="11"/>
  <c r="F77" i="11"/>
  <c r="D78" i="11"/>
  <c r="F78" i="11"/>
  <c r="D79" i="11"/>
  <c r="F79" i="11"/>
  <c r="D80" i="11"/>
  <c r="F80" i="11"/>
  <c r="D81" i="11"/>
  <c r="F81" i="11"/>
  <c r="D82" i="11"/>
  <c r="D83" i="11"/>
  <c r="F83" i="11"/>
  <c r="D84" i="11"/>
  <c r="F84" i="11"/>
  <c r="D85" i="11"/>
  <c r="F85" i="11"/>
  <c r="D86" i="11"/>
  <c r="F86" i="11"/>
  <c r="D87" i="11"/>
  <c r="F87" i="11"/>
  <c r="D88" i="11"/>
  <c r="F88" i="11"/>
  <c r="D89" i="11"/>
  <c r="F89" i="11"/>
  <c r="D90" i="11"/>
  <c r="D91" i="11"/>
  <c r="F91" i="11"/>
  <c r="D92" i="11"/>
  <c r="F92" i="11"/>
  <c r="D93" i="11"/>
  <c r="F93" i="11"/>
  <c r="D94" i="11"/>
  <c r="F94" i="11"/>
  <c r="D95" i="11"/>
  <c r="F95" i="11"/>
  <c r="D96" i="11"/>
  <c r="F96" i="11"/>
  <c r="D97" i="11"/>
  <c r="F97" i="11"/>
  <c r="D98" i="11"/>
  <c r="AC98" i="11"/>
  <c r="D99" i="11"/>
  <c r="D100" i="11"/>
  <c r="D101" i="11"/>
  <c r="F101" i="11"/>
  <c r="D102" i="11"/>
  <c r="F102" i="11"/>
  <c r="D105" i="11"/>
  <c r="F105" i="11"/>
  <c r="D103" i="11"/>
  <c r="F103" i="11"/>
  <c r="D104" i="11"/>
  <c r="F104" i="11"/>
  <c r="F29" i="11"/>
  <c r="BP29" i="11"/>
  <c r="AD20" i="11"/>
  <c r="BP20" i="11"/>
  <c r="BV18" i="11"/>
  <c r="BP18" i="11"/>
  <c r="F23" i="11"/>
  <c r="BP23" i="11"/>
  <c r="AE189" i="7"/>
  <c r="AC177" i="7"/>
  <c r="AD28" i="11"/>
  <c r="BP28" i="11"/>
  <c r="AD27" i="11"/>
  <c r="BP27" i="11"/>
  <c r="F22" i="11"/>
  <c r="BP22" i="11"/>
  <c r="F30" i="11"/>
  <c r="BP30" i="11"/>
  <c r="BV26" i="11"/>
  <c r="BP26" i="11"/>
  <c r="F100" i="11"/>
  <c r="AC100" i="11"/>
  <c r="H183" i="7"/>
  <c r="F99" i="11"/>
  <c r="AC99" i="11"/>
  <c r="Z32" i="13"/>
  <c r="BJ32" i="13"/>
  <c r="Z39" i="13"/>
  <c r="AN39" i="13"/>
  <c r="AM39" i="13"/>
  <c r="AN38" i="13"/>
  <c r="H37" i="13"/>
  <c r="AN37" i="13"/>
  <c r="BJ46" i="13"/>
  <c r="AA45" i="13"/>
  <c r="F20" i="11"/>
  <c r="AU84" i="11"/>
  <c r="H189" i="7"/>
  <c r="BV169" i="7"/>
  <c r="H177" i="7"/>
  <c r="AA183" i="7"/>
  <c r="AA189" i="7"/>
  <c r="BQ183" i="7"/>
  <c r="Z35" i="13"/>
  <c r="Z34" i="13"/>
  <c r="X28" i="13"/>
  <c r="AA46" i="13"/>
  <c r="X42" i="13"/>
  <c r="BP42" i="13"/>
  <c r="Z43" i="13"/>
  <c r="AB189" i="7"/>
  <c r="H169" i="7"/>
  <c r="AE24" i="11"/>
  <c r="F31" i="11"/>
  <c r="AE31" i="11"/>
  <c r="AD19" i="11"/>
  <c r="F19" i="11"/>
  <c r="F27" i="11"/>
  <c r="BV22" i="11"/>
  <c r="AW98" i="11"/>
  <c r="F98" i="11"/>
  <c r="AP74" i="11"/>
  <c r="F74" i="11"/>
  <c r="AP92" i="11"/>
  <c r="AQ92" i="11"/>
  <c r="AY90" i="11"/>
  <c r="F90" i="11"/>
  <c r="AT82" i="11"/>
  <c r="F82" i="11"/>
  <c r="AQ80" i="11"/>
  <c r="AX100" i="11"/>
  <c r="BV105" i="11"/>
  <c r="BV99" i="11"/>
  <c r="BV95" i="11"/>
  <c r="BV91" i="11"/>
  <c r="BV87" i="11"/>
  <c r="BV83" i="11"/>
  <c r="BV79" i="11"/>
  <c r="BV75" i="11"/>
  <c r="BV102" i="11"/>
  <c r="BP102" i="11"/>
  <c r="BV94" i="11"/>
  <c r="BV86" i="11"/>
  <c r="BV78" i="11"/>
  <c r="AA104" i="11"/>
  <c r="BV101" i="11"/>
  <c r="BP101" i="11"/>
  <c r="BV97" i="11"/>
  <c r="BV93" i="11"/>
  <c r="AB89" i="11"/>
  <c r="BV85" i="11"/>
  <c r="AA81" i="11"/>
  <c r="Z77" i="11"/>
  <c r="Y73" i="11"/>
  <c r="F26" i="11"/>
  <c r="BV29" i="11"/>
  <c r="BV25" i="11"/>
  <c r="BV21" i="11"/>
  <c r="AP78" i="11"/>
  <c r="AQ81" i="11"/>
  <c r="AU82" i="11"/>
  <c r="AT86" i="11"/>
  <c r="AV87" i="11"/>
  <c r="AX90" i="11"/>
  <c r="AS94" i="11"/>
  <c r="AR97" i="11"/>
  <c r="BV103" i="11"/>
  <c r="BV100" i="11"/>
  <c r="BV96" i="11"/>
  <c r="BV92" i="11"/>
  <c r="BV88" i="11"/>
  <c r="BV84" i="11"/>
  <c r="BV80" i="11"/>
  <c r="BV76" i="11"/>
  <c r="Y72" i="11"/>
  <c r="F25" i="11"/>
  <c r="BV28" i="11"/>
  <c r="BV24" i="11"/>
  <c r="BV20" i="11"/>
  <c r="AP77" i="11"/>
  <c r="AQ78" i="11"/>
  <c r="AS80" i="11"/>
  <c r="AR81" i="11"/>
  <c r="AR83" i="11"/>
  <c r="AS85" i="11"/>
  <c r="AS86" i="11"/>
  <c r="AW88" i="11"/>
  <c r="AR93" i="11"/>
  <c r="AP95" i="11"/>
  <c r="F28" i="11"/>
  <c r="F24" i="11"/>
  <c r="AD26" i="11"/>
  <c r="BV31" i="11"/>
  <c r="BV27" i="11"/>
  <c r="BV23" i="11"/>
  <c r="BV19" i="11"/>
  <c r="AO72" i="11"/>
  <c r="AP76" i="11"/>
  <c r="AQ79" i="11"/>
  <c r="AR80" i="11"/>
  <c r="AS83" i="11"/>
  <c r="AQ86" i="11"/>
  <c r="AT87" i="11"/>
  <c r="AX88" i="11"/>
  <c r="AY91" i="11"/>
  <c r="AS93" i="11"/>
  <c r="AS96" i="11"/>
  <c r="AV99" i="11"/>
  <c r="BV98" i="11"/>
  <c r="BV90" i="11"/>
  <c r="BV82" i="11"/>
  <c r="BV74" i="11"/>
  <c r="AD25" i="11"/>
  <c r="BV30" i="11"/>
  <c r="AO73" i="11"/>
  <c r="AP75" i="11"/>
  <c r="AP79" i="11"/>
  <c r="AP81" i="11"/>
  <c r="AS82" i="11"/>
  <c r="AT83" i="11"/>
  <c r="AR86" i="11"/>
  <c r="AU87" i="11"/>
  <c r="AX89" i="11"/>
  <c r="AQ94" i="11"/>
  <c r="AS97" i="11"/>
  <c r="AE177" i="7"/>
  <c r="BQ189" i="7"/>
  <c r="AC189" i="7"/>
  <c r="BV183" i="7"/>
  <c r="BV177" i="7"/>
  <c r="BQ177" i="7"/>
  <c r="H34" i="13"/>
  <c r="BJ44" i="13"/>
  <c r="BP44" i="13"/>
  <c r="H42" i="13"/>
  <c r="BJ43" i="13"/>
  <c r="H45" i="13"/>
  <c r="X47" i="13"/>
  <c r="BP43" i="13"/>
  <c r="Y47" i="13"/>
  <c r="Y48" i="13"/>
  <c r="BP34" i="13"/>
  <c r="AA39" i="13"/>
  <c r="BJ45" i="13"/>
  <c r="Z47" i="13"/>
  <c r="BJ47" i="13"/>
  <c r="AM48" i="13"/>
  <c r="BP47" i="13"/>
  <c r="H44" i="13"/>
  <c r="AA47" i="13"/>
  <c r="AN48" i="13"/>
  <c r="BJ39" i="13"/>
  <c r="BP35" i="13"/>
  <c r="BP33" i="13"/>
  <c r="AA36" i="13"/>
  <c r="BP39" i="13"/>
  <c r="H33" i="13"/>
  <c r="Z33" i="13"/>
  <c r="BJ36" i="13"/>
  <c r="X39" i="13"/>
  <c r="BP38" i="13"/>
  <c r="AM40" i="13"/>
  <c r="Y39" i="13"/>
  <c r="H39" i="13"/>
  <c r="Y29" i="13"/>
  <c r="BJ29" i="13"/>
  <c r="BP32" i="13"/>
  <c r="AA37" i="13"/>
  <c r="BP27" i="13"/>
  <c r="H31" i="13"/>
  <c r="H28" i="13"/>
  <c r="BP29" i="13"/>
  <c r="Z31" i="13"/>
  <c r="H36" i="13"/>
  <c r="BP37" i="13"/>
  <c r="BJ31" i="13"/>
  <c r="BJ28" i="13"/>
  <c r="H38" i="13"/>
  <c r="H27" i="13"/>
  <c r="Z30" i="13"/>
  <c r="H35" i="13"/>
  <c r="X27" i="13"/>
  <c r="BJ30" i="13"/>
  <c r="H32" i="13"/>
  <c r="H30" i="13"/>
  <c r="AA38" i="13"/>
  <c r="AD23" i="11"/>
  <c r="AD30" i="11"/>
  <c r="AD22" i="11"/>
  <c r="AD29" i="11"/>
  <c r="AD21" i="11"/>
  <c r="F21" i="11"/>
  <c r="F18" i="11"/>
  <c r="AD18" i="11"/>
  <c r="AD38" i="11"/>
  <c r="F15" i="11"/>
  <c r="AC15" i="11"/>
  <c r="AC16" i="11"/>
  <c r="AD15" i="11"/>
  <c r="BP15" i="11"/>
  <c r="AD13" i="11"/>
  <c r="BV14" i="11"/>
  <c r="BV16" i="11"/>
  <c r="BV64" i="11"/>
  <c r="F13" i="11"/>
  <c r="BQ13" i="11"/>
  <c r="AC40" i="11"/>
  <c r="BQ14" i="11"/>
  <c r="BP13" i="11"/>
  <c r="F14" i="11"/>
  <c r="BP40" i="11"/>
  <c r="AA80" i="11"/>
  <c r="AC84" i="11"/>
  <c r="AD39" i="11"/>
  <c r="AB83" i="11"/>
  <c r="AC96" i="11"/>
  <c r="AB82" i="11"/>
  <c r="AB88" i="11"/>
  <c r="AA92" i="11"/>
  <c r="AB95" i="11"/>
  <c r="AC90" i="11"/>
  <c r="AC91" i="11"/>
  <c r="BV38" i="11"/>
  <c r="BP66" i="11"/>
  <c r="BP65" i="11"/>
  <c r="BV65" i="11"/>
  <c r="F39" i="11"/>
  <c r="BV40" i="11"/>
  <c r="BQ39" i="11"/>
  <c r="F41" i="11"/>
  <c r="F38" i="11"/>
  <c r="AC41" i="11"/>
  <c r="BP41" i="11"/>
  <c r="AA78" i="11"/>
  <c r="AA86" i="11"/>
  <c r="AC94" i="11"/>
  <c r="Z102" i="11"/>
  <c r="BV89" i="11"/>
  <c r="BV81" i="11"/>
  <c r="AB93" i="11"/>
  <c r="Z101" i="11"/>
  <c r="AA79" i="11"/>
  <c r="AA87" i="11"/>
  <c r="Z103" i="11"/>
  <c r="AA103" i="11"/>
  <c r="AC97" i="11"/>
  <c r="Z104" i="11"/>
  <c r="BV104" i="11"/>
  <c r="AC85" i="11"/>
  <c r="AA105" i="11"/>
  <c r="BV73" i="11"/>
  <c r="BV72" i="11"/>
  <c r="Z74" i="11"/>
  <c r="Z75" i="11"/>
  <c r="BV77" i="11"/>
  <c r="Z76" i="11"/>
  <c r="AX106" i="11"/>
  <c r="AV106" i="11"/>
  <c r="AC106" i="11"/>
  <c r="BP16" i="11"/>
  <c r="Y106" i="11"/>
  <c r="AR106" i="11"/>
  <c r="Z106" i="11"/>
  <c r="J3" i="11"/>
  <c r="AS106" i="11"/>
  <c r="L8" i="11"/>
  <c r="H48" i="13"/>
  <c r="E2" i="13" s="1"/>
  <c r="B9" i="1" s="1"/>
  <c r="AW106" i="11"/>
  <c r="P8" i="11"/>
  <c r="AP106" i="11"/>
  <c r="AA106" i="11"/>
  <c r="K3" i="11"/>
  <c r="AO106" i="11"/>
  <c r="H8" i="11"/>
  <c r="AT106" i="11"/>
  <c r="M8" i="11"/>
  <c r="AQ106" i="11"/>
  <c r="J8" i="11"/>
  <c r="AU106" i="11"/>
  <c r="N8" i="11"/>
  <c r="AY106" i="11"/>
  <c r="R8" i="11"/>
  <c r="AB106" i="11"/>
  <c r="L3" i="11"/>
  <c r="BP40" i="13"/>
  <c r="AA48" i="13"/>
  <c r="X40" i="13"/>
  <c r="I3" i="11"/>
  <c r="X48" i="13"/>
  <c r="BJ48" i="13"/>
  <c r="BP32" i="11"/>
  <c r="AD32" i="11"/>
  <c r="AE32" i="11"/>
  <c r="O3" i="11"/>
  <c r="I8" i="11"/>
  <c r="O8" i="11"/>
  <c r="Q8" i="11"/>
  <c r="K8" i="11"/>
  <c r="BQ16" i="11"/>
  <c r="BP48" i="13"/>
  <c r="AN40" i="13"/>
  <c r="Z48" i="13"/>
  <c r="Y40" i="13"/>
  <c r="H40" i="13"/>
  <c r="AA40" i="13"/>
  <c r="BJ40" i="13"/>
  <c r="Z40" i="13"/>
  <c r="BQ32" i="11"/>
  <c r="F32" i="11"/>
  <c r="F16" i="11"/>
  <c r="BV32" i="11"/>
  <c r="AD16" i="11"/>
  <c r="D12" i="1"/>
  <c r="C12" i="1"/>
  <c r="W27" i="12"/>
  <c r="AD33" i="8"/>
  <c r="AE33" i="8"/>
  <c r="AF33" i="8"/>
  <c r="AG33" i="8"/>
  <c r="AH33" i="8"/>
  <c r="AI33" i="8"/>
  <c r="AJ33" i="8"/>
  <c r="AK33" i="8"/>
  <c r="AL33" i="8"/>
  <c r="V33" i="8"/>
  <c r="J33" i="8"/>
  <c r="W26" i="4"/>
  <c r="Z26" i="4"/>
  <c r="AD26" i="4"/>
  <c r="AE26" i="4"/>
  <c r="K33" i="8"/>
  <c r="L33" i="8"/>
  <c r="M33" i="8"/>
  <c r="N33" i="8"/>
  <c r="O33" i="8"/>
  <c r="P33" i="8"/>
  <c r="Q33" i="8"/>
  <c r="R33" i="8"/>
  <c r="S33" i="8"/>
  <c r="T33" i="8"/>
  <c r="U33" i="8"/>
  <c r="W33" i="8"/>
  <c r="O26" i="4"/>
  <c r="P72" i="8"/>
  <c r="P90" i="8"/>
  <c r="P136" i="8"/>
  <c r="P150" i="8"/>
  <c r="P225" i="8"/>
  <c r="F12" i="4"/>
  <c r="BR12" i="4"/>
  <c r="F18" i="14"/>
  <c r="P163" i="7"/>
  <c r="Q163" i="7"/>
  <c r="P157" i="7"/>
  <c r="Q157" i="7"/>
  <c r="P146" i="7"/>
  <c r="Q146" i="7"/>
  <c r="P138" i="7"/>
  <c r="Q138" i="7"/>
  <c r="P132" i="7"/>
  <c r="Q132" i="7"/>
  <c r="P118" i="7"/>
  <c r="Q118" i="7"/>
  <c r="P108" i="7"/>
  <c r="Q108" i="7"/>
  <c r="P85" i="7"/>
  <c r="Q85" i="7"/>
  <c r="P71" i="7"/>
  <c r="Q71" i="7"/>
  <c r="P63" i="7"/>
  <c r="Q63" i="7"/>
  <c r="BP71" i="11"/>
  <c r="BP106" i="11"/>
  <c r="F71" i="11"/>
  <c r="BV71" i="11"/>
  <c r="BV106" i="11"/>
  <c r="X71" i="11"/>
  <c r="X106" i="11"/>
  <c r="H12" i="4"/>
  <c r="AB12" i="4"/>
  <c r="AO12" i="4"/>
  <c r="J163" i="7"/>
  <c r="F106" i="11"/>
  <c r="C4" i="11" s="1"/>
  <c r="C2" i="11" s="1"/>
  <c r="B13" i="1" s="1"/>
  <c r="F161" i="7"/>
  <c r="BV161" i="7"/>
  <c r="F160" i="7"/>
  <c r="BV160" i="7"/>
  <c r="F159" i="7"/>
  <c r="T163" i="7"/>
  <c r="S163" i="7"/>
  <c r="R163" i="7"/>
  <c r="O163" i="7"/>
  <c r="N163" i="7"/>
  <c r="M163" i="7"/>
  <c r="L163" i="7"/>
  <c r="K163" i="7"/>
  <c r="F162" i="7"/>
  <c r="K8" i="15"/>
  <c r="L8" i="15"/>
  <c r="M8" i="15"/>
  <c r="N8" i="15"/>
  <c r="O8" i="15"/>
  <c r="P8" i="15"/>
  <c r="Q8" i="15"/>
  <c r="R8" i="15"/>
  <c r="S8" i="15"/>
  <c r="T8" i="15"/>
  <c r="J8" i="15"/>
  <c r="J3" i="15"/>
  <c r="AD68" i="15"/>
  <c r="Q3" i="15"/>
  <c r="AA68" i="15"/>
  <c r="N3" i="15"/>
  <c r="Z68" i="15"/>
  <c r="M3" i="15"/>
  <c r="Y68" i="15"/>
  <c r="L3" i="15"/>
  <c r="X68" i="15"/>
  <c r="K3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F67" i="15"/>
  <c r="F66" i="15"/>
  <c r="F65" i="15"/>
  <c r="F64" i="15"/>
  <c r="H64" i="15"/>
  <c r="F63" i="15"/>
  <c r="F62" i="15"/>
  <c r="F61" i="15"/>
  <c r="F60" i="15"/>
  <c r="F59" i="15"/>
  <c r="F58" i="15"/>
  <c r="F57" i="15"/>
  <c r="F56" i="15"/>
  <c r="F55" i="15"/>
  <c r="F54" i="15"/>
  <c r="H54" i="15"/>
  <c r="F53" i="15"/>
  <c r="F52" i="15"/>
  <c r="F51" i="15"/>
  <c r="F50" i="15"/>
  <c r="F49" i="15"/>
  <c r="F48" i="15"/>
  <c r="F47" i="15"/>
  <c r="F46" i="15"/>
  <c r="F45" i="15"/>
  <c r="F44" i="15"/>
  <c r="H44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BT40" i="15"/>
  <c r="BQ40" i="15"/>
  <c r="H40" i="15"/>
  <c r="BT36" i="15"/>
  <c r="BQ36" i="15"/>
  <c r="BT25" i="15"/>
  <c r="BQ25" i="15"/>
  <c r="H25" i="15"/>
  <c r="BT21" i="15"/>
  <c r="BQ21" i="15"/>
  <c r="BT17" i="15"/>
  <c r="BQ17" i="15"/>
  <c r="H17" i="15"/>
  <c r="H12" i="15"/>
  <c r="J3" i="9"/>
  <c r="J8" i="9"/>
  <c r="AD143" i="9"/>
  <c r="AA143" i="9"/>
  <c r="Z143" i="9"/>
  <c r="Y143" i="9"/>
  <c r="X143" i="9"/>
  <c r="U143" i="9"/>
  <c r="K143" i="9"/>
  <c r="L143" i="9"/>
  <c r="M143" i="9"/>
  <c r="N143" i="9"/>
  <c r="O143" i="9"/>
  <c r="P143" i="9"/>
  <c r="Q143" i="9"/>
  <c r="R143" i="9"/>
  <c r="S143" i="9"/>
  <c r="T143" i="9"/>
  <c r="J143" i="9"/>
  <c r="F142" i="9"/>
  <c r="BU142" i="9"/>
  <c r="F141" i="9"/>
  <c r="BU141" i="9"/>
  <c r="F140" i="9"/>
  <c r="AC140" i="9"/>
  <c r="F139" i="9"/>
  <c r="BO139" i="9"/>
  <c r="F138" i="9"/>
  <c r="BU138" i="9"/>
  <c r="F137" i="9"/>
  <c r="BU137" i="9"/>
  <c r="F130" i="9"/>
  <c r="BU130" i="9"/>
  <c r="F129" i="9"/>
  <c r="BU129" i="9"/>
  <c r="F128" i="9"/>
  <c r="AB128" i="9"/>
  <c r="F127" i="9"/>
  <c r="BO127" i="9"/>
  <c r="F126" i="9"/>
  <c r="BU126" i="9"/>
  <c r="F125" i="9"/>
  <c r="BU125" i="9"/>
  <c r="F118" i="9"/>
  <c r="BU118" i="9"/>
  <c r="F117" i="9"/>
  <c r="BU117" i="9"/>
  <c r="F116" i="9"/>
  <c r="BU116" i="9"/>
  <c r="F115" i="9"/>
  <c r="AC115" i="9"/>
  <c r="F114" i="9"/>
  <c r="BP114" i="9"/>
  <c r="F113" i="9"/>
  <c r="BU113" i="9"/>
  <c r="F106" i="9"/>
  <c r="BU106" i="9"/>
  <c r="F105" i="9"/>
  <c r="H105" i="9"/>
  <c r="F104" i="9"/>
  <c r="AB104" i="9"/>
  <c r="F103" i="9"/>
  <c r="BO103" i="9"/>
  <c r="F102" i="9"/>
  <c r="BU102" i="9"/>
  <c r="F101" i="9"/>
  <c r="BU101" i="9"/>
  <c r="J63" i="7"/>
  <c r="AC146" i="7"/>
  <c r="AA146" i="7"/>
  <c r="K146" i="7"/>
  <c r="L146" i="7"/>
  <c r="M146" i="7"/>
  <c r="N146" i="7"/>
  <c r="O146" i="7"/>
  <c r="R146" i="7"/>
  <c r="S146" i="7"/>
  <c r="T146" i="7"/>
  <c r="J146" i="7"/>
  <c r="AX27" i="12"/>
  <c r="BM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J27" i="12"/>
  <c r="F25" i="12"/>
  <c r="H25" i="12"/>
  <c r="F26" i="12"/>
  <c r="H26" i="12"/>
  <c r="J25" i="13"/>
  <c r="BU50" i="15"/>
  <c r="H50" i="15"/>
  <c r="BU51" i="15"/>
  <c r="H51" i="15"/>
  <c r="H34" i="15"/>
  <c r="BU29" i="15"/>
  <c r="H29" i="15"/>
  <c r="BU41" i="15"/>
  <c r="H41" i="15"/>
  <c r="BU47" i="15"/>
  <c r="H47" i="15"/>
  <c r="BU63" i="15"/>
  <c r="H63" i="15"/>
  <c r="BU18" i="15"/>
  <c r="H18" i="15"/>
  <c r="BU30" i="15"/>
  <c r="H30" i="15"/>
  <c r="BU48" i="15"/>
  <c r="H48" i="15"/>
  <c r="BU20" i="15"/>
  <c r="H20" i="15"/>
  <c r="H21" i="15"/>
  <c r="BU67" i="15"/>
  <c r="H67" i="15"/>
  <c r="AC52" i="15"/>
  <c r="H52" i="15"/>
  <c r="H19" i="15"/>
  <c r="H31" i="15"/>
  <c r="BU49" i="15"/>
  <c r="H49" i="15"/>
  <c r="BU65" i="15"/>
  <c r="H65" i="15"/>
  <c r="H32" i="15"/>
  <c r="BU66" i="15"/>
  <c r="H66" i="15"/>
  <c r="BU35" i="15"/>
  <c r="H35" i="15"/>
  <c r="BU53" i="15"/>
  <c r="H53" i="15"/>
  <c r="BU23" i="15"/>
  <c r="H23" i="15"/>
  <c r="BU55" i="15"/>
  <c r="H55" i="15"/>
  <c r="BU24" i="15"/>
  <c r="H24" i="15"/>
  <c r="AB56" i="15"/>
  <c r="H56" i="15"/>
  <c r="BU13" i="15"/>
  <c r="H13" i="15"/>
  <c r="BU37" i="15"/>
  <c r="H37" i="15"/>
  <c r="BU57" i="15"/>
  <c r="H57" i="15"/>
  <c r="H36" i="15"/>
  <c r="H14" i="15"/>
  <c r="BU38" i="15"/>
  <c r="H38" i="15"/>
  <c r="BU16" i="15"/>
  <c r="H16" i="15"/>
  <c r="H27" i="15"/>
  <c r="BU45" i="15"/>
  <c r="H45" i="15"/>
  <c r="BU61" i="15"/>
  <c r="H61" i="15"/>
  <c r="BU33" i="15"/>
  <c r="H33" i="15"/>
  <c r="BU22" i="15"/>
  <c r="H22" i="15"/>
  <c r="BU58" i="15"/>
  <c r="H58" i="15"/>
  <c r="BU15" i="15"/>
  <c r="H15" i="15"/>
  <c r="BU39" i="15"/>
  <c r="H39" i="15"/>
  <c r="BU59" i="15"/>
  <c r="H59" i="15"/>
  <c r="BU26" i="15"/>
  <c r="H26" i="15"/>
  <c r="BU60" i="15"/>
  <c r="H60" i="15"/>
  <c r="BU28" i="15"/>
  <c r="H28" i="15"/>
  <c r="BU46" i="15"/>
  <c r="H46" i="15"/>
  <c r="H68" i="15"/>
  <c r="AC62" i="15"/>
  <c r="H62" i="15"/>
  <c r="BV159" i="7"/>
  <c r="H159" i="7"/>
  <c r="H142" i="9"/>
  <c r="U8" i="15"/>
  <c r="H129" i="9"/>
  <c r="H141" i="9"/>
  <c r="AC117" i="9"/>
  <c r="AC141" i="9"/>
  <c r="BP116" i="9"/>
  <c r="BO141" i="9"/>
  <c r="BO137" i="9"/>
  <c r="AC116" i="9"/>
  <c r="BO125" i="9"/>
  <c r="H130" i="9"/>
  <c r="AC138" i="9"/>
  <c r="AB130" i="9"/>
  <c r="AB126" i="9"/>
  <c r="AC142" i="9"/>
  <c r="AB125" i="9"/>
  <c r="H138" i="9"/>
  <c r="H137" i="9"/>
  <c r="BO140" i="9"/>
  <c r="AC137" i="9"/>
  <c r="BV162" i="7"/>
  <c r="BQ162" i="7"/>
  <c r="H162" i="7"/>
  <c r="H161" i="7"/>
  <c r="AD162" i="7"/>
  <c r="AD163" i="7"/>
  <c r="H160" i="7"/>
  <c r="AC161" i="7"/>
  <c r="AC163" i="7"/>
  <c r="AB160" i="7"/>
  <c r="AB163" i="7"/>
  <c r="BQ161" i="7"/>
  <c r="BQ160" i="7"/>
  <c r="AA159" i="7"/>
  <c r="AA163" i="7"/>
  <c r="BQ159" i="7"/>
  <c r="AB46" i="15"/>
  <c r="BU40" i="15"/>
  <c r="AC55" i="15"/>
  <c r="AC51" i="15"/>
  <c r="BP53" i="15"/>
  <c r="BP55" i="15"/>
  <c r="BU17" i="15"/>
  <c r="BU21" i="15"/>
  <c r="BU52" i="15"/>
  <c r="AB60" i="15"/>
  <c r="BU36" i="15"/>
  <c r="BO45" i="15"/>
  <c r="BO49" i="15"/>
  <c r="AC63" i="15"/>
  <c r="BO65" i="15"/>
  <c r="BU56" i="15"/>
  <c r="BU25" i="15"/>
  <c r="BU32" i="15"/>
  <c r="AB45" i="15"/>
  <c r="AB48" i="15"/>
  <c r="AB49" i="15"/>
  <c r="AC50" i="15"/>
  <c r="BP51" i="15"/>
  <c r="AB58" i="15"/>
  <c r="BO59" i="15"/>
  <c r="BO63" i="15"/>
  <c r="AC67" i="15"/>
  <c r="AB57" i="15"/>
  <c r="AB61" i="15"/>
  <c r="BO67" i="15"/>
  <c r="BO47" i="15"/>
  <c r="BO57" i="15"/>
  <c r="BO61" i="15"/>
  <c r="BU14" i="15"/>
  <c r="BU19" i="15"/>
  <c r="BU27" i="15"/>
  <c r="BU31" i="15"/>
  <c r="BU34" i="15"/>
  <c r="BO44" i="15"/>
  <c r="BP54" i="15"/>
  <c r="BO64" i="15"/>
  <c r="AB44" i="15"/>
  <c r="BO48" i="15"/>
  <c r="AC54" i="15"/>
  <c r="BO58" i="15"/>
  <c r="BO62" i="15"/>
  <c r="AC64" i="15"/>
  <c r="BU12" i="15"/>
  <c r="BU44" i="15"/>
  <c r="BP52" i="15"/>
  <c r="BU54" i="15"/>
  <c r="BO56" i="15"/>
  <c r="BU64" i="15"/>
  <c r="BO66" i="15"/>
  <c r="BO46" i="15"/>
  <c r="BP50" i="15"/>
  <c r="BO60" i="15"/>
  <c r="BU62" i="15"/>
  <c r="AC66" i="15"/>
  <c r="AB47" i="15"/>
  <c r="AC53" i="15"/>
  <c r="AB59" i="15"/>
  <c r="AC65" i="15"/>
  <c r="BU139" i="9"/>
  <c r="AB129" i="9"/>
  <c r="H139" i="9"/>
  <c r="BU140" i="9"/>
  <c r="H116" i="9"/>
  <c r="H117" i="9"/>
  <c r="H125" i="9"/>
  <c r="H126" i="9"/>
  <c r="BO128" i="9"/>
  <c r="BO129" i="9"/>
  <c r="BO138" i="9"/>
  <c r="AC139" i="9"/>
  <c r="H140" i="9"/>
  <c r="BO142" i="9"/>
  <c r="AC113" i="9"/>
  <c r="BO126" i="9"/>
  <c r="AB127" i="9"/>
  <c r="H128" i="9"/>
  <c r="BO130" i="9"/>
  <c r="BU127" i="9"/>
  <c r="BO104" i="9"/>
  <c r="H113" i="9"/>
  <c r="BP115" i="9"/>
  <c r="H127" i="9"/>
  <c r="BU128" i="9"/>
  <c r="BU114" i="9"/>
  <c r="H118" i="9"/>
  <c r="AB101" i="9"/>
  <c r="AB105" i="9"/>
  <c r="AB106" i="9"/>
  <c r="BP113" i="9"/>
  <c r="AC114" i="9"/>
  <c r="H115" i="9"/>
  <c r="BP117" i="9"/>
  <c r="AC118" i="9"/>
  <c r="H101" i="9"/>
  <c r="H102" i="9"/>
  <c r="H106" i="9"/>
  <c r="H114" i="9"/>
  <c r="BU115" i="9"/>
  <c r="BO101" i="9"/>
  <c r="BO105" i="9"/>
  <c r="BP118" i="9"/>
  <c r="BU103" i="9"/>
  <c r="AB102" i="9"/>
  <c r="H103" i="9"/>
  <c r="BU104" i="9"/>
  <c r="BO102" i="9"/>
  <c r="AB103" i="9"/>
  <c r="H104" i="9"/>
  <c r="BU105" i="9"/>
  <c r="BO106" i="9"/>
  <c r="AR26" i="12"/>
  <c r="BL26" i="12"/>
  <c r="BL25" i="12"/>
  <c r="AO25" i="12"/>
  <c r="BR25" i="12"/>
  <c r="AQ25" i="12"/>
  <c r="BR26" i="12"/>
  <c r="AN26" i="12"/>
  <c r="AO26" i="12"/>
  <c r="AQ26" i="12"/>
  <c r="AS25" i="12"/>
  <c r="AR25" i="12"/>
  <c r="AN25" i="12"/>
  <c r="Y26" i="12"/>
  <c r="Z26" i="12"/>
  <c r="AA26" i="12"/>
  <c r="AB26" i="12"/>
  <c r="AB25" i="12"/>
  <c r="AA25" i="12"/>
  <c r="AD25" i="12"/>
  <c r="AC25" i="12"/>
  <c r="Y25" i="12"/>
  <c r="Z25" i="12"/>
  <c r="AX33" i="8"/>
  <c r="AW33" i="8"/>
  <c r="AV33" i="8"/>
  <c r="AU33" i="8"/>
  <c r="AT33" i="8"/>
  <c r="D35" i="11"/>
  <c r="D36" i="11"/>
  <c r="D37" i="11"/>
  <c r="D34" i="11"/>
  <c r="V42" i="11"/>
  <c r="AA157" i="7"/>
  <c r="AA138" i="7"/>
  <c r="K157" i="7"/>
  <c r="L157" i="7"/>
  <c r="M157" i="7"/>
  <c r="N157" i="7"/>
  <c r="O157" i="7"/>
  <c r="R157" i="7"/>
  <c r="S157" i="7"/>
  <c r="T157" i="7"/>
  <c r="J157" i="7"/>
  <c r="K138" i="7"/>
  <c r="L138" i="7"/>
  <c r="M138" i="7"/>
  <c r="N138" i="7"/>
  <c r="O138" i="7"/>
  <c r="R138" i="7"/>
  <c r="S138" i="7"/>
  <c r="T138" i="7"/>
  <c r="J138" i="7"/>
  <c r="F152" i="7"/>
  <c r="H152" i="7"/>
  <c r="F153" i="7"/>
  <c r="H153" i="7"/>
  <c r="F154" i="7"/>
  <c r="H154" i="7"/>
  <c r="F155" i="7"/>
  <c r="H155" i="7"/>
  <c r="F156" i="7"/>
  <c r="BQ156" i="7"/>
  <c r="F151" i="7"/>
  <c r="AC151" i="7"/>
  <c r="F150" i="7"/>
  <c r="H150" i="7"/>
  <c r="F149" i="7"/>
  <c r="BV149" i="7"/>
  <c r="F148" i="7"/>
  <c r="BQ148" i="7"/>
  <c r="F145" i="7"/>
  <c r="BV145" i="7"/>
  <c r="F144" i="7"/>
  <c r="H144" i="7"/>
  <c r="F143" i="7"/>
  <c r="AD143" i="7"/>
  <c r="F142" i="7"/>
  <c r="BQ142" i="7"/>
  <c r="F137" i="7"/>
  <c r="BV137" i="7"/>
  <c r="F136" i="7"/>
  <c r="H136" i="7"/>
  <c r="F135" i="7"/>
  <c r="AC135" i="7"/>
  <c r="AC138" i="7"/>
  <c r="F134" i="7"/>
  <c r="BV134" i="7"/>
  <c r="AX225" i="8"/>
  <c r="AE225" i="8"/>
  <c r="AW225" i="8"/>
  <c r="AV225" i="8"/>
  <c r="AU225" i="8"/>
  <c r="AT225" i="8"/>
  <c r="AP225" i="8"/>
  <c r="BL225" i="8"/>
  <c r="Q225" i="8"/>
  <c r="K225" i="8"/>
  <c r="L225" i="8"/>
  <c r="M225" i="8"/>
  <c r="N225" i="8"/>
  <c r="O225" i="8"/>
  <c r="R225" i="8"/>
  <c r="S225" i="8"/>
  <c r="T225" i="8"/>
  <c r="U225" i="8"/>
  <c r="V225" i="8"/>
  <c r="W225" i="8"/>
  <c r="J225" i="8"/>
  <c r="F224" i="8"/>
  <c r="H224" i="8"/>
  <c r="F223" i="8"/>
  <c r="H223" i="8"/>
  <c r="F222" i="8"/>
  <c r="F221" i="8"/>
  <c r="H221" i="8"/>
  <c r="F220" i="8"/>
  <c r="F219" i="8"/>
  <c r="F218" i="8"/>
  <c r="F217" i="8"/>
  <c r="H217" i="8"/>
  <c r="F216" i="8"/>
  <c r="H216" i="8"/>
  <c r="F215" i="8"/>
  <c r="H215" i="8"/>
  <c r="F214" i="8"/>
  <c r="AO214" i="8"/>
  <c r="AO225" i="8"/>
  <c r="F213" i="8"/>
  <c r="H213" i="8"/>
  <c r="F212" i="8"/>
  <c r="H212" i="8"/>
  <c r="F211" i="8"/>
  <c r="F210" i="8"/>
  <c r="H210" i="8"/>
  <c r="F209" i="8"/>
  <c r="AA209" i="8"/>
  <c r="F208" i="8"/>
  <c r="AA208" i="8"/>
  <c r="F207" i="8"/>
  <c r="H207" i="8"/>
  <c r="F206" i="8"/>
  <c r="Z206" i="8"/>
  <c r="F205" i="8"/>
  <c r="H205" i="8"/>
  <c r="F204" i="8"/>
  <c r="H204" i="8"/>
  <c r="F203" i="8"/>
  <c r="BK203" i="8"/>
  <c r="BV163" i="7"/>
  <c r="H163" i="7"/>
  <c r="BQ163" i="7"/>
  <c r="H42" i="15"/>
  <c r="D2" i="15"/>
  <c r="BU68" i="15"/>
  <c r="AB68" i="15"/>
  <c r="AC68" i="15"/>
  <c r="BO68" i="15"/>
  <c r="BU42" i="15"/>
  <c r="BP68" i="15"/>
  <c r="X8" i="15"/>
  <c r="H211" i="8"/>
  <c r="BK211" i="8"/>
  <c r="H219" i="8"/>
  <c r="AS219" i="8"/>
  <c r="AR219" i="8"/>
  <c r="AQ219" i="8"/>
  <c r="H222" i="8"/>
  <c r="AS222" i="8"/>
  <c r="H218" i="8"/>
  <c r="AR218" i="8"/>
  <c r="AQ218" i="8"/>
  <c r="H220" i="8"/>
  <c r="AS220" i="8"/>
  <c r="H148" i="7"/>
  <c r="AA210" i="8"/>
  <c r="AC218" i="8"/>
  <c r="BQ224" i="8"/>
  <c r="H214" i="8"/>
  <c r="BK206" i="8"/>
  <c r="BQ216" i="8"/>
  <c r="AR215" i="8"/>
  <c r="H209" i="8"/>
  <c r="Y203" i="8"/>
  <c r="Y225" i="8"/>
  <c r="AA211" i="8"/>
  <c r="AC219" i="8"/>
  <c r="BK205" i="8"/>
  <c r="AQ216" i="8"/>
  <c r="BQ223" i="8"/>
  <c r="BQ215" i="8"/>
  <c r="H208" i="8"/>
  <c r="Z204" i="8"/>
  <c r="AB212" i="8"/>
  <c r="AD220" i="8"/>
  <c r="BK204" i="8"/>
  <c r="AN216" i="8"/>
  <c r="BQ206" i="8"/>
  <c r="BQ222" i="8"/>
  <c r="BQ214" i="8"/>
  <c r="H134" i="7"/>
  <c r="H206" i="8"/>
  <c r="Z205" i="8"/>
  <c r="AB213" i="8"/>
  <c r="AD221" i="8"/>
  <c r="BK209" i="8"/>
  <c r="AR217" i="8"/>
  <c r="BQ205" i="8"/>
  <c r="BQ221" i="8"/>
  <c r="BQ213" i="8"/>
  <c r="AB214" i="8"/>
  <c r="AD222" i="8"/>
  <c r="BK210" i="8"/>
  <c r="AS217" i="8"/>
  <c r="BQ204" i="8"/>
  <c r="BQ220" i="8"/>
  <c r="H203" i="8"/>
  <c r="AA207" i="8"/>
  <c r="AB215" i="8"/>
  <c r="AD223" i="8"/>
  <c r="AN213" i="8"/>
  <c r="AR221" i="8"/>
  <c r="BQ203" i="8"/>
  <c r="BQ219" i="8"/>
  <c r="AC216" i="8"/>
  <c r="AD224" i="8"/>
  <c r="AQ223" i="8"/>
  <c r="BQ211" i="8"/>
  <c r="BQ218" i="8"/>
  <c r="H156" i="7"/>
  <c r="AC217" i="8"/>
  <c r="AQ215" i="8"/>
  <c r="AQ224" i="8"/>
  <c r="BQ210" i="8"/>
  <c r="BQ217" i="8"/>
  <c r="BV156" i="7"/>
  <c r="H149" i="7"/>
  <c r="H151" i="7"/>
  <c r="H143" i="7"/>
  <c r="H145" i="7"/>
  <c r="H142" i="7"/>
  <c r="H135" i="7"/>
  <c r="H137" i="7"/>
  <c r="AC152" i="7"/>
  <c r="BV152" i="7"/>
  <c r="AC153" i="7"/>
  <c r="AB149" i="7"/>
  <c r="AD156" i="7"/>
  <c r="BQ150" i="7"/>
  <c r="AD136" i="7"/>
  <c r="AB148" i="7"/>
  <c r="BQ151" i="7"/>
  <c r="BQ155" i="7"/>
  <c r="BV155" i="7"/>
  <c r="BV151" i="7"/>
  <c r="AD155" i="7"/>
  <c r="BQ152" i="7"/>
  <c r="BV154" i="7"/>
  <c r="BV150" i="7"/>
  <c r="BQ154" i="7"/>
  <c r="AD154" i="7"/>
  <c r="AB150" i="7"/>
  <c r="BQ149" i="7"/>
  <c r="BQ153" i="7"/>
  <c r="BV153" i="7"/>
  <c r="AE144" i="7"/>
  <c r="AE145" i="7"/>
  <c r="AD137" i="7"/>
  <c r="AB134" i="7"/>
  <c r="AB138" i="7"/>
  <c r="AD142" i="7"/>
  <c r="AD146" i="7"/>
  <c r="BQ144" i="7"/>
  <c r="BQ143" i="7"/>
  <c r="BQ134" i="7"/>
  <c r="BV148" i="7"/>
  <c r="BV142" i="7"/>
  <c r="BV143" i="7"/>
  <c r="BV144" i="7"/>
  <c r="BQ145" i="7"/>
  <c r="BQ135" i="7"/>
  <c r="BV135" i="7"/>
  <c r="BQ136" i="7"/>
  <c r="BV136" i="7"/>
  <c r="BQ137" i="7"/>
  <c r="B12" i="1"/>
  <c r="AA1" i="15"/>
  <c r="Y8" i="15"/>
  <c r="AE146" i="7"/>
  <c r="F23" i="1"/>
  <c r="BV138" i="7"/>
  <c r="AS225" i="8"/>
  <c r="AD157" i="7"/>
  <c r="AA225" i="8"/>
  <c r="AC225" i="8"/>
  <c r="BK225" i="8"/>
  <c r="AR225" i="8"/>
  <c r="H225" i="8"/>
  <c r="AD225" i="8"/>
  <c r="AB225" i="8"/>
  <c r="Z225" i="8"/>
  <c r="AQ225" i="8"/>
  <c r="BQ157" i="7"/>
  <c r="AB157" i="7"/>
  <c r="AD138" i="7"/>
  <c r="BQ138" i="7"/>
  <c r="H138" i="7"/>
  <c r="BV157" i="7"/>
  <c r="H157" i="7"/>
  <c r="AC157" i="7"/>
  <c r="AC37" i="11"/>
  <c r="F35" i="11"/>
  <c r="F12" i="8"/>
  <c r="AB12" i="8"/>
  <c r="BK52" i="13"/>
  <c r="AW52" i="13"/>
  <c r="AN52" i="13"/>
  <c r="AO52" i="13"/>
  <c r="AP52" i="13"/>
  <c r="AQ52" i="13"/>
  <c r="AR52" i="13"/>
  <c r="AS52" i="13"/>
  <c r="AT52" i="13"/>
  <c r="AU52" i="13"/>
  <c r="AV52" i="13"/>
  <c r="AM52" i="13"/>
  <c r="Y52" i="13"/>
  <c r="Z52" i="13"/>
  <c r="AA52" i="13"/>
  <c r="AB52" i="13"/>
  <c r="AC52" i="13"/>
  <c r="AD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J52" i="13"/>
  <c r="F51" i="13"/>
  <c r="X51" i="13"/>
  <c r="F50" i="13"/>
  <c r="BP50" i="13"/>
  <c r="U15" i="14"/>
  <c r="T15" i="14"/>
  <c r="T25" i="14"/>
  <c r="U25" i="14"/>
  <c r="R3" i="15"/>
  <c r="H12" i="8"/>
  <c r="BQ12" i="8"/>
  <c r="AO12" i="8"/>
  <c r="BV37" i="11"/>
  <c r="BQ35" i="11"/>
  <c r="BV35" i="11"/>
  <c r="BP37" i="11"/>
  <c r="F37" i="11"/>
  <c r="AD35" i="11"/>
  <c r="BJ50" i="13"/>
  <c r="X50" i="13"/>
  <c r="X52" i="13"/>
  <c r="BJ51" i="13"/>
  <c r="BP51" i="13"/>
  <c r="BP52" i="13"/>
  <c r="H51" i="13"/>
  <c r="H50" i="13"/>
  <c r="K8" i="9"/>
  <c r="L8" i="9"/>
  <c r="M8" i="9"/>
  <c r="N8" i="9"/>
  <c r="O8" i="9"/>
  <c r="P8" i="9"/>
  <c r="Q8" i="9"/>
  <c r="R8" i="9"/>
  <c r="S8" i="9"/>
  <c r="T8" i="9"/>
  <c r="K150" i="8"/>
  <c r="J93" i="9"/>
  <c r="J56" i="9"/>
  <c r="J24" i="9"/>
  <c r="F23" i="9"/>
  <c r="BU23" i="9"/>
  <c r="F22" i="9"/>
  <c r="AB22" i="9"/>
  <c r="F21" i="9"/>
  <c r="BO21" i="9"/>
  <c r="F20" i="9"/>
  <c r="BU20" i="9"/>
  <c r="F19" i="9"/>
  <c r="H19" i="9"/>
  <c r="F40" i="9"/>
  <c r="BU40" i="9"/>
  <c r="BT39" i="9"/>
  <c r="BQ39" i="9"/>
  <c r="F39" i="9"/>
  <c r="H39" i="9"/>
  <c r="F38" i="9"/>
  <c r="BU38" i="9"/>
  <c r="F37" i="9"/>
  <c r="BU37" i="9"/>
  <c r="F36" i="9"/>
  <c r="AB36" i="9"/>
  <c r="BT35" i="9"/>
  <c r="BQ35" i="9"/>
  <c r="F35" i="9"/>
  <c r="F34" i="9"/>
  <c r="AB34" i="9"/>
  <c r="F33" i="9"/>
  <c r="BO33" i="9"/>
  <c r="F32" i="9"/>
  <c r="BU32" i="9"/>
  <c r="BT31" i="9"/>
  <c r="BQ31" i="9"/>
  <c r="F31" i="9"/>
  <c r="AC31" i="9"/>
  <c r="F30" i="9"/>
  <c r="BU30" i="9"/>
  <c r="F29" i="9"/>
  <c r="AB29" i="9"/>
  <c r="F28" i="9"/>
  <c r="BO28" i="9"/>
  <c r="F27" i="9"/>
  <c r="BU27" i="9"/>
  <c r="F26" i="9"/>
  <c r="BU26" i="9"/>
  <c r="F112" i="9"/>
  <c r="BU112" i="9"/>
  <c r="F111" i="9"/>
  <c r="H111" i="9"/>
  <c r="F110" i="9"/>
  <c r="AC110" i="9"/>
  <c r="F109" i="9"/>
  <c r="BP109" i="9"/>
  <c r="F108" i="9"/>
  <c r="BU108" i="9"/>
  <c r="F107" i="9"/>
  <c r="H107" i="9"/>
  <c r="F100" i="9"/>
  <c r="AB100" i="9"/>
  <c r="F99" i="9"/>
  <c r="BO99" i="9"/>
  <c r="F98" i="9"/>
  <c r="BU98" i="9"/>
  <c r="F97" i="9"/>
  <c r="H97" i="9"/>
  <c r="F96" i="9"/>
  <c r="AB96" i="9"/>
  <c r="F95" i="9"/>
  <c r="BO95" i="9"/>
  <c r="V150" i="8"/>
  <c r="U150" i="8"/>
  <c r="V136" i="8"/>
  <c r="U136" i="8"/>
  <c r="V90" i="8"/>
  <c r="U90" i="8"/>
  <c r="V72" i="8"/>
  <c r="U72" i="8"/>
  <c r="H42" i="11"/>
  <c r="U42" i="11"/>
  <c r="BT54" i="9"/>
  <c r="BQ54" i="9"/>
  <c r="BT50" i="9"/>
  <c r="BQ50" i="9"/>
  <c r="BJ52" i="13"/>
  <c r="H52" i="13"/>
  <c r="BO35" i="9"/>
  <c r="AC19" i="9"/>
  <c r="H27" i="9"/>
  <c r="H96" i="9"/>
  <c r="BO29" i="9"/>
  <c r="BO39" i="9"/>
  <c r="BO22" i="9"/>
  <c r="AB32" i="9"/>
  <c r="BU39" i="9"/>
  <c r="AC23" i="9"/>
  <c r="H26" i="9"/>
  <c r="H30" i="9"/>
  <c r="H31" i="9"/>
  <c r="BU35" i="9"/>
  <c r="BO36" i="9"/>
  <c r="AB38" i="9"/>
  <c r="AC20" i="9"/>
  <c r="BO26" i="9"/>
  <c r="AC30" i="9"/>
  <c r="AB31" i="9"/>
  <c r="AB23" i="9"/>
  <c r="BO30" i="9"/>
  <c r="BO31" i="9"/>
  <c r="AB37" i="9"/>
  <c r="AB26" i="9"/>
  <c r="AB27" i="9"/>
  <c r="BU31" i="9"/>
  <c r="H35" i="9"/>
  <c r="BU36" i="9"/>
  <c r="BO37" i="9"/>
  <c r="H40" i="9"/>
  <c r="BO19" i="9"/>
  <c r="BO20" i="9"/>
  <c r="AC40" i="9"/>
  <c r="AB35" i="9"/>
  <c r="H32" i="9"/>
  <c r="BO34" i="9"/>
  <c r="H37" i="9"/>
  <c r="H38" i="9"/>
  <c r="H20" i="9"/>
  <c r="BU21" i="9"/>
  <c r="H21" i="9"/>
  <c r="BU22" i="9"/>
  <c r="BU19" i="9"/>
  <c r="AB21" i="9"/>
  <c r="H22" i="9"/>
  <c r="BO23" i="9"/>
  <c r="H23" i="9"/>
  <c r="BU34" i="9"/>
  <c r="BO27" i="9"/>
  <c r="AB28" i="9"/>
  <c r="H29" i="9"/>
  <c r="BO32" i="9"/>
  <c r="AB33" i="9"/>
  <c r="H34" i="9"/>
  <c r="H36" i="9"/>
  <c r="BO38" i="9"/>
  <c r="AB39" i="9"/>
  <c r="BO40" i="9"/>
  <c r="BU28" i="9"/>
  <c r="BU33" i="9"/>
  <c r="H28" i="9"/>
  <c r="BU29" i="9"/>
  <c r="H33" i="9"/>
  <c r="BO98" i="9"/>
  <c r="H108" i="9"/>
  <c r="AC108" i="9"/>
  <c r="BO97" i="9"/>
  <c r="BP108" i="9"/>
  <c r="BP111" i="9"/>
  <c r="BO96" i="9"/>
  <c r="H98" i="9"/>
  <c r="BP107" i="9"/>
  <c r="H112" i="9"/>
  <c r="AC107" i="9"/>
  <c r="BP110" i="9"/>
  <c r="AB97" i="9"/>
  <c r="AB98" i="9"/>
  <c r="BO100" i="9"/>
  <c r="AC111" i="9"/>
  <c r="AC112" i="9"/>
  <c r="H95" i="9"/>
  <c r="H109" i="9"/>
  <c r="BU110" i="9"/>
  <c r="BP112" i="9"/>
  <c r="BU95" i="9"/>
  <c r="BU99" i="9"/>
  <c r="BU109" i="9"/>
  <c r="BU96" i="9"/>
  <c r="H99" i="9"/>
  <c r="BU100" i="9"/>
  <c r="AB95" i="9"/>
  <c r="BU97" i="9"/>
  <c r="AB99" i="9"/>
  <c r="H100" i="9"/>
  <c r="BU107" i="9"/>
  <c r="AC109" i="9"/>
  <c r="H110" i="9"/>
  <c r="BU111" i="9"/>
  <c r="BP143" i="9"/>
  <c r="BV36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BV67" i="11"/>
  <c r="K56" i="9"/>
  <c r="O56" i="9"/>
  <c r="S56" i="9"/>
  <c r="AD24" i="9"/>
  <c r="K24" i="9"/>
  <c r="L24" i="9"/>
  <c r="L56" i="9"/>
  <c r="M24" i="9"/>
  <c r="M56" i="9"/>
  <c r="N24" i="9"/>
  <c r="N56" i="9"/>
  <c r="O24" i="9"/>
  <c r="P24" i="9"/>
  <c r="P56" i="9"/>
  <c r="Q24" i="9"/>
  <c r="Q56" i="9"/>
  <c r="R24" i="9"/>
  <c r="R56" i="9"/>
  <c r="S24" i="9"/>
  <c r="T24" i="9"/>
  <c r="T56" i="9"/>
  <c r="U24" i="9"/>
  <c r="U56" i="9"/>
  <c r="F47" i="9"/>
  <c r="H47" i="9"/>
  <c r="F48" i="9"/>
  <c r="H48" i="9"/>
  <c r="F49" i="9"/>
  <c r="H49" i="9"/>
  <c r="F50" i="9"/>
  <c r="H50" i="9"/>
  <c r="F51" i="9"/>
  <c r="H51" i="9"/>
  <c r="F52" i="9"/>
  <c r="H52" i="9"/>
  <c r="F53" i="9"/>
  <c r="H53" i="9"/>
  <c r="F54" i="9"/>
  <c r="AB54" i="9"/>
  <c r="F55" i="9"/>
  <c r="AC55" i="9"/>
  <c r="F24" i="12"/>
  <c r="AD24" i="12"/>
  <c r="F24" i="1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0" i="4"/>
  <c r="F79" i="4"/>
  <c r="F78" i="4"/>
  <c r="F77" i="4"/>
  <c r="F76" i="4"/>
  <c r="F75" i="4"/>
  <c r="F74" i="4"/>
  <c r="F73" i="4"/>
  <c r="F72" i="4"/>
  <c r="F71" i="4"/>
  <c r="F70" i="4"/>
  <c r="F69" i="4"/>
  <c r="F66" i="4"/>
  <c r="F65" i="4"/>
  <c r="F64" i="4"/>
  <c r="F63" i="4"/>
  <c r="F62" i="4"/>
  <c r="F61" i="4"/>
  <c r="F60" i="4"/>
  <c r="F59" i="4"/>
  <c r="F58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5" i="4"/>
  <c r="F29" i="4"/>
  <c r="F30" i="4"/>
  <c r="F31" i="4"/>
  <c r="F32" i="4"/>
  <c r="F33" i="4"/>
  <c r="F34" i="4"/>
  <c r="F28" i="4"/>
  <c r="F25" i="4"/>
  <c r="F15" i="4"/>
  <c r="F16" i="4"/>
  <c r="F17" i="4"/>
  <c r="F18" i="4"/>
  <c r="F19" i="4"/>
  <c r="F20" i="4"/>
  <c r="F21" i="4"/>
  <c r="F22" i="4"/>
  <c r="F23" i="4"/>
  <c r="F24" i="4"/>
  <c r="F14" i="4"/>
  <c r="F14" i="8"/>
  <c r="W36" i="4"/>
  <c r="W56" i="4"/>
  <c r="W67" i="4"/>
  <c r="W81" i="4"/>
  <c r="R25" i="14"/>
  <c r="J132" i="7"/>
  <c r="BV68" i="11"/>
  <c r="BO50" i="9"/>
  <c r="BO49" i="9"/>
  <c r="BU55" i="9"/>
  <c r="BU50" i="9"/>
  <c r="BU49" i="9"/>
  <c r="BU47" i="9"/>
  <c r="BP67" i="11"/>
  <c r="BP36" i="11"/>
  <c r="BQ34" i="11"/>
  <c r="BV34" i="11"/>
  <c r="F36" i="11"/>
  <c r="AC36" i="11"/>
  <c r="F34" i="11"/>
  <c r="AD34" i="11"/>
  <c r="BU48" i="9"/>
  <c r="BU54" i="9"/>
  <c r="BO55" i="9"/>
  <c r="BO47" i="9"/>
  <c r="BU53" i="9"/>
  <c r="BO54" i="9"/>
  <c r="BU52" i="9"/>
  <c r="BO53" i="9"/>
  <c r="BO48" i="9"/>
  <c r="BU51" i="9"/>
  <c r="BO52" i="9"/>
  <c r="BO51" i="9"/>
  <c r="AB52" i="9"/>
  <c r="AB51" i="9"/>
  <c r="AB50" i="9"/>
  <c r="AB49" i="9"/>
  <c r="H55" i="9"/>
  <c r="AB48" i="9"/>
  <c r="H54" i="9"/>
  <c r="AB47" i="9"/>
  <c r="AB53" i="9"/>
  <c r="AP24" i="12"/>
  <c r="BR24" i="12"/>
  <c r="AS24" i="12"/>
  <c r="AR24" i="12"/>
  <c r="BL24" i="12"/>
  <c r="AA24" i="12"/>
  <c r="H24" i="12"/>
  <c r="AC24" i="12"/>
  <c r="AB24" i="12"/>
  <c r="F111" i="8"/>
  <c r="AO111" i="8"/>
  <c r="F110" i="8"/>
  <c r="BQ110" i="8"/>
  <c r="F109" i="8"/>
  <c r="Y109" i="8"/>
  <c r="F108" i="8"/>
  <c r="BK108" i="8"/>
  <c r="F107" i="8"/>
  <c r="BQ107" i="8"/>
  <c r="F106" i="8"/>
  <c r="H106" i="8"/>
  <c r="F105" i="8"/>
  <c r="AA105" i="8"/>
  <c r="F104" i="8"/>
  <c r="BK104" i="8"/>
  <c r="F103" i="8"/>
  <c r="BQ103" i="8"/>
  <c r="F102" i="8"/>
  <c r="AC102" i="8"/>
  <c r="J136" i="8"/>
  <c r="BQ208" i="8"/>
  <c r="F195" i="8"/>
  <c r="H195" i="8"/>
  <c r="F196" i="8"/>
  <c r="BQ196" i="8"/>
  <c r="F197" i="8"/>
  <c r="H197" i="8"/>
  <c r="F188" i="8"/>
  <c r="BQ188" i="8"/>
  <c r="F189" i="8"/>
  <c r="AP189" i="8"/>
  <c r="F190" i="8"/>
  <c r="H190" i="8"/>
  <c r="F191" i="8"/>
  <c r="H191" i="8"/>
  <c r="F192" i="8"/>
  <c r="BQ192" i="8"/>
  <c r="F193" i="8"/>
  <c r="AS193" i="8"/>
  <c r="F194" i="8"/>
  <c r="H194" i="8"/>
  <c r="F185" i="8"/>
  <c r="H185" i="8"/>
  <c r="F183" i="8"/>
  <c r="H183" i="8"/>
  <c r="F184" i="8"/>
  <c r="H184" i="8"/>
  <c r="F177" i="8"/>
  <c r="AA177" i="8"/>
  <c r="F178" i="8"/>
  <c r="F179" i="8"/>
  <c r="H179" i="8"/>
  <c r="F180" i="8"/>
  <c r="AA180" i="8"/>
  <c r="F181" i="8"/>
  <c r="H181" i="8"/>
  <c r="F182" i="8"/>
  <c r="AA182" i="8"/>
  <c r="F131" i="8"/>
  <c r="F132" i="8"/>
  <c r="BQ132" i="8"/>
  <c r="F133" i="8"/>
  <c r="BK133" i="8"/>
  <c r="F200" i="8"/>
  <c r="H200" i="8"/>
  <c r="F199" i="8"/>
  <c r="H199" i="8"/>
  <c r="F198" i="8"/>
  <c r="H198" i="8"/>
  <c r="F187" i="8"/>
  <c r="H187" i="8"/>
  <c r="F186" i="8"/>
  <c r="H186" i="8"/>
  <c r="F176" i="8"/>
  <c r="H176" i="8"/>
  <c r="F175" i="8"/>
  <c r="H175" i="8"/>
  <c r="F174" i="8"/>
  <c r="H174" i="8"/>
  <c r="F173" i="8"/>
  <c r="H173" i="8"/>
  <c r="F172" i="8"/>
  <c r="H172" i="8"/>
  <c r="F171" i="8"/>
  <c r="H171" i="8"/>
  <c r="F170" i="8"/>
  <c r="H170" i="8"/>
  <c r="F169" i="8"/>
  <c r="H169" i="8"/>
  <c r="F168" i="8"/>
  <c r="H168" i="8"/>
  <c r="F167" i="8"/>
  <c r="H167" i="8"/>
  <c r="F166" i="8"/>
  <c r="H166" i="8"/>
  <c r="F165" i="8"/>
  <c r="H165" i="8"/>
  <c r="F164" i="8"/>
  <c r="H164" i="8"/>
  <c r="F163" i="8"/>
  <c r="H163" i="8"/>
  <c r="F162" i="8"/>
  <c r="H162" i="8"/>
  <c r="F161" i="8"/>
  <c r="H161" i="8"/>
  <c r="F160" i="8"/>
  <c r="H160" i="8"/>
  <c r="F159" i="8"/>
  <c r="H159" i="8"/>
  <c r="F158" i="8"/>
  <c r="H158" i="8"/>
  <c r="F157" i="8"/>
  <c r="H157" i="8"/>
  <c r="F156" i="8"/>
  <c r="H156" i="8"/>
  <c r="F155" i="8"/>
  <c r="H155" i="8"/>
  <c r="F154" i="8"/>
  <c r="H154" i="8"/>
  <c r="F153" i="8"/>
  <c r="H153" i="8"/>
  <c r="F149" i="8"/>
  <c r="H149" i="8"/>
  <c r="F148" i="8"/>
  <c r="H148" i="8"/>
  <c r="F147" i="8"/>
  <c r="H147" i="8"/>
  <c r="F146" i="8"/>
  <c r="H146" i="8"/>
  <c r="F145" i="8"/>
  <c r="H145" i="8"/>
  <c r="F144" i="8"/>
  <c r="H144" i="8"/>
  <c r="F143" i="8"/>
  <c r="H143" i="8"/>
  <c r="F142" i="8"/>
  <c r="H142" i="8"/>
  <c r="F141" i="8"/>
  <c r="H141" i="8"/>
  <c r="F140" i="8"/>
  <c r="H140" i="8"/>
  <c r="F139" i="8"/>
  <c r="H139" i="8"/>
  <c r="F138" i="8"/>
  <c r="H138" i="8"/>
  <c r="F89" i="8"/>
  <c r="H89" i="8"/>
  <c r="F88" i="8"/>
  <c r="H88" i="8"/>
  <c r="F87" i="8"/>
  <c r="H87" i="8"/>
  <c r="F86" i="8"/>
  <c r="H86" i="8"/>
  <c r="F85" i="8"/>
  <c r="H85" i="8"/>
  <c r="F84" i="8"/>
  <c r="H84" i="8"/>
  <c r="F83" i="8"/>
  <c r="H83" i="8"/>
  <c r="F82" i="8"/>
  <c r="H82" i="8"/>
  <c r="F81" i="8"/>
  <c r="H81" i="8"/>
  <c r="F80" i="8"/>
  <c r="H80" i="8"/>
  <c r="F79" i="8"/>
  <c r="H79" i="8"/>
  <c r="F78" i="8"/>
  <c r="H78" i="8"/>
  <c r="F77" i="8"/>
  <c r="H77" i="8"/>
  <c r="F76" i="8"/>
  <c r="H76" i="8"/>
  <c r="F75" i="8"/>
  <c r="H75" i="8"/>
  <c r="F74" i="8"/>
  <c r="H74" i="8"/>
  <c r="F71" i="8"/>
  <c r="H71" i="8"/>
  <c r="F70" i="8"/>
  <c r="H70" i="8"/>
  <c r="F69" i="8"/>
  <c r="H69" i="8"/>
  <c r="F68" i="8"/>
  <c r="H68" i="8"/>
  <c r="F67" i="8"/>
  <c r="H67" i="8"/>
  <c r="F66" i="8"/>
  <c r="H66" i="8"/>
  <c r="F65" i="8"/>
  <c r="H65" i="8"/>
  <c r="F64" i="8"/>
  <c r="H64" i="8"/>
  <c r="F63" i="8"/>
  <c r="H63" i="8"/>
  <c r="F62" i="8"/>
  <c r="H62" i="8"/>
  <c r="F61" i="8"/>
  <c r="H61" i="8"/>
  <c r="F60" i="8"/>
  <c r="H60" i="8"/>
  <c r="F59" i="8"/>
  <c r="H59" i="8"/>
  <c r="F58" i="8"/>
  <c r="H58" i="8"/>
  <c r="F57" i="8"/>
  <c r="H57" i="8"/>
  <c r="F56" i="8"/>
  <c r="H56" i="8"/>
  <c r="F55" i="8"/>
  <c r="H55" i="8"/>
  <c r="F54" i="8"/>
  <c r="H54" i="8"/>
  <c r="F53" i="8"/>
  <c r="H53" i="8"/>
  <c r="F52" i="8"/>
  <c r="H52" i="8"/>
  <c r="F51" i="8"/>
  <c r="H51" i="8"/>
  <c r="F50" i="8"/>
  <c r="H50" i="8"/>
  <c r="F49" i="8"/>
  <c r="H49" i="8"/>
  <c r="F48" i="8"/>
  <c r="H48" i="8"/>
  <c r="F47" i="8"/>
  <c r="H47" i="8"/>
  <c r="F46" i="8"/>
  <c r="H46" i="8"/>
  <c r="F45" i="8"/>
  <c r="H45" i="8"/>
  <c r="F44" i="8"/>
  <c r="H44" i="8"/>
  <c r="F43" i="8"/>
  <c r="H43" i="8"/>
  <c r="F42" i="8"/>
  <c r="H42" i="8"/>
  <c r="F41" i="8"/>
  <c r="H41" i="8"/>
  <c r="F40" i="8"/>
  <c r="H40" i="8"/>
  <c r="F39" i="8"/>
  <c r="H39" i="8"/>
  <c r="F38" i="8"/>
  <c r="H38" i="8"/>
  <c r="F37" i="8"/>
  <c r="H37" i="8"/>
  <c r="F36" i="8"/>
  <c r="H36" i="8"/>
  <c r="F35" i="8"/>
  <c r="H35" i="8"/>
  <c r="F15" i="8"/>
  <c r="H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2" i="8"/>
  <c r="H32" i="8"/>
  <c r="H14" i="8"/>
  <c r="F135" i="8"/>
  <c r="H135" i="8"/>
  <c r="F93" i="8"/>
  <c r="H93" i="8"/>
  <c r="F94" i="8"/>
  <c r="H94" i="8"/>
  <c r="F95" i="8"/>
  <c r="H95" i="8"/>
  <c r="F96" i="8"/>
  <c r="H96" i="8"/>
  <c r="F97" i="8"/>
  <c r="H97" i="8"/>
  <c r="F98" i="8"/>
  <c r="H98" i="8"/>
  <c r="F99" i="8"/>
  <c r="H99" i="8"/>
  <c r="F100" i="8"/>
  <c r="H100" i="8"/>
  <c r="F101" i="8"/>
  <c r="H101" i="8"/>
  <c r="F112" i="8"/>
  <c r="H112" i="8"/>
  <c r="F113" i="8"/>
  <c r="H113" i="8"/>
  <c r="F114" i="8"/>
  <c r="H114" i="8"/>
  <c r="F115" i="8"/>
  <c r="H115" i="8"/>
  <c r="F116" i="8"/>
  <c r="H116" i="8"/>
  <c r="F117" i="8"/>
  <c r="H117" i="8"/>
  <c r="F118" i="8"/>
  <c r="H118" i="8"/>
  <c r="F119" i="8"/>
  <c r="H119" i="8"/>
  <c r="F120" i="8"/>
  <c r="H120" i="8"/>
  <c r="F121" i="8"/>
  <c r="H121" i="8"/>
  <c r="F122" i="8"/>
  <c r="H122" i="8"/>
  <c r="F123" i="8"/>
  <c r="H123" i="8"/>
  <c r="F124" i="8"/>
  <c r="H124" i="8"/>
  <c r="F125" i="8"/>
  <c r="H125" i="8"/>
  <c r="F126" i="8"/>
  <c r="H126" i="8"/>
  <c r="F127" i="8"/>
  <c r="H127" i="8"/>
  <c r="F128" i="8"/>
  <c r="H128" i="8"/>
  <c r="F129" i="8"/>
  <c r="H129" i="8"/>
  <c r="F130" i="8"/>
  <c r="H130" i="8"/>
  <c r="F134" i="8"/>
  <c r="H134" i="8"/>
  <c r="F92" i="8"/>
  <c r="H92" i="8"/>
  <c r="AI46" i="10"/>
  <c r="AJ46" i="10"/>
  <c r="N46" i="10"/>
  <c r="J46" i="10"/>
  <c r="N25" i="14"/>
  <c r="M15" i="14"/>
  <c r="N15" i="14"/>
  <c r="AV25" i="14"/>
  <c r="AU25" i="14"/>
  <c r="AT25" i="14"/>
  <c r="AS25" i="14"/>
  <c r="AR25" i="14"/>
  <c r="AQ25" i="14"/>
  <c r="AP25" i="14"/>
  <c r="AO25" i="14"/>
  <c r="AN25" i="14"/>
  <c r="AM25" i="14"/>
  <c r="AL25" i="14"/>
  <c r="AC25" i="14"/>
  <c r="AB25" i="14"/>
  <c r="AA25" i="14"/>
  <c r="S25" i="14"/>
  <c r="P25" i="14"/>
  <c r="Q25" i="14"/>
  <c r="O25" i="14"/>
  <c r="M25" i="14"/>
  <c r="L25" i="14"/>
  <c r="K25" i="14"/>
  <c r="J25" i="14"/>
  <c r="F17" i="14"/>
  <c r="BP17" i="14"/>
  <c r="F19" i="14"/>
  <c r="Y19" i="14"/>
  <c r="F20" i="14"/>
  <c r="Z20" i="14"/>
  <c r="F21" i="14"/>
  <c r="BJ21" i="14"/>
  <c r="F22" i="14"/>
  <c r="BJ22" i="14"/>
  <c r="F23" i="14"/>
  <c r="BJ23" i="14"/>
  <c r="BP24" i="14"/>
  <c r="BK15" i="14"/>
  <c r="AV15" i="14"/>
  <c r="AU15" i="14"/>
  <c r="AT15" i="14"/>
  <c r="AS15" i="14"/>
  <c r="AR15" i="14"/>
  <c r="AQ15" i="14"/>
  <c r="AN15" i="14"/>
  <c r="AM15" i="14"/>
  <c r="AC15" i="14"/>
  <c r="AB15" i="14"/>
  <c r="Z15" i="14"/>
  <c r="Y15" i="14"/>
  <c r="W15" i="14"/>
  <c r="K15" i="14"/>
  <c r="L15" i="14"/>
  <c r="O15" i="14"/>
  <c r="P15" i="14"/>
  <c r="Q15" i="14"/>
  <c r="R15" i="14"/>
  <c r="S15" i="14"/>
  <c r="J15" i="14"/>
  <c r="F14" i="14"/>
  <c r="F13" i="14"/>
  <c r="BJ13" i="14"/>
  <c r="F12" i="14"/>
  <c r="AP12" i="14"/>
  <c r="F94" i="7"/>
  <c r="AC94" i="7"/>
  <c r="F74" i="7"/>
  <c r="BV74" i="7"/>
  <c r="F17" i="9"/>
  <c r="BO17" i="9"/>
  <c r="F35" i="10"/>
  <c r="F36" i="10"/>
  <c r="H36" i="10"/>
  <c r="J37" i="10"/>
  <c r="BP68" i="11"/>
  <c r="R35" i="10"/>
  <c r="H35" i="10"/>
  <c r="F42" i="11"/>
  <c r="H33" i="8"/>
  <c r="BP14" i="14"/>
  <c r="AP14" i="14"/>
  <c r="AP15" i="14"/>
  <c r="N8" i="14"/>
  <c r="H131" i="8"/>
  <c r="BQ131" i="8"/>
  <c r="BQ178" i="8"/>
  <c r="AO178" i="8"/>
  <c r="BP12" i="14"/>
  <c r="H12" i="14"/>
  <c r="H150" i="8"/>
  <c r="AN103" i="8"/>
  <c r="AB103" i="8"/>
  <c r="AC42" i="11"/>
  <c r="AD110" i="8"/>
  <c r="AO110" i="8"/>
  <c r="L8" i="14"/>
  <c r="AO102" i="8"/>
  <c r="BQ207" i="8"/>
  <c r="H103" i="8"/>
  <c r="O8" i="14"/>
  <c r="K8" i="14"/>
  <c r="T8" i="14"/>
  <c r="P8" i="14"/>
  <c r="Q8" i="14"/>
  <c r="H107" i="8"/>
  <c r="H178" i="8"/>
  <c r="Z195" i="8"/>
  <c r="O3" i="14"/>
  <c r="R8" i="14"/>
  <c r="AN207" i="8"/>
  <c r="AB107" i="8"/>
  <c r="P3" i="14"/>
  <c r="S8" i="14"/>
  <c r="BK107" i="8"/>
  <c r="BK105" i="8"/>
  <c r="AB106" i="8"/>
  <c r="BK109" i="8"/>
  <c r="BQ195" i="8"/>
  <c r="BK106" i="8"/>
  <c r="H177" i="8"/>
  <c r="AR192" i="8"/>
  <c r="H132" i="8"/>
  <c r="H133" i="8"/>
  <c r="AN208" i="8"/>
  <c r="BQ212" i="8"/>
  <c r="AN209" i="8"/>
  <c r="BQ209" i="8"/>
  <c r="AN212" i="8"/>
  <c r="AC189" i="8"/>
  <c r="H189" i="8"/>
  <c r="H193" i="8"/>
  <c r="AD192" i="8"/>
  <c r="H182" i="8"/>
  <c r="H188" i="8"/>
  <c r="H192" i="8"/>
  <c r="H196" i="8"/>
  <c r="H180" i="8"/>
  <c r="BQ104" i="8"/>
  <c r="BQ108" i="8"/>
  <c r="AQ111" i="8"/>
  <c r="AP102" i="8"/>
  <c r="H104" i="8"/>
  <c r="BQ105" i="8"/>
  <c r="H108" i="8"/>
  <c r="BQ109" i="8"/>
  <c r="H111" i="8"/>
  <c r="BQ111" i="8"/>
  <c r="H102" i="8"/>
  <c r="BQ102" i="8"/>
  <c r="Z104" i="8"/>
  <c r="H105" i="8"/>
  <c r="BQ106" i="8"/>
  <c r="AC108" i="8"/>
  <c r="H109" i="8"/>
  <c r="AP110" i="8"/>
  <c r="AD111" i="8"/>
  <c r="H110" i="8"/>
  <c r="BK196" i="8"/>
  <c r="AR194" i="8"/>
  <c r="AA196" i="8"/>
  <c r="BK195" i="8"/>
  <c r="AP188" i="8"/>
  <c r="AA197" i="8"/>
  <c r="BQ197" i="8"/>
  <c r="AC188" i="8"/>
  <c r="AS190" i="8"/>
  <c r="BK197" i="8"/>
  <c r="BQ191" i="8"/>
  <c r="AD193" i="8"/>
  <c r="AD190" i="8"/>
  <c r="AD194" i="8"/>
  <c r="AR191" i="8"/>
  <c r="BQ194" i="8"/>
  <c r="BQ190" i="8"/>
  <c r="AD191" i="8"/>
  <c r="BQ193" i="8"/>
  <c r="BQ189" i="8"/>
  <c r="AB184" i="8"/>
  <c r="BQ177" i="8"/>
  <c r="BK181" i="8"/>
  <c r="BK183" i="8"/>
  <c r="AB185" i="8"/>
  <c r="AA178" i="8"/>
  <c r="BK185" i="8"/>
  <c r="BQ181" i="8"/>
  <c r="AA184" i="8"/>
  <c r="BQ184" i="8"/>
  <c r="BQ185" i="8"/>
  <c r="BQ182" i="8"/>
  <c r="AA183" i="8"/>
  <c r="BK184" i="8"/>
  <c r="BK182" i="8"/>
  <c r="AB183" i="8"/>
  <c r="BK180" i="8"/>
  <c r="BQ183" i="8"/>
  <c r="AO177" i="8"/>
  <c r="BQ180" i="8"/>
  <c r="BQ179" i="8"/>
  <c r="AO179" i="8"/>
  <c r="AA181" i="8"/>
  <c r="AA179" i="8"/>
  <c r="AA132" i="8"/>
  <c r="BK132" i="8"/>
  <c r="BQ133" i="8"/>
  <c r="AA131" i="8"/>
  <c r="BK131" i="8"/>
  <c r="Z133" i="8"/>
  <c r="BP19" i="14"/>
  <c r="BJ19" i="14"/>
  <c r="H19" i="14"/>
  <c r="BJ17" i="14"/>
  <c r="BP21" i="14"/>
  <c r="H21" i="14"/>
  <c r="W21" i="14"/>
  <c r="H22" i="14"/>
  <c r="Y23" i="14"/>
  <c r="Y25" i="14"/>
  <c r="L3" i="14"/>
  <c r="Z24" i="14"/>
  <c r="Z25" i="14"/>
  <c r="M3" i="14"/>
  <c r="X22" i="14"/>
  <c r="W17" i="14"/>
  <c r="BP17" i="9"/>
  <c r="H24" i="14"/>
  <c r="BK24" i="14"/>
  <c r="BK20" i="14"/>
  <c r="H23" i="14"/>
  <c r="BP20" i="14"/>
  <c r="BP23" i="14"/>
  <c r="H18" i="14"/>
  <c r="X18" i="14"/>
  <c r="BP18" i="14"/>
  <c r="BP22" i="14"/>
  <c r="H20" i="14"/>
  <c r="BJ18" i="14"/>
  <c r="BU17" i="9"/>
  <c r="H17" i="14"/>
  <c r="AL12" i="14"/>
  <c r="AA14" i="14"/>
  <c r="AL13" i="14"/>
  <c r="X13" i="14"/>
  <c r="H13" i="14"/>
  <c r="BP13" i="14"/>
  <c r="H14" i="14"/>
  <c r="BJ14" i="14"/>
  <c r="BJ12" i="14"/>
  <c r="AA12" i="14"/>
  <c r="X12" i="14"/>
  <c r="AC17" i="9"/>
  <c r="BV94" i="7"/>
  <c r="BQ94" i="7"/>
  <c r="H94" i="7"/>
  <c r="H74" i="7"/>
  <c r="Z74" i="7"/>
  <c r="BQ74" i="7"/>
  <c r="H17" i="9"/>
  <c r="O36" i="10"/>
  <c r="AO35" i="10"/>
  <c r="AO36" i="10"/>
  <c r="C9" i="1"/>
  <c r="BL24" i="13"/>
  <c r="BK25" i="13"/>
  <c r="Y8" i="13"/>
  <c r="AB25" i="13"/>
  <c r="N3" i="13"/>
  <c r="AC25" i="13"/>
  <c r="O3" i="13"/>
  <c r="AD25" i="13"/>
  <c r="P3" i="13"/>
  <c r="U25" i="13"/>
  <c r="V25" i="13"/>
  <c r="T25" i="13"/>
  <c r="S25" i="13"/>
  <c r="R25" i="13"/>
  <c r="Q25" i="13"/>
  <c r="P25" i="13"/>
  <c r="O25" i="13"/>
  <c r="N25" i="13"/>
  <c r="M25" i="13"/>
  <c r="L25" i="13"/>
  <c r="K25" i="13"/>
  <c r="AW25" i="13"/>
  <c r="T8" i="13"/>
  <c r="AV25" i="13"/>
  <c r="S8" i="13"/>
  <c r="AU25" i="13"/>
  <c r="R8" i="13"/>
  <c r="AT25" i="13"/>
  <c r="Q8" i="13"/>
  <c r="AS25" i="13"/>
  <c r="P8" i="13"/>
  <c r="AR25" i="13"/>
  <c r="O8" i="13"/>
  <c r="AQ25" i="13"/>
  <c r="N8" i="13"/>
  <c r="AP25" i="13"/>
  <c r="M8" i="13"/>
  <c r="AO25" i="13"/>
  <c r="L8" i="13"/>
  <c r="BO24" i="13"/>
  <c r="F24" i="13"/>
  <c r="AN24" i="13"/>
  <c r="E24" i="13"/>
  <c r="F19" i="13"/>
  <c r="H19" i="13"/>
  <c r="F20" i="13"/>
  <c r="H20" i="13"/>
  <c r="F21" i="13"/>
  <c r="BP21" i="13"/>
  <c r="F22" i="13"/>
  <c r="BP22" i="13"/>
  <c r="F23" i="13"/>
  <c r="AA23" i="13"/>
  <c r="F15" i="13"/>
  <c r="Z15" i="13"/>
  <c r="F16" i="13"/>
  <c r="BP16" i="13"/>
  <c r="F17" i="13"/>
  <c r="BP17" i="13"/>
  <c r="F18" i="13"/>
  <c r="AM18" i="13"/>
  <c r="F13" i="13"/>
  <c r="Y13" i="13"/>
  <c r="F14" i="13"/>
  <c r="BP14" i="13"/>
  <c r="J71" i="7"/>
  <c r="L71" i="7"/>
  <c r="M3" i="11"/>
  <c r="C3" i="11"/>
  <c r="BQ225" i="8"/>
  <c r="AN225" i="8"/>
  <c r="H136" i="8"/>
  <c r="BP15" i="14"/>
  <c r="BP42" i="11"/>
  <c r="W25" i="14"/>
  <c r="J3" i="14"/>
  <c r="BK25" i="14"/>
  <c r="X8" i="14"/>
  <c r="AL15" i="14"/>
  <c r="J8" i="14"/>
  <c r="AA15" i="14"/>
  <c r="N3" i="14"/>
  <c r="X25" i="14"/>
  <c r="H15" i="14"/>
  <c r="X15" i="14"/>
  <c r="H25" i="14"/>
  <c r="BP25" i="14"/>
  <c r="BJ25" i="14"/>
  <c r="BJ15" i="14"/>
  <c r="AO15" i="14"/>
  <c r="F12" i="13"/>
  <c r="H12" i="13"/>
  <c r="BP24" i="13"/>
  <c r="H24" i="13"/>
  <c r="AA24" i="13"/>
  <c r="Z24" i="13"/>
  <c r="BJ24" i="13"/>
  <c r="BJ21" i="13"/>
  <c r="Y24" i="13"/>
  <c r="AN23" i="13"/>
  <c r="AN25" i="13"/>
  <c r="K8" i="13"/>
  <c r="AM24" i="13"/>
  <c r="X24" i="13"/>
  <c r="AM17" i="13"/>
  <c r="Z17" i="13"/>
  <c r="BJ20" i="13"/>
  <c r="AA20" i="13"/>
  <c r="H23" i="13"/>
  <c r="BJ23" i="13"/>
  <c r="BJ13" i="13"/>
  <c r="Z16" i="13"/>
  <c r="BJ16" i="13"/>
  <c r="AA21" i="13"/>
  <c r="BJ19" i="13"/>
  <c r="BJ15" i="13"/>
  <c r="Y14" i="13"/>
  <c r="Z18" i="13"/>
  <c r="AA22" i="13"/>
  <c r="BP19" i="13"/>
  <c r="BJ22" i="13"/>
  <c r="BJ14" i="13"/>
  <c r="AA19" i="13"/>
  <c r="BP18" i="13"/>
  <c r="H16" i="13"/>
  <c r="H18" i="13"/>
  <c r="BP23" i="13"/>
  <c r="H14" i="13"/>
  <c r="H21" i="13"/>
  <c r="H13" i="13"/>
  <c r="H17" i="13"/>
  <c r="H15" i="13"/>
  <c r="H22" i="13"/>
  <c r="BP13" i="13"/>
  <c r="BP15" i="13"/>
  <c r="BP20" i="13"/>
  <c r="AD85" i="7"/>
  <c r="J118" i="7"/>
  <c r="Z108" i="7"/>
  <c r="J85" i="7"/>
  <c r="K108" i="7"/>
  <c r="L108" i="7"/>
  <c r="M108" i="7"/>
  <c r="N108" i="7"/>
  <c r="O108" i="7"/>
  <c r="R108" i="7"/>
  <c r="S108" i="7"/>
  <c r="T108" i="7"/>
  <c r="J108" i="7"/>
  <c r="K132" i="7"/>
  <c r="L132" i="7"/>
  <c r="M132" i="7"/>
  <c r="N132" i="7"/>
  <c r="O132" i="7"/>
  <c r="R132" i="7"/>
  <c r="S132" i="7"/>
  <c r="T132" i="7"/>
  <c r="F131" i="7"/>
  <c r="F130" i="7"/>
  <c r="F129" i="7"/>
  <c r="F128" i="7"/>
  <c r="BV128" i="7"/>
  <c r="F127" i="7"/>
  <c r="F126" i="7"/>
  <c r="BV126" i="7"/>
  <c r="F125" i="7"/>
  <c r="F124" i="7"/>
  <c r="F123" i="7"/>
  <c r="F121" i="7"/>
  <c r="BV121" i="7"/>
  <c r="F122" i="7"/>
  <c r="T118" i="7"/>
  <c r="AD118" i="7"/>
  <c r="K118" i="7"/>
  <c r="L118" i="7"/>
  <c r="M118" i="7"/>
  <c r="N118" i="7"/>
  <c r="O118" i="7"/>
  <c r="R118" i="7"/>
  <c r="S118" i="7"/>
  <c r="F114" i="7"/>
  <c r="H114" i="7"/>
  <c r="F115" i="7"/>
  <c r="H115" i="7"/>
  <c r="F116" i="7"/>
  <c r="H116" i="7"/>
  <c r="F117" i="7"/>
  <c r="F110" i="7"/>
  <c r="H110" i="7"/>
  <c r="F111" i="7"/>
  <c r="H111" i="7"/>
  <c r="F112" i="7"/>
  <c r="H112" i="7"/>
  <c r="F113" i="7"/>
  <c r="AA108" i="7"/>
  <c r="F88" i="7"/>
  <c r="AB88" i="7"/>
  <c r="F89" i="7"/>
  <c r="AB89" i="7"/>
  <c r="F90" i="7"/>
  <c r="BQ90" i="7"/>
  <c r="F91" i="7"/>
  <c r="AB91" i="7"/>
  <c r="F92" i="7"/>
  <c r="AB92" i="7"/>
  <c r="F93" i="7"/>
  <c r="AB93" i="7"/>
  <c r="F95" i="7"/>
  <c r="H95" i="7"/>
  <c r="F96" i="7"/>
  <c r="BV96" i="7"/>
  <c r="F97" i="7"/>
  <c r="H97" i="7"/>
  <c r="F98" i="7"/>
  <c r="BV98" i="7"/>
  <c r="F99" i="7"/>
  <c r="H99" i="7"/>
  <c r="F100" i="7"/>
  <c r="BV100" i="7"/>
  <c r="F101" i="7"/>
  <c r="H101" i="7"/>
  <c r="F102" i="7"/>
  <c r="BQ102" i="7"/>
  <c r="F103" i="7"/>
  <c r="H103" i="7"/>
  <c r="F104" i="7"/>
  <c r="BQ104" i="7"/>
  <c r="F105" i="7"/>
  <c r="H105" i="7"/>
  <c r="F106" i="7"/>
  <c r="BQ106" i="7"/>
  <c r="F107" i="7"/>
  <c r="H107" i="7"/>
  <c r="F73" i="7"/>
  <c r="H73" i="7"/>
  <c r="F75" i="7"/>
  <c r="H75" i="7"/>
  <c r="F76" i="7"/>
  <c r="F77" i="7"/>
  <c r="H77" i="7"/>
  <c r="F78" i="7"/>
  <c r="F79" i="7"/>
  <c r="H79" i="7"/>
  <c r="F80" i="7"/>
  <c r="F81" i="7"/>
  <c r="H81" i="7"/>
  <c r="F82" i="7"/>
  <c r="F83" i="7"/>
  <c r="H83" i="7"/>
  <c r="F84" i="7"/>
  <c r="F120" i="7"/>
  <c r="F87" i="7"/>
  <c r="BV87" i="7"/>
  <c r="T85" i="7"/>
  <c r="S85" i="7"/>
  <c r="R85" i="7"/>
  <c r="O85" i="7"/>
  <c r="N85" i="7"/>
  <c r="M85" i="7"/>
  <c r="L85" i="7"/>
  <c r="K85" i="7"/>
  <c r="K71" i="7"/>
  <c r="M71" i="7"/>
  <c r="N71" i="7"/>
  <c r="O71" i="7"/>
  <c r="R71" i="7"/>
  <c r="S71" i="7"/>
  <c r="T71" i="7"/>
  <c r="AD71" i="7"/>
  <c r="K63" i="7"/>
  <c r="L63" i="7"/>
  <c r="M63" i="7"/>
  <c r="N63" i="7"/>
  <c r="O63" i="7"/>
  <c r="R63" i="7"/>
  <c r="S63" i="7"/>
  <c r="T63" i="7"/>
  <c r="Z8" i="12"/>
  <c r="T8" i="12"/>
  <c r="F17" i="12"/>
  <c r="H17" i="12"/>
  <c r="F18" i="12"/>
  <c r="H18" i="12"/>
  <c r="F19" i="12"/>
  <c r="H19" i="12"/>
  <c r="F20" i="12"/>
  <c r="H20" i="12"/>
  <c r="F21" i="12"/>
  <c r="H21" i="12"/>
  <c r="F22" i="12"/>
  <c r="BR22" i="12"/>
  <c r="F23" i="12"/>
  <c r="H23" i="12"/>
  <c r="F12" i="12"/>
  <c r="BR12" i="12"/>
  <c r="F13" i="12"/>
  <c r="AA13" i="12"/>
  <c r="F14" i="12"/>
  <c r="AN14" i="12"/>
  <c r="F15" i="12"/>
  <c r="Z15" i="12"/>
  <c r="F16" i="12"/>
  <c r="Z16" i="12"/>
  <c r="C8" i="1"/>
  <c r="BR14" i="4"/>
  <c r="K93" i="9"/>
  <c r="L93" i="9"/>
  <c r="M93" i="9"/>
  <c r="N93" i="9"/>
  <c r="O93" i="9"/>
  <c r="P93" i="9"/>
  <c r="Q93" i="9"/>
  <c r="R93" i="9"/>
  <c r="S93" i="9"/>
  <c r="T93" i="9"/>
  <c r="U93" i="9"/>
  <c r="Z1" i="14"/>
  <c r="D5" i="1"/>
  <c r="H25" i="13"/>
  <c r="D2" i="14"/>
  <c r="B5" i="1"/>
  <c r="K3" i="14"/>
  <c r="Q3" i="14"/>
  <c r="M8" i="14"/>
  <c r="U8" i="14"/>
  <c r="W8" i="14"/>
  <c r="Y8" i="14"/>
  <c r="AB78" i="7"/>
  <c r="H78" i="7"/>
  <c r="AD130" i="7"/>
  <c r="BV130" i="7"/>
  <c r="H123" i="7"/>
  <c r="BV123" i="7"/>
  <c r="H127" i="7"/>
  <c r="BV127" i="7"/>
  <c r="H131" i="7"/>
  <c r="BV131" i="7"/>
  <c r="AB82" i="7"/>
  <c r="H82" i="7"/>
  <c r="AA120" i="7"/>
  <c r="BV120" i="7"/>
  <c r="AC84" i="7"/>
  <c r="H84" i="7"/>
  <c r="AB80" i="7"/>
  <c r="H80" i="7"/>
  <c r="AA76" i="7"/>
  <c r="H76" i="7"/>
  <c r="AA117" i="7"/>
  <c r="H117" i="7"/>
  <c r="BQ124" i="7"/>
  <c r="BV124" i="7"/>
  <c r="BV113" i="7"/>
  <c r="H113" i="7"/>
  <c r="H122" i="7"/>
  <c r="BV122" i="7"/>
  <c r="H125" i="7"/>
  <c r="BV125" i="7"/>
  <c r="H129" i="7"/>
  <c r="BV129" i="7"/>
  <c r="BP12" i="13"/>
  <c r="BP25" i="13"/>
  <c r="AA1" i="13"/>
  <c r="BJ12" i="13"/>
  <c r="BJ25" i="13"/>
  <c r="X8" i="13"/>
  <c r="X12" i="13"/>
  <c r="X25" i="13"/>
  <c r="J3" i="13"/>
  <c r="AA25" i="13"/>
  <c r="M3" i="13"/>
  <c r="Z25" i="13"/>
  <c r="L3" i="13"/>
  <c r="Y25" i="13"/>
  <c r="K3" i="13"/>
  <c r="AM25" i="13"/>
  <c r="J8" i="13"/>
  <c r="BQ127" i="7"/>
  <c r="H100" i="7"/>
  <c r="BQ96" i="7"/>
  <c r="BQ112" i="7"/>
  <c r="AC99" i="7"/>
  <c r="BV104" i="7"/>
  <c r="AD105" i="7"/>
  <c r="AC95" i="7"/>
  <c r="AA122" i="7"/>
  <c r="BV116" i="7"/>
  <c r="BV114" i="7"/>
  <c r="AC83" i="7"/>
  <c r="H96" i="7"/>
  <c r="AB90" i="7"/>
  <c r="BQ98" i="7"/>
  <c r="BQ95" i="7"/>
  <c r="BV90" i="7"/>
  <c r="AA110" i="7"/>
  <c r="BQ116" i="7"/>
  <c r="BQ114" i="7"/>
  <c r="BV110" i="7"/>
  <c r="H128" i="7"/>
  <c r="BQ122" i="7"/>
  <c r="AD131" i="7"/>
  <c r="AC126" i="7"/>
  <c r="AC128" i="7"/>
  <c r="AB124" i="7"/>
  <c r="Z79" i="7"/>
  <c r="H92" i="7"/>
  <c r="AC97" i="7"/>
  <c r="AD107" i="7"/>
  <c r="AD103" i="7"/>
  <c r="BV106" i="7"/>
  <c r="BV102" i="7"/>
  <c r="BQ100" i="7"/>
  <c r="BQ97" i="7"/>
  <c r="AB116" i="7"/>
  <c r="AC116" i="7"/>
  <c r="BQ110" i="7"/>
  <c r="H124" i="7"/>
  <c r="BQ126" i="7"/>
  <c r="BQ121" i="7"/>
  <c r="AA121" i="7"/>
  <c r="AB114" i="7"/>
  <c r="AB79" i="7"/>
  <c r="H104" i="7"/>
  <c r="H88" i="7"/>
  <c r="BQ99" i="7"/>
  <c r="BV92" i="7"/>
  <c r="BV88" i="7"/>
  <c r="AA112" i="7"/>
  <c r="BQ115" i="7"/>
  <c r="BV112" i="7"/>
  <c r="BQ128" i="7"/>
  <c r="AD129" i="7"/>
  <c r="AC127" i="7"/>
  <c r="AB123" i="7"/>
  <c r="AB125" i="7"/>
  <c r="BQ113" i="7"/>
  <c r="BQ111" i="7"/>
  <c r="BQ120" i="7"/>
  <c r="AA116" i="7"/>
  <c r="AA114" i="7"/>
  <c r="BV117" i="7"/>
  <c r="AB117" i="7"/>
  <c r="AB115" i="7"/>
  <c r="AC117" i="7"/>
  <c r="BQ117" i="7"/>
  <c r="H121" i="7"/>
  <c r="H126" i="7"/>
  <c r="H130" i="7"/>
  <c r="BQ131" i="7"/>
  <c r="BQ130" i="7"/>
  <c r="BQ129" i="7"/>
  <c r="BQ125" i="7"/>
  <c r="BQ123" i="7"/>
  <c r="AA115" i="7"/>
  <c r="AA113" i="7"/>
  <c r="AA111" i="7"/>
  <c r="BV115" i="7"/>
  <c r="BV111" i="7"/>
  <c r="BV103" i="7"/>
  <c r="BV101" i="7"/>
  <c r="BV93" i="7"/>
  <c r="BV89" i="7"/>
  <c r="H106" i="7"/>
  <c r="H102" i="7"/>
  <c r="H98" i="7"/>
  <c r="H90" i="7"/>
  <c r="AC100" i="7"/>
  <c r="AC98" i="7"/>
  <c r="AC96" i="7"/>
  <c r="AD101" i="7"/>
  <c r="AD106" i="7"/>
  <c r="AD104" i="7"/>
  <c r="AD102" i="7"/>
  <c r="BQ107" i="7"/>
  <c r="BQ105" i="7"/>
  <c r="BQ103" i="7"/>
  <c r="BQ101" i="7"/>
  <c r="BQ93" i="7"/>
  <c r="BQ92" i="7"/>
  <c r="BQ91" i="7"/>
  <c r="BQ89" i="7"/>
  <c r="BQ88" i="7"/>
  <c r="BV107" i="7"/>
  <c r="BV105" i="7"/>
  <c r="BV91" i="7"/>
  <c r="BV99" i="7"/>
  <c r="BV97" i="7"/>
  <c r="BV95" i="7"/>
  <c r="BQ87" i="7"/>
  <c r="H87" i="7"/>
  <c r="AB83" i="7"/>
  <c r="AB81" i="7"/>
  <c r="AA75" i="7"/>
  <c r="AA81" i="7"/>
  <c r="BQ73" i="7"/>
  <c r="BQ75" i="7"/>
  <c r="BQ77" i="7"/>
  <c r="BQ79" i="7"/>
  <c r="BQ81" i="7"/>
  <c r="BQ83" i="7"/>
  <c r="Z73" i="7"/>
  <c r="AB77" i="7"/>
  <c r="BQ76" i="7"/>
  <c r="BQ78" i="7"/>
  <c r="BQ80" i="7"/>
  <c r="BQ82" i="7"/>
  <c r="BQ84" i="7"/>
  <c r="BV82" i="7"/>
  <c r="BV78" i="7"/>
  <c r="BV83" i="7"/>
  <c r="BV81" i="7"/>
  <c r="BV79" i="7"/>
  <c r="BV77" i="7"/>
  <c r="BV75" i="7"/>
  <c r="BV73" i="7"/>
  <c r="Z80" i="7"/>
  <c r="AA82" i="7"/>
  <c r="AB84" i="7"/>
  <c r="AB87" i="7"/>
  <c r="BV84" i="7"/>
  <c r="BV80" i="7"/>
  <c r="BV76" i="7"/>
  <c r="H93" i="7"/>
  <c r="H91" i="7"/>
  <c r="H89" i="7"/>
  <c r="H120" i="7"/>
  <c r="AP23" i="12"/>
  <c r="AT23" i="12"/>
  <c r="AO23" i="12"/>
  <c r="AN23" i="12"/>
  <c r="AS23" i="12"/>
  <c r="AR23" i="12"/>
  <c r="AQ23" i="12"/>
  <c r="AC23" i="12"/>
  <c r="AC22" i="12"/>
  <c r="AS22" i="12"/>
  <c r="AD22" i="12"/>
  <c r="AD27" i="12"/>
  <c r="AP22" i="12"/>
  <c r="AR22" i="12"/>
  <c r="AO22" i="12"/>
  <c r="AQ22" i="12"/>
  <c r="AN22" i="12"/>
  <c r="AP21" i="12"/>
  <c r="AO21" i="12"/>
  <c r="AR21" i="12"/>
  <c r="AQ21" i="12"/>
  <c r="AN21" i="12"/>
  <c r="AO20" i="12"/>
  <c r="AN20" i="12"/>
  <c r="AR20" i="12"/>
  <c r="AP20" i="12"/>
  <c r="AQ20" i="12"/>
  <c r="AT19" i="12"/>
  <c r="AP19" i="12"/>
  <c r="AU19" i="12"/>
  <c r="AU27" i="12"/>
  <c r="AO19" i="12"/>
  <c r="AN19" i="12"/>
  <c r="AS19" i="12"/>
  <c r="AQ19" i="12"/>
  <c r="AV19" i="12"/>
  <c r="AV27" i="12"/>
  <c r="AB19" i="12"/>
  <c r="AR19" i="12"/>
  <c r="AW19" i="12"/>
  <c r="AW27" i="12"/>
  <c r="BL19" i="12"/>
  <c r="AS18" i="12"/>
  <c r="AR18" i="12"/>
  <c r="AQ18" i="12"/>
  <c r="AO18" i="12"/>
  <c r="BL18" i="12"/>
  <c r="AN18" i="12"/>
  <c r="AP17" i="12"/>
  <c r="AR17" i="12"/>
  <c r="AQ17" i="12"/>
  <c r="AN17" i="12"/>
  <c r="AO17" i="12"/>
  <c r="AE19" i="12"/>
  <c r="AE27" i="12"/>
  <c r="BR18" i="12"/>
  <c r="AB23" i="12"/>
  <c r="AC19" i="12"/>
  <c r="AB22" i="12"/>
  <c r="H15" i="12"/>
  <c r="Z22" i="12"/>
  <c r="AC21" i="12"/>
  <c r="AC18" i="12"/>
  <c r="H14" i="12"/>
  <c r="Z21" i="12"/>
  <c r="AB21" i="12"/>
  <c r="AB18" i="12"/>
  <c r="AO14" i="12"/>
  <c r="AA19" i="12"/>
  <c r="AB20" i="12"/>
  <c r="AB17" i="12"/>
  <c r="Z20" i="12"/>
  <c r="AA22" i="12"/>
  <c r="Z19" i="12"/>
  <c r="AA21" i="12"/>
  <c r="AA18" i="12"/>
  <c r="AA23" i="12"/>
  <c r="Z18" i="12"/>
  <c r="Z23" i="12"/>
  <c r="AA20" i="12"/>
  <c r="Y18" i="12"/>
  <c r="AA17" i="12"/>
  <c r="Z17" i="12"/>
  <c r="Y17" i="12"/>
  <c r="H22" i="12"/>
  <c r="BR23" i="12"/>
  <c r="BR19" i="12"/>
  <c r="BR21" i="12"/>
  <c r="H16" i="12"/>
  <c r="AN15" i="12"/>
  <c r="BR15" i="12"/>
  <c r="Y15" i="12"/>
  <c r="AP14" i="12"/>
  <c r="BR14" i="12"/>
  <c r="Z14" i="12"/>
  <c r="Z13" i="12"/>
  <c r="Y13" i="12"/>
  <c r="BR13" i="12"/>
  <c r="H13" i="12"/>
  <c r="BR20" i="12"/>
  <c r="BR17" i="12"/>
  <c r="Y16" i="12"/>
  <c r="AA16" i="12"/>
  <c r="AN13" i="12"/>
  <c r="AP15" i="12"/>
  <c r="AO15" i="12"/>
  <c r="AA15" i="12"/>
  <c r="AO13" i="12"/>
  <c r="AN16" i="12"/>
  <c r="AA14" i="12"/>
  <c r="AP13" i="12"/>
  <c r="AO16" i="12"/>
  <c r="AP16" i="12"/>
  <c r="BR16" i="12"/>
  <c r="H12" i="12"/>
  <c r="Z12" i="12"/>
  <c r="AO12" i="12"/>
  <c r="AN12" i="12"/>
  <c r="AP12" i="12"/>
  <c r="AA12" i="12"/>
  <c r="H14" i="4"/>
  <c r="S8" i="11"/>
  <c r="AB111" i="4"/>
  <c r="AR112" i="4"/>
  <c r="BR113" i="4"/>
  <c r="AP114" i="4"/>
  <c r="AO115" i="4"/>
  <c r="F91" i="9"/>
  <c r="H91" i="9"/>
  <c r="F92" i="9"/>
  <c r="H92" i="9"/>
  <c r="F73" i="9"/>
  <c r="H73" i="9"/>
  <c r="F74" i="9"/>
  <c r="Z74" i="9"/>
  <c r="F13" i="9"/>
  <c r="H13" i="9"/>
  <c r="F14" i="9"/>
  <c r="H14" i="9"/>
  <c r="F15" i="9"/>
  <c r="H15" i="9"/>
  <c r="F16" i="9"/>
  <c r="AC16" i="9"/>
  <c r="F131" i="9"/>
  <c r="H131" i="9"/>
  <c r="F132" i="9"/>
  <c r="H132" i="9"/>
  <c r="F133" i="9"/>
  <c r="BU133" i="9"/>
  <c r="F134" i="9"/>
  <c r="BU134" i="9"/>
  <c r="F135" i="9"/>
  <c r="H135" i="9"/>
  <c r="F136" i="9"/>
  <c r="H136" i="9"/>
  <c r="F41" i="9"/>
  <c r="H41" i="9"/>
  <c r="F42" i="9"/>
  <c r="H42" i="9"/>
  <c r="F43" i="9"/>
  <c r="H43" i="9"/>
  <c r="F44" i="9"/>
  <c r="H44" i="9"/>
  <c r="F45" i="9"/>
  <c r="F46" i="9"/>
  <c r="J56" i="4"/>
  <c r="AT27" i="12"/>
  <c r="H27" i="12"/>
  <c r="E2" i="12"/>
  <c r="B8" i="1"/>
  <c r="BR27" i="12"/>
  <c r="AC1" i="12"/>
  <c r="D8" i="1"/>
  <c r="Y27" i="12"/>
  <c r="J3" i="12"/>
  <c r="AR27" i="12"/>
  <c r="N8" i="12"/>
  <c r="AP27" i="12"/>
  <c r="AB27" i="12"/>
  <c r="M3" i="12"/>
  <c r="AC27" i="12"/>
  <c r="N3" i="12"/>
  <c r="BL27" i="12"/>
  <c r="Y8" i="12"/>
  <c r="AN27" i="12"/>
  <c r="AO27" i="12"/>
  <c r="K8" i="12"/>
  <c r="AA27" i="12"/>
  <c r="L3" i="12"/>
  <c r="Z27" i="12"/>
  <c r="K3" i="12"/>
  <c r="AQ27" i="12"/>
  <c r="M8" i="12"/>
  <c r="AS27" i="12"/>
  <c r="O8" i="12"/>
  <c r="D9" i="1"/>
  <c r="P8" i="12"/>
  <c r="H45" i="9"/>
  <c r="AC45" i="9"/>
  <c r="H46" i="9"/>
  <c r="AC46" i="9"/>
  <c r="S8" i="12"/>
  <c r="Q8" i="12"/>
  <c r="P3" i="12"/>
  <c r="R8" i="12"/>
  <c r="AD132" i="7"/>
  <c r="L8" i="12"/>
  <c r="J8" i="12"/>
  <c r="O3" i="12"/>
  <c r="H85" i="7"/>
  <c r="H132" i="7"/>
  <c r="H118" i="7"/>
  <c r="H108" i="7"/>
  <c r="BV118" i="7"/>
  <c r="BQ108" i="7"/>
  <c r="BV108" i="7"/>
  <c r="BV132" i="7"/>
  <c r="U8" i="13"/>
  <c r="Z8" i="13"/>
  <c r="Q3" i="13"/>
  <c r="AB108" i="7"/>
  <c r="AC85" i="7"/>
  <c r="AA132" i="7"/>
  <c r="Z85" i="7"/>
  <c r="A23" i="1"/>
  <c r="AB132" i="7"/>
  <c r="AA118" i="7"/>
  <c r="BV85" i="7"/>
  <c r="AB85" i="7"/>
  <c r="AA85" i="7"/>
  <c r="BQ118" i="7"/>
  <c r="AC108" i="7"/>
  <c r="BQ132" i="7"/>
  <c r="AC118" i="7"/>
  <c r="AC132" i="7"/>
  <c r="AB118" i="7"/>
  <c r="AD108" i="7"/>
  <c r="BQ85" i="7"/>
  <c r="H134" i="9"/>
  <c r="AD91" i="9"/>
  <c r="BO14" i="9"/>
  <c r="AC133" i="9"/>
  <c r="AB44" i="9"/>
  <c r="H16" i="9"/>
  <c r="AC187" i="8"/>
  <c r="AS187" i="8"/>
  <c r="BQ187" i="8"/>
  <c r="AB115" i="4"/>
  <c r="AT187" i="8"/>
  <c r="AT186" i="8"/>
  <c r="AC186" i="8"/>
  <c r="AS186" i="8"/>
  <c r="BQ186" i="8"/>
  <c r="BR115" i="4"/>
  <c r="AQ115" i="4"/>
  <c r="AA115" i="4"/>
  <c r="AP115" i="4"/>
  <c r="H115" i="4"/>
  <c r="AA114" i="4"/>
  <c r="AQ114" i="4"/>
  <c r="H114" i="4"/>
  <c r="AB114" i="4"/>
  <c r="BR114" i="4"/>
  <c r="AR113" i="4"/>
  <c r="H113" i="4"/>
  <c r="AQ113" i="4"/>
  <c r="AB113" i="4"/>
  <c r="H112" i="4"/>
  <c r="AB112" i="4"/>
  <c r="BR112" i="4"/>
  <c r="AQ112" i="4"/>
  <c r="AQ111" i="4"/>
  <c r="H111" i="4"/>
  <c r="BR111" i="4"/>
  <c r="BP92" i="9"/>
  <c r="BP91" i="9"/>
  <c r="AC134" i="9"/>
  <c r="AC135" i="9"/>
  <c r="BO46" i="9"/>
  <c r="AB41" i="9"/>
  <c r="AB43" i="9"/>
  <c r="H133" i="9"/>
  <c r="AC132" i="9"/>
  <c r="AC136" i="9"/>
  <c r="AB42" i="9"/>
  <c r="AB46" i="9"/>
  <c r="BO74" i="9"/>
  <c r="BO73" i="9"/>
  <c r="BU92" i="9"/>
  <c r="BU91" i="9"/>
  <c r="AC131" i="9"/>
  <c r="BO13" i="9"/>
  <c r="BO16" i="9"/>
  <c r="BO15" i="9"/>
  <c r="AD92" i="9"/>
  <c r="H74" i="9"/>
  <c r="BU74" i="9"/>
  <c r="BU73" i="9"/>
  <c r="Y73" i="9"/>
  <c r="BU15" i="9"/>
  <c r="BU16" i="9"/>
  <c r="AC14" i="9"/>
  <c r="BU14" i="9"/>
  <c r="AC13" i="9"/>
  <c r="AC15" i="9"/>
  <c r="BU13" i="9"/>
  <c r="BO133" i="9"/>
  <c r="BU46" i="9"/>
  <c r="BO42" i="9"/>
  <c r="BO134" i="9"/>
  <c r="BU42" i="9"/>
  <c r="BU135" i="9"/>
  <c r="BU131" i="9"/>
  <c r="BO45" i="9"/>
  <c r="BO41" i="9"/>
  <c r="BU45" i="9"/>
  <c r="BU41" i="9"/>
  <c r="BO44" i="9"/>
  <c r="BU44" i="9"/>
  <c r="BO43" i="9"/>
  <c r="BO136" i="9"/>
  <c r="BO132" i="9"/>
  <c r="BU43" i="9"/>
  <c r="BU136" i="9"/>
  <c r="BU132" i="9"/>
  <c r="BO135" i="9"/>
  <c r="BO131" i="9"/>
  <c r="C13" i="1"/>
  <c r="AC143" i="9"/>
  <c r="H56" i="9"/>
  <c r="BO24" i="9"/>
  <c r="AA8" i="12"/>
  <c r="Q3" i="12"/>
  <c r="U8" i="12"/>
  <c r="BR95" i="4"/>
  <c r="Z94" i="4"/>
  <c r="BR71" i="4"/>
  <c r="K26" i="4"/>
  <c r="L26" i="4"/>
  <c r="M26" i="4"/>
  <c r="N26" i="4"/>
  <c r="P26" i="4"/>
  <c r="Q26" i="4"/>
  <c r="R26" i="4"/>
  <c r="S26" i="4"/>
  <c r="T26" i="4"/>
  <c r="U26" i="4"/>
  <c r="V26" i="4"/>
  <c r="J26" i="4"/>
  <c r="Y15" i="4"/>
  <c r="AP165" i="8"/>
  <c r="BR116" i="4"/>
  <c r="U36" i="4"/>
  <c r="AD36" i="4"/>
  <c r="AQ36" i="4"/>
  <c r="AS36" i="4"/>
  <c r="AT36" i="4"/>
  <c r="AU36" i="4"/>
  <c r="AV36" i="4"/>
  <c r="AW36" i="4"/>
  <c r="AX36" i="4"/>
  <c r="T8" i="4"/>
  <c r="AB36" i="4"/>
  <c r="AE36" i="4"/>
  <c r="P3" i="4"/>
  <c r="K36" i="4"/>
  <c r="L36" i="4"/>
  <c r="M36" i="4"/>
  <c r="N36" i="4"/>
  <c r="O36" i="4"/>
  <c r="P36" i="4"/>
  <c r="Q36" i="4"/>
  <c r="R36" i="4"/>
  <c r="S36" i="4"/>
  <c r="T36" i="4"/>
  <c r="V36" i="4"/>
  <c r="J36" i="4"/>
  <c r="X8" i="11"/>
  <c r="AD42" i="11"/>
  <c r="BV42" i="11"/>
  <c r="BQ165" i="8"/>
  <c r="AA165" i="8"/>
  <c r="AO165" i="8"/>
  <c r="AN14" i="4"/>
  <c r="Z95" i="4"/>
  <c r="AN94" i="4"/>
  <c r="AO94" i="4"/>
  <c r="AN95" i="4"/>
  <c r="H95" i="4"/>
  <c r="H94" i="4"/>
  <c r="BR94" i="4"/>
  <c r="AN71" i="4"/>
  <c r="AO71" i="4"/>
  <c r="AN15" i="4"/>
  <c r="BR15" i="4"/>
  <c r="Z71" i="4"/>
  <c r="H71" i="4"/>
  <c r="Y14" i="4"/>
  <c r="Y26" i="4"/>
  <c r="H15" i="4"/>
  <c r="H116" i="4"/>
  <c r="BL116" i="4"/>
  <c r="AN116" i="4"/>
  <c r="AA116" i="4"/>
  <c r="AC36" i="4"/>
  <c r="AR36" i="4"/>
  <c r="AR167" i="8"/>
  <c r="BQ166" i="8"/>
  <c r="BR42" i="4"/>
  <c r="BR41" i="4"/>
  <c r="AB1" i="11"/>
  <c r="N3" i="11"/>
  <c r="BQ42" i="11"/>
  <c r="Y8" i="11"/>
  <c r="Z8" i="11"/>
  <c r="AB163" i="8"/>
  <c r="AP164" i="8"/>
  <c r="AQ163" i="8"/>
  <c r="AA162" i="8"/>
  <c r="AA164" i="8"/>
  <c r="AP163" i="8"/>
  <c r="BQ164" i="8"/>
  <c r="AB162" i="8"/>
  <c r="AP162" i="8"/>
  <c r="AN164" i="8"/>
  <c r="BQ163" i="8"/>
  <c r="AA163" i="8"/>
  <c r="AQ162" i="8"/>
  <c r="AO164" i="8"/>
  <c r="BQ162" i="8"/>
  <c r="AB167" i="8"/>
  <c r="BQ167" i="8"/>
  <c r="AB166" i="8"/>
  <c r="AQ166" i="8"/>
  <c r="AR166" i="8"/>
  <c r="AQ167" i="8"/>
  <c r="AN42" i="4"/>
  <c r="AN41" i="4"/>
  <c r="H41" i="4"/>
  <c r="H42" i="4"/>
  <c r="Z41" i="4"/>
  <c r="Z42" i="4"/>
  <c r="F90" i="9"/>
  <c r="BU90" i="9"/>
  <c r="F89" i="9"/>
  <c r="BU89" i="9"/>
  <c r="R46" i="10"/>
  <c r="Q46" i="10"/>
  <c r="P46" i="10"/>
  <c r="O46" i="10"/>
  <c r="F45" i="10"/>
  <c r="H45" i="10"/>
  <c r="F43" i="10"/>
  <c r="H43" i="10"/>
  <c r="F42" i="10"/>
  <c r="H42" i="10"/>
  <c r="F44" i="10"/>
  <c r="H44" i="10"/>
  <c r="F41" i="10"/>
  <c r="H41" i="10"/>
  <c r="F40" i="10"/>
  <c r="H40" i="10"/>
  <c r="Z161" i="8"/>
  <c r="H96" i="4"/>
  <c r="BR101" i="4"/>
  <c r="BR100" i="4"/>
  <c r="BQ154" i="8"/>
  <c r="BR84" i="4"/>
  <c r="AN85" i="4"/>
  <c r="F69" i="9"/>
  <c r="F70" i="9"/>
  <c r="F71" i="9"/>
  <c r="F72" i="9"/>
  <c r="F88" i="9"/>
  <c r="H88" i="9"/>
  <c r="F75" i="9"/>
  <c r="BU75" i="9"/>
  <c r="F76" i="9"/>
  <c r="H76" i="9"/>
  <c r="F77" i="9"/>
  <c r="H77" i="9"/>
  <c r="F78" i="9"/>
  <c r="AC78" i="9"/>
  <c r="F79" i="9"/>
  <c r="AC79" i="9"/>
  <c r="F80" i="9"/>
  <c r="BP80" i="9"/>
  <c r="F81" i="9"/>
  <c r="H81" i="9"/>
  <c r="F82" i="9"/>
  <c r="AC82" i="9"/>
  <c r="F83" i="9"/>
  <c r="H83" i="9"/>
  <c r="F84" i="9"/>
  <c r="H84" i="9"/>
  <c r="F85" i="9"/>
  <c r="H85" i="9"/>
  <c r="F86" i="9"/>
  <c r="H86" i="9"/>
  <c r="F87" i="9"/>
  <c r="BP87" i="9"/>
  <c r="J72" i="8"/>
  <c r="AC171" i="8"/>
  <c r="BQ198" i="8"/>
  <c r="AA199" i="8"/>
  <c r="AQ172" i="8"/>
  <c r="BQ160" i="8"/>
  <c r="BQ71" i="8"/>
  <c r="BK68" i="8"/>
  <c r="BQ69" i="8"/>
  <c r="BL70" i="8"/>
  <c r="H117" i="4"/>
  <c r="AB102" i="4"/>
  <c r="H103" i="4"/>
  <c r="AP97" i="4"/>
  <c r="H98" i="4"/>
  <c r="AP99" i="4"/>
  <c r="AO106" i="4"/>
  <c r="H87" i="4"/>
  <c r="H88" i="4"/>
  <c r="H89" i="4"/>
  <c r="C15" i="1"/>
  <c r="F13" i="10"/>
  <c r="F17" i="10"/>
  <c r="F18" i="10"/>
  <c r="F19" i="10"/>
  <c r="F20" i="10"/>
  <c r="F21" i="10"/>
  <c r="F22" i="10"/>
  <c r="F23" i="10"/>
  <c r="F24" i="10"/>
  <c r="F25" i="10"/>
  <c r="F26" i="10"/>
  <c r="H26" i="10"/>
  <c r="F27" i="10"/>
  <c r="F28" i="10"/>
  <c r="F29" i="10"/>
  <c r="H29" i="10"/>
  <c r="F30" i="10"/>
  <c r="F31" i="10"/>
  <c r="F32" i="10"/>
  <c r="F33" i="10"/>
  <c r="F34" i="10"/>
  <c r="F16" i="10"/>
  <c r="H16" i="10"/>
  <c r="F15" i="10"/>
  <c r="F14" i="10"/>
  <c r="F12" i="10"/>
  <c r="C11" i="1"/>
  <c r="F68" i="9"/>
  <c r="BO68" i="9"/>
  <c r="F67" i="9"/>
  <c r="BU67" i="9"/>
  <c r="F66" i="9"/>
  <c r="BU66" i="9"/>
  <c r="F65" i="9"/>
  <c r="BU65" i="9"/>
  <c r="F64" i="9"/>
  <c r="BP64" i="9"/>
  <c r="F63" i="9"/>
  <c r="BP63" i="9"/>
  <c r="F62" i="9"/>
  <c r="BP62" i="9"/>
  <c r="F61" i="9"/>
  <c r="BU61" i="9"/>
  <c r="F60" i="9"/>
  <c r="BO60" i="9"/>
  <c r="F59" i="9"/>
  <c r="H59" i="9"/>
  <c r="F58" i="9"/>
  <c r="H58" i="9"/>
  <c r="F124" i="9"/>
  <c r="H124" i="9"/>
  <c r="F123" i="9"/>
  <c r="AB123" i="9"/>
  <c r="F122" i="9"/>
  <c r="H122" i="9"/>
  <c r="F121" i="9"/>
  <c r="AB121" i="9"/>
  <c r="F120" i="9"/>
  <c r="H120" i="9"/>
  <c r="F119" i="9"/>
  <c r="H119" i="9"/>
  <c r="F18" i="9"/>
  <c r="AB18" i="9"/>
  <c r="AB24" i="9"/>
  <c r="F12" i="9"/>
  <c r="AC12" i="9"/>
  <c r="BQ158" i="8"/>
  <c r="AC156" i="8"/>
  <c r="AV155" i="8"/>
  <c r="BQ37" i="8"/>
  <c r="AD46" i="8"/>
  <c r="AD48" i="8"/>
  <c r="BQ49" i="8"/>
  <c r="BQ53" i="8"/>
  <c r="AD57" i="8"/>
  <c r="BQ61" i="8"/>
  <c r="BQ64" i="8"/>
  <c r="BQ65" i="8"/>
  <c r="F140" i="7"/>
  <c r="F141" i="7"/>
  <c r="F33" i="7"/>
  <c r="BV33" i="7"/>
  <c r="F34" i="7"/>
  <c r="AB34" i="7"/>
  <c r="F35" i="7"/>
  <c r="BV35" i="7"/>
  <c r="F36" i="7"/>
  <c r="AB36" i="7"/>
  <c r="F37" i="7"/>
  <c r="AB37" i="7"/>
  <c r="F38" i="7"/>
  <c r="AB38" i="7"/>
  <c r="F39" i="7"/>
  <c r="BQ39" i="7"/>
  <c r="F40" i="7"/>
  <c r="AB40" i="7"/>
  <c r="F41" i="7"/>
  <c r="BQ41" i="7"/>
  <c r="F42" i="7"/>
  <c r="BV42" i="7"/>
  <c r="F43" i="7"/>
  <c r="AB43" i="7"/>
  <c r="F44" i="7"/>
  <c r="BV44" i="7"/>
  <c r="F45" i="7"/>
  <c r="AB45" i="7"/>
  <c r="F46" i="7"/>
  <c r="BV46" i="7"/>
  <c r="F47" i="7"/>
  <c r="BQ47" i="7"/>
  <c r="F48" i="7"/>
  <c r="BQ48" i="7"/>
  <c r="F49" i="7"/>
  <c r="BQ49" i="7"/>
  <c r="F66" i="7"/>
  <c r="H66" i="7"/>
  <c r="F67" i="7"/>
  <c r="AB67" i="7"/>
  <c r="F14" i="7"/>
  <c r="H14" i="7"/>
  <c r="F15" i="7"/>
  <c r="F16" i="7"/>
  <c r="H16" i="7"/>
  <c r="F50" i="7"/>
  <c r="BQ50" i="7"/>
  <c r="F51" i="7"/>
  <c r="AC51" i="7"/>
  <c r="F52" i="7"/>
  <c r="AC52" i="7"/>
  <c r="F53" i="7"/>
  <c r="AC53" i="7"/>
  <c r="F54" i="7"/>
  <c r="BQ54" i="7"/>
  <c r="F55" i="7"/>
  <c r="AC55" i="7"/>
  <c r="F56" i="7"/>
  <c r="AC56" i="7"/>
  <c r="F57" i="7"/>
  <c r="BV57" i="7"/>
  <c r="F58" i="7"/>
  <c r="AC58" i="7"/>
  <c r="F59" i="7"/>
  <c r="F60" i="7"/>
  <c r="AC60" i="7"/>
  <c r="F68" i="7"/>
  <c r="AC68" i="7"/>
  <c r="F69" i="7"/>
  <c r="AC69" i="7"/>
  <c r="F70" i="7"/>
  <c r="AC70" i="7"/>
  <c r="F61" i="7"/>
  <c r="H61" i="7"/>
  <c r="F62" i="7"/>
  <c r="AD62" i="7"/>
  <c r="F12" i="7"/>
  <c r="H12" i="7"/>
  <c r="F13" i="7"/>
  <c r="F17" i="7"/>
  <c r="F18" i="7"/>
  <c r="H18" i="7"/>
  <c r="F19" i="7"/>
  <c r="AA19" i="7"/>
  <c r="F20" i="7"/>
  <c r="BV20" i="7"/>
  <c r="F21" i="7"/>
  <c r="AA21" i="7"/>
  <c r="F22" i="7"/>
  <c r="BV22" i="7"/>
  <c r="F23" i="7"/>
  <c r="AA23" i="7"/>
  <c r="F24" i="7"/>
  <c r="H24" i="7"/>
  <c r="F25" i="7"/>
  <c r="AA25" i="7"/>
  <c r="F26" i="7"/>
  <c r="BQ26" i="7"/>
  <c r="F27" i="7"/>
  <c r="AA27" i="7"/>
  <c r="F28" i="7"/>
  <c r="BQ28" i="7"/>
  <c r="F29" i="7"/>
  <c r="AA29" i="7"/>
  <c r="F30" i="7"/>
  <c r="BV30" i="7"/>
  <c r="F31" i="7"/>
  <c r="AA31" i="7"/>
  <c r="F32" i="7"/>
  <c r="AA32" i="7"/>
  <c r="F65" i="7"/>
  <c r="AA65" i="7"/>
  <c r="AA71" i="7"/>
  <c r="BQ176" i="8"/>
  <c r="AA30" i="8"/>
  <c r="BQ93" i="8"/>
  <c r="BK94" i="8"/>
  <c r="BK95" i="8"/>
  <c r="BQ96" i="8"/>
  <c r="BK98" i="8"/>
  <c r="BQ99" i="8"/>
  <c r="BK100" i="8"/>
  <c r="BK112" i="8"/>
  <c r="BK116" i="8"/>
  <c r="AB117" i="8"/>
  <c r="BQ119" i="8"/>
  <c r="BK120" i="8"/>
  <c r="BQ124" i="8"/>
  <c r="BK125" i="8"/>
  <c r="BK127" i="8"/>
  <c r="Y128" i="8"/>
  <c r="AA129" i="8"/>
  <c r="Z21" i="8"/>
  <c r="Z33" i="8"/>
  <c r="Z79" i="8"/>
  <c r="Z80" i="8"/>
  <c r="AN84" i="8"/>
  <c r="AN140" i="8"/>
  <c r="Z145" i="8"/>
  <c r="Z31" i="4"/>
  <c r="H29" i="4"/>
  <c r="BR30" i="4"/>
  <c r="H49" i="4"/>
  <c r="Z76" i="4"/>
  <c r="Z81" i="4"/>
  <c r="AA15" i="8"/>
  <c r="AA16" i="8"/>
  <c r="AP75" i="8"/>
  <c r="AA76" i="8"/>
  <c r="AA81" i="8"/>
  <c r="AA85" i="8"/>
  <c r="AA138" i="8"/>
  <c r="AA139" i="8"/>
  <c r="AA141" i="8"/>
  <c r="BQ146" i="8"/>
  <c r="AP148" i="8"/>
  <c r="AQ92" i="8"/>
  <c r="AA16" i="4"/>
  <c r="AA17" i="4"/>
  <c r="AA18" i="4"/>
  <c r="AO28" i="4"/>
  <c r="AA32" i="4"/>
  <c r="AO33" i="4"/>
  <c r="AP34" i="4"/>
  <c r="AA35" i="4"/>
  <c r="H39" i="4"/>
  <c r="AN40" i="4"/>
  <c r="BR50" i="4"/>
  <c r="AN55" i="4"/>
  <c r="AO43" i="4"/>
  <c r="AN51" i="4"/>
  <c r="AO58" i="4"/>
  <c r="AA59" i="4"/>
  <c r="AP63" i="4"/>
  <c r="AQ66" i="4"/>
  <c r="AA69" i="4"/>
  <c r="AA70" i="4"/>
  <c r="BR72" i="4"/>
  <c r="AA77" i="4"/>
  <c r="AO79" i="4"/>
  <c r="AB86" i="4"/>
  <c r="H104" i="4"/>
  <c r="AB105" i="4"/>
  <c r="AN19" i="4"/>
  <c r="AB20" i="4"/>
  <c r="AN21" i="4"/>
  <c r="AB22" i="4"/>
  <c r="AB23" i="4"/>
  <c r="AB24" i="4"/>
  <c r="H25" i="4"/>
  <c r="AO44" i="4"/>
  <c r="AO45" i="4"/>
  <c r="BR52" i="4"/>
  <c r="BR60" i="4"/>
  <c r="AB61" i="4"/>
  <c r="AP62" i="4"/>
  <c r="H64" i="4"/>
  <c r="AB65" i="4"/>
  <c r="BR73" i="4"/>
  <c r="AB78" i="4"/>
  <c r="AB80" i="4"/>
  <c r="AO17" i="8"/>
  <c r="BQ18" i="8"/>
  <c r="BQ22" i="8"/>
  <c r="BQ24" i="8"/>
  <c r="AO25" i="8"/>
  <c r="AQ26" i="8"/>
  <c r="BQ27" i="8"/>
  <c r="AP28" i="8"/>
  <c r="AB31" i="8"/>
  <c r="AQ32" i="8"/>
  <c r="AB77" i="8"/>
  <c r="AB78" i="8"/>
  <c r="AB82" i="8"/>
  <c r="AP86" i="8"/>
  <c r="AB87" i="8"/>
  <c r="BQ142" i="8"/>
  <c r="AB149" i="8"/>
  <c r="AB123" i="8"/>
  <c r="AB135" i="8"/>
  <c r="AS92" i="4"/>
  <c r="AS93" i="4"/>
  <c r="AC90" i="4"/>
  <c r="H91" i="4"/>
  <c r="BR107" i="4"/>
  <c r="AC108" i="4"/>
  <c r="AC46" i="4"/>
  <c r="AC47" i="4"/>
  <c r="AR48" i="4"/>
  <c r="AC53" i="4"/>
  <c r="H54" i="4"/>
  <c r="AO74" i="4"/>
  <c r="BQ23" i="8"/>
  <c r="AC88" i="8"/>
  <c r="AC89" i="8"/>
  <c r="AC97" i="8"/>
  <c r="AQ114" i="8"/>
  <c r="AC115" i="8"/>
  <c r="AC122" i="8"/>
  <c r="AC134" i="8"/>
  <c r="AQ38" i="4"/>
  <c r="AD75" i="4"/>
  <c r="AD81" i="4"/>
  <c r="AD109" i="4"/>
  <c r="AD110" i="4"/>
  <c r="BQ74" i="8"/>
  <c r="AD143" i="8"/>
  <c r="AD144" i="8"/>
  <c r="AD36" i="8"/>
  <c r="BL38" i="8"/>
  <c r="AD39" i="8"/>
  <c r="BQ44" i="8"/>
  <c r="AD45" i="8"/>
  <c r="BQ51" i="8"/>
  <c r="BQ52" i="8"/>
  <c r="AD54" i="8"/>
  <c r="BQ56" i="8"/>
  <c r="BQ58" i="8"/>
  <c r="BQ59" i="8"/>
  <c r="AD60" i="8"/>
  <c r="BQ62" i="8"/>
  <c r="BQ66" i="8"/>
  <c r="AE40" i="8"/>
  <c r="BQ47" i="8"/>
  <c r="AE50" i="8"/>
  <c r="AE63" i="8"/>
  <c r="BQ19" i="8"/>
  <c r="Y20" i="8"/>
  <c r="K72" i="8"/>
  <c r="L72" i="8"/>
  <c r="M72" i="8"/>
  <c r="N72" i="8"/>
  <c r="O72" i="8"/>
  <c r="Q72" i="8"/>
  <c r="R72" i="8"/>
  <c r="S72" i="8"/>
  <c r="T72" i="8"/>
  <c r="W72" i="8"/>
  <c r="Z8" i="4"/>
  <c r="J150" i="8"/>
  <c r="J90" i="8"/>
  <c r="C6" i="1"/>
  <c r="C14" i="1"/>
  <c r="C7" i="1"/>
  <c r="W150" i="8"/>
  <c r="W136" i="8"/>
  <c r="W90" i="8"/>
  <c r="R150" i="8"/>
  <c r="R136" i="8"/>
  <c r="R90" i="8"/>
  <c r="T150" i="8"/>
  <c r="S150" i="8"/>
  <c r="Q150" i="8"/>
  <c r="O150" i="8"/>
  <c r="N150" i="8"/>
  <c r="M150" i="8"/>
  <c r="L150" i="8"/>
  <c r="T136" i="8"/>
  <c r="S136" i="8"/>
  <c r="Q136" i="8"/>
  <c r="O136" i="8"/>
  <c r="N136" i="8"/>
  <c r="M136" i="8"/>
  <c r="L136" i="8"/>
  <c r="K136" i="8"/>
  <c r="T90" i="8"/>
  <c r="S90" i="8"/>
  <c r="Q90" i="8"/>
  <c r="O90" i="8"/>
  <c r="N90" i="8"/>
  <c r="M90" i="8"/>
  <c r="L90" i="8"/>
  <c r="K90" i="8"/>
  <c r="J67" i="4"/>
  <c r="K81" i="4"/>
  <c r="L81" i="4"/>
  <c r="M81" i="4"/>
  <c r="N81" i="4"/>
  <c r="O81" i="4"/>
  <c r="P81" i="4"/>
  <c r="Q81" i="4"/>
  <c r="R81" i="4"/>
  <c r="S81" i="4"/>
  <c r="T81" i="4"/>
  <c r="U81" i="4"/>
  <c r="V81" i="4"/>
  <c r="J81" i="4"/>
  <c r="K67" i="4"/>
  <c r="L67" i="4"/>
  <c r="M67" i="4"/>
  <c r="N67" i="4"/>
  <c r="O67" i="4"/>
  <c r="P67" i="4"/>
  <c r="Q67" i="4"/>
  <c r="R67" i="4"/>
  <c r="S67" i="4"/>
  <c r="T67" i="4"/>
  <c r="U67" i="4"/>
  <c r="V67" i="4"/>
  <c r="O56" i="4"/>
  <c r="P56" i="4"/>
  <c r="Q56" i="4"/>
  <c r="R56" i="4"/>
  <c r="S56" i="4"/>
  <c r="T56" i="4"/>
  <c r="U56" i="4"/>
  <c r="V56" i="4"/>
  <c r="K56" i="4"/>
  <c r="L56" i="4"/>
  <c r="M56" i="4"/>
  <c r="N56" i="4"/>
  <c r="AP50" i="4"/>
  <c r="AO14" i="10"/>
  <c r="H14" i="10"/>
  <c r="AO15" i="10"/>
  <c r="H15" i="10"/>
  <c r="AO25" i="10"/>
  <c r="H25" i="10"/>
  <c r="AO23" i="10"/>
  <c r="H23" i="10"/>
  <c r="AO20" i="10"/>
  <c r="H20" i="10"/>
  <c r="AO34" i="10"/>
  <c r="H34" i="10"/>
  <c r="AO33" i="10"/>
  <c r="H33" i="10"/>
  <c r="AO24" i="10"/>
  <c r="H24" i="10"/>
  <c r="AI12" i="10"/>
  <c r="H12" i="10"/>
  <c r="P22" i="10"/>
  <c r="H22" i="10"/>
  <c r="AO21" i="10"/>
  <c r="H21" i="10"/>
  <c r="N19" i="10"/>
  <c r="H19" i="10"/>
  <c r="O18" i="10"/>
  <c r="H18" i="10"/>
  <c r="AO17" i="10"/>
  <c r="H17" i="10"/>
  <c r="AO13" i="10"/>
  <c r="H13" i="10"/>
  <c r="AI31" i="10"/>
  <c r="H31" i="10"/>
  <c r="E4" i="10"/>
  <c r="AO28" i="10"/>
  <c r="H28" i="10"/>
  <c r="AO32" i="10"/>
  <c r="H32" i="10"/>
  <c r="AO30" i="10"/>
  <c r="H30" i="10"/>
  <c r="AO27" i="10"/>
  <c r="H27" i="10"/>
  <c r="AA26" i="4"/>
  <c r="AA13" i="7"/>
  <c r="H13" i="7"/>
  <c r="AA17" i="7"/>
  <c r="H17" i="7"/>
  <c r="N37" i="10"/>
  <c r="L8" i="10"/>
  <c r="BQ40" i="7"/>
  <c r="AC59" i="7"/>
  <c r="H59" i="7"/>
  <c r="AB141" i="7"/>
  <c r="H141" i="7"/>
  <c r="BV140" i="7"/>
  <c r="H140" i="7"/>
  <c r="BQ15" i="7"/>
  <c r="H15" i="7"/>
  <c r="H35" i="7"/>
  <c r="BQ43" i="7"/>
  <c r="BQ31" i="8"/>
  <c r="BK69" i="8"/>
  <c r="AN14" i="8"/>
  <c r="AA14" i="8"/>
  <c r="BV40" i="7"/>
  <c r="BV41" i="7"/>
  <c r="BL44" i="8"/>
  <c r="H50" i="4"/>
  <c r="H43" i="7"/>
  <c r="BQ35" i="7"/>
  <c r="BQ141" i="7"/>
  <c r="BV43" i="7"/>
  <c r="H27" i="7"/>
  <c r="H31" i="7"/>
  <c r="AC54" i="7"/>
  <c r="BQ46" i="7"/>
  <c r="AC71" i="7"/>
  <c r="BQ29" i="7"/>
  <c r="H29" i="7"/>
  <c r="BV36" i="7"/>
  <c r="BQ36" i="7"/>
  <c r="BV48" i="7"/>
  <c r="BK67" i="8"/>
  <c r="AE67" i="8"/>
  <c r="BQ23" i="7"/>
  <c r="BQ53" i="7"/>
  <c r="BQ67" i="7"/>
  <c r="AB48" i="7"/>
  <c r="BQ21" i="8"/>
  <c r="H50" i="7"/>
  <c r="Y124" i="8"/>
  <c r="H23" i="7"/>
  <c r="BU78" i="9"/>
  <c r="D13" i="1"/>
  <c r="BV21" i="7"/>
  <c r="H21" i="7"/>
  <c r="BQ66" i="7"/>
  <c r="BV29" i="7"/>
  <c r="H51" i="7"/>
  <c r="AB47" i="7"/>
  <c r="BV47" i="7"/>
  <c r="BV58" i="7"/>
  <c r="BV62" i="7"/>
  <c r="BV34" i="7"/>
  <c r="BQ62" i="7"/>
  <c r="H19" i="7"/>
  <c r="BQ60" i="7"/>
  <c r="BQ31" i="7"/>
  <c r="H34" i="7"/>
  <c r="BV23" i="7"/>
  <c r="BV14" i="7"/>
  <c r="H60" i="7"/>
  <c r="BQ13" i="7"/>
  <c r="BV31" i="7"/>
  <c r="BV67" i="7"/>
  <c r="H52" i="7"/>
  <c r="H36" i="7"/>
  <c r="AC14" i="7"/>
  <c r="H62" i="7"/>
  <c r="BQ21" i="7"/>
  <c r="BV37" i="7"/>
  <c r="BV13" i="7"/>
  <c r="BQ25" i="7"/>
  <c r="H67" i="7"/>
  <c r="BQ58" i="7"/>
  <c r="AB44" i="7"/>
  <c r="BQ67" i="8"/>
  <c r="BQ42" i="8"/>
  <c r="AE69" i="8"/>
  <c r="AQ146" i="8"/>
  <c r="BQ116" i="8"/>
  <c r="BL43" i="8"/>
  <c r="BQ14" i="8"/>
  <c r="AD42" i="8"/>
  <c r="AA112" i="8"/>
  <c r="AN146" i="8"/>
  <c r="Z136" i="8"/>
  <c r="AN80" i="8"/>
  <c r="BQ32" i="8"/>
  <c r="AP146" i="8"/>
  <c r="BQ45" i="8"/>
  <c r="BL67" i="8"/>
  <c r="AD53" i="8"/>
  <c r="BP71" i="9"/>
  <c r="AD71" i="9"/>
  <c r="BU70" i="9"/>
  <c r="AD70" i="9"/>
  <c r="H69" i="9"/>
  <c r="AD69" i="9"/>
  <c r="H72" i="9"/>
  <c r="AD72" i="9"/>
  <c r="AC65" i="9"/>
  <c r="H78" i="9"/>
  <c r="BL42" i="8"/>
  <c r="AD43" i="8"/>
  <c r="BK71" i="8"/>
  <c r="AP149" i="8"/>
  <c r="BQ149" i="8"/>
  <c r="AS144" i="8"/>
  <c r="AN144" i="8"/>
  <c r="BK93" i="8"/>
  <c r="AN75" i="8"/>
  <c r="AN79" i="8"/>
  <c r="AQ74" i="8"/>
  <c r="BQ68" i="8"/>
  <c r="H51" i="4"/>
  <c r="AQ87" i="4"/>
  <c r="AN78" i="4"/>
  <c r="AB87" i="4"/>
  <c r="AP107" i="4"/>
  <c r="BR51" i="4"/>
  <c r="H105" i="4"/>
  <c r="AP51" i="4"/>
  <c r="AN106" i="4"/>
  <c r="AO51" i="4"/>
  <c r="H79" i="4"/>
  <c r="BR53" i="4"/>
  <c r="AR87" i="4"/>
  <c r="AS87" i="4"/>
  <c r="AD35" i="8"/>
  <c r="BQ139" i="8"/>
  <c r="BQ174" i="8"/>
  <c r="AA126" i="8"/>
  <c r="AA127" i="8"/>
  <c r="BQ70" i="8"/>
  <c r="BQ171" i="8"/>
  <c r="AN27" i="8"/>
  <c r="AQ171" i="8"/>
  <c r="BQ35" i="8"/>
  <c r="BQ144" i="8"/>
  <c r="BL39" i="8"/>
  <c r="AQ144" i="8"/>
  <c r="BL45" i="8"/>
  <c r="AD37" i="8"/>
  <c r="AB92" i="8"/>
  <c r="AC95" i="8"/>
  <c r="AO22" i="8"/>
  <c r="BL69" i="8"/>
  <c r="BQ79" i="8"/>
  <c r="AB21" i="4"/>
  <c r="BR70" i="4"/>
  <c r="BR87" i="4"/>
  <c r="BR65" i="4"/>
  <c r="AO45" i="10"/>
  <c r="Z49" i="4"/>
  <c r="Z56" i="4"/>
  <c r="AQ105" i="4"/>
  <c r="BQ118" i="8"/>
  <c r="BQ54" i="8"/>
  <c r="BV66" i="7"/>
  <c r="BQ38" i="8"/>
  <c r="AP66" i="4"/>
  <c r="AR66" i="4"/>
  <c r="AS159" i="8"/>
  <c r="P33" i="10"/>
  <c r="U8" i="7"/>
  <c r="AS174" i="8"/>
  <c r="AI25" i="10"/>
  <c r="AO43" i="10"/>
  <c r="AN17" i="4"/>
  <c r="AU157" i="8"/>
  <c r="AD38" i="8"/>
  <c r="BQ36" i="8"/>
  <c r="BV141" i="7"/>
  <c r="BR105" i="4"/>
  <c r="AN66" i="4"/>
  <c r="AC26" i="8"/>
  <c r="BQ14" i="7"/>
  <c r="AC66" i="4"/>
  <c r="AR47" i="4"/>
  <c r="BQ97" i="8"/>
  <c r="AB119" i="8"/>
  <c r="BV54" i="7"/>
  <c r="AO26" i="8"/>
  <c r="Z176" i="8"/>
  <c r="AC159" i="8"/>
  <c r="AB33" i="7"/>
  <c r="AC68" i="9"/>
  <c r="AJ32" i="10"/>
  <c r="AO40" i="10"/>
  <c r="AQ86" i="8"/>
  <c r="AB140" i="7"/>
  <c r="H54" i="7"/>
  <c r="BV69" i="7"/>
  <c r="AP47" i="4"/>
  <c r="AO40" i="4"/>
  <c r="AB26" i="8"/>
  <c r="BQ17" i="7"/>
  <c r="AC50" i="7"/>
  <c r="Y59" i="9"/>
  <c r="AO41" i="10"/>
  <c r="BQ69" i="7"/>
  <c r="AR105" i="4"/>
  <c r="AN86" i="8"/>
  <c r="AN135" i="8"/>
  <c r="H25" i="7"/>
  <c r="AB49" i="7"/>
  <c r="AB66" i="4"/>
  <c r="AO44" i="10"/>
  <c r="BU63" i="9"/>
  <c r="BP83" i="9"/>
  <c r="AA68" i="9"/>
  <c r="BU64" i="9"/>
  <c r="BP79" i="9"/>
  <c r="AC84" i="9"/>
  <c r="BP65" i="9"/>
  <c r="BU12" i="9"/>
  <c r="AC62" i="9"/>
  <c r="BO61" i="9"/>
  <c r="BU80" i="9"/>
  <c r="BP84" i="9"/>
  <c r="BP78" i="9"/>
  <c r="AP88" i="8"/>
  <c r="AN145" i="8"/>
  <c r="BU60" i="9"/>
  <c r="H121" i="9"/>
  <c r="BQ88" i="8"/>
  <c r="BV15" i="7"/>
  <c r="AD44" i="8"/>
  <c r="AN76" i="8"/>
  <c r="BK30" i="8"/>
  <c r="AS134" i="8"/>
  <c r="H45" i="7"/>
  <c r="BR66" i="4"/>
  <c r="AO149" i="8"/>
  <c r="BV17" i="7"/>
  <c r="BQ120" i="8"/>
  <c r="BQ140" i="7"/>
  <c r="AA146" i="8"/>
  <c r="AB35" i="7"/>
  <c r="BP12" i="9"/>
  <c r="H68" i="9"/>
  <c r="BP68" i="9"/>
  <c r="BQ175" i="8"/>
  <c r="AB88" i="9"/>
  <c r="BU88" i="9"/>
  <c r="AB169" i="8"/>
  <c r="BV49" i="7"/>
  <c r="AC96" i="8"/>
  <c r="AC158" i="8"/>
  <c r="H69" i="7"/>
  <c r="BQ51" i="7"/>
  <c r="BQ76" i="8"/>
  <c r="AR58" i="4"/>
  <c r="BQ98" i="8"/>
  <c r="BV65" i="7"/>
  <c r="H66" i="4"/>
  <c r="BQ34" i="7"/>
  <c r="AC16" i="7"/>
  <c r="AB66" i="7"/>
  <c r="AB71" i="7"/>
  <c r="AB46" i="7"/>
  <c r="Y68" i="9"/>
  <c r="H62" i="9"/>
  <c r="BU68" i="9"/>
  <c r="AB120" i="8"/>
  <c r="AS158" i="8"/>
  <c r="BQ130" i="8"/>
  <c r="AC93" i="8"/>
  <c r="AI27" i="10"/>
  <c r="BP88" i="9"/>
  <c r="AC88" i="9"/>
  <c r="BO88" i="9"/>
  <c r="AO88" i="8"/>
  <c r="BV51" i="7"/>
  <c r="BQ45" i="7"/>
  <c r="BV45" i="7"/>
  <c r="AD59" i="8"/>
  <c r="BV19" i="7"/>
  <c r="BQ100" i="8"/>
  <c r="BQ145" i="8"/>
  <c r="BQ85" i="8"/>
  <c r="AO85" i="8"/>
  <c r="BV25" i="7"/>
  <c r="H39" i="7"/>
  <c r="BQ46" i="8"/>
  <c r="BQ65" i="7"/>
  <c r="BQ19" i="7"/>
  <c r="AC15" i="7"/>
  <c r="BQ48" i="8"/>
  <c r="H61" i="9"/>
  <c r="BU81" i="9"/>
  <c r="AC81" i="9"/>
  <c r="BP81" i="9"/>
  <c r="H90" i="9"/>
  <c r="BO121" i="9"/>
  <c r="BP90" i="9"/>
  <c r="AB121" i="8"/>
  <c r="AP85" i="8"/>
  <c r="BQ56" i="7"/>
  <c r="H65" i="7"/>
  <c r="BU124" i="9"/>
  <c r="AC83" i="9"/>
  <c r="AQ168" i="8"/>
  <c r="BV56" i="7"/>
  <c r="BQ43" i="8"/>
  <c r="AC64" i="9"/>
  <c r="BU123" i="9"/>
  <c r="Z84" i="8"/>
  <c r="Z90" i="8"/>
  <c r="BK118" i="8"/>
  <c r="BV39" i="7"/>
  <c r="X58" i="9"/>
  <c r="H64" i="9"/>
  <c r="AC63" i="9"/>
  <c r="AI29" i="10"/>
  <c r="BU83" i="9"/>
  <c r="H70" i="9"/>
  <c r="H89" i="9"/>
  <c r="BP89" i="9"/>
  <c r="AN18" i="4"/>
  <c r="AN33" i="4"/>
  <c r="BQ86" i="8"/>
  <c r="BQ95" i="8"/>
  <c r="BQ78" i="8"/>
  <c r="BQ84" i="8"/>
  <c r="AD56" i="8"/>
  <c r="AP44" i="4"/>
  <c r="BR104" i="4"/>
  <c r="AB51" i="4"/>
  <c r="BU18" i="9"/>
  <c r="BP18" i="9"/>
  <c r="BU59" i="9"/>
  <c r="BO59" i="9"/>
  <c r="R23" i="10"/>
  <c r="AC170" i="8"/>
  <c r="BV26" i="7"/>
  <c r="BQ60" i="8"/>
  <c r="BQ39" i="8"/>
  <c r="AQ169" i="8"/>
  <c r="AD83" i="8"/>
  <c r="BQ42" i="7"/>
  <c r="BQ27" i="7"/>
  <c r="BQ37" i="7"/>
  <c r="BV12" i="7"/>
  <c r="BR21" i="4"/>
  <c r="AO86" i="8"/>
  <c r="AQ51" i="4"/>
  <c r="AO84" i="8"/>
  <c r="AB39" i="7"/>
  <c r="BQ29" i="8"/>
  <c r="AP31" i="8"/>
  <c r="BQ26" i="8"/>
  <c r="BQ59" i="7"/>
  <c r="BQ159" i="8"/>
  <c r="BU122" i="9"/>
  <c r="H65" i="9"/>
  <c r="BU120" i="9"/>
  <c r="H123" i="9"/>
  <c r="BR117" i="4"/>
  <c r="AD71" i="8"/>
  <c r="AC48" i="4"/>
  <c r="H37" i="7"/>
  <c r="BV27" i="7"/>
  <c r="H33" i="4"/>
  <c r="AP142" i="8"/>
  <c r="AP26" i="8"/>
  <c r="BV68" i="7"/>
  <c r="AB122" i="9"/>
  <c r="BO122" i="9"/>
  <c r="AI30" i="10"/>
  <c r="AJ28" i="10"/>
  <c r="H79" i="9"/>
  <c r="H70" i="7"/>
  <c r="BV70" i="7"/>
  <c r="BQ70" i="7"/>
  <c r="BV60" i="7"/>
  <c r="BQ61" i="7"/>
  <c r="BV61" i="7"/>
  <c r="H41" i="7"/>
  <c r="BQ12" i="7"/>
  <c r="BV32" i="7"/>
  <c r="H28" i="7"/>
  <c r="AA24" i="7"/>
  <c r="BQ24" i="7"/>
  <c r="H20" i="7"/>
  <c r="BQ22" i="7"/>
  <c r="H30" i="7"/>
  <c r="H22" i="7"/>
  <c r="AA26" i="7"/>
  <c r="H32" i="7"/>
  <c r="BV24" i="7"/>
  <c r="BQ32" i="7"/>
  <c r="AA30" i="7"/>
  <c r="AA28" i="7"/>
  <c r="H26" i="7"/>
  <c r="AA22" i="7"/>
  <c r="AA20" i="7"/>
  <c r="BQ18" i="7"/>
  <c r="AA12" i="7"/>
  <c r="AD61" i="7"/>
  <c r="AB41" i="7"/>
  <c r="H42" i="7"/>
  <c r="BV53" i="7"/>
  <c r="BV38" i="7"/>
  <c r="H68" i="7"/>
  <c r="BQ68" i="7"/>
  <c r="AC57" i="7"/>
  <c r="BQ57" i="7"/>
  <c r="BQ38" i="7"/>
  <c r="AB42" i="7"/>
  <c r="BQ52" i="7"/>
  <c r="BQ30" i="7"/>
  <c r="H44" i="7"/>
  <c r="BQ44" i="7"/>
  <c r="BQ16" i="7"/>
  <c r="BV16" i="7"/>
  <c r="BQ33" i="7"/>
  <c r="H33" i="7"/>
  <c r="H55" i="7"/>
  <c r="AA18" i="7"/>
  <c r="BV18" i="7"/>
  <c r="BQ20" i="7"/>
  <c r="BV59" i="7"/>
  <c r="H40" i="7"/>
  <c r="H38" i="7"/>
  <c r="BV52" i="7"/>
  <c r="BV50" i="7"/>
  <c r="H53" i="7"/>
  <c r="BV28" i="7"/>
  <c r="BV55" i="7"/>
  <c r="BQ55" i="7"/>
  <c r="AD174" i="8"/>
  <c r="Z160" i="8"/>
  <c r="AR171" i="8"/>
  <c r="BQ168" i="8"/>
  <c r="BQ161" i="8"/>
  <c r="AB168" i="8"/>
  <c r="BQ169" i="8"/>
  <c r="AN160" i="8"/>
  <c r="AR169" i="8"/>
  <c r="AD41" i="8"/>
  <c r="AO142" i="8"/>
  <c r="BQ157" i="8"/>
  <c r="AQ89" i="8"/>
  <c r="AC90" i="8"/>
  <c r="AO140" i="8"/>
  <c r="AD52" i="8"/>
  <c r="AC157" i="8"/>
  <c r="BQ89" i="8"/>
  <c r="AD61" i="8"/>
  <c r="BQ80" i="8"/>
  <c r="AN139" i="8"/>
  <c r="AN31" i="8"/>
  <c r="BK29" i="8"/>
  <c r="BQ140" i="8"/>
  <c r="BQ20" i="8"/>
  <c r="BK70" i="8"/>
  <c r="AN78" i="8"/>
  <c r="AD74" i="8"/>
  <c r="AO76" i="8"/>
  <c r="AC114" i="8"/>
  <c r="AN88" i="8"/>
  <c r="BQ129" i="8"/>
  <c r="Y125" i="8"/>
  <c r="BQ112" i="8"/>
  <c r="AE47" i="8"/>
  <c r="BQ28" i="8"/>
  <c r="AN21" i="8"/>
  <c r="AO139" i="8"/>
  <c r="AO31" i="8"/>
  <c r="BK199" i="8"/>
  <c r="BQ199" i="8"/>
  <c r="AN199" i="8"/>
  <c r="BL71" i="8"/>
  <c r="AB142" i="8"/>
  <c r="AA29" i="8"/>
  <c r="Z140" i="8"/>
  <c r="Z150" i="8"/>
  <c r="BQ83" i="8"/>
  <c r="AP78" i="8"/>
  <c r="BQ123" i="8"/>
  <c r="AD70" i="8"/>
  <c r="BQ125" i="8"/>
  <c r="AO78" i="8"/>
  <c r="AD58" i="8"/>
  <c r="AO123" i="8"/>
  <c r="BK129" i="8"/>
  <c r="AQ170" i="8"/>
  <c r="AC155" i="8"/>
  <c r="BQ155" i="8"/>
  <c r="BQ170" i="8"/>
  <c r="AP170" i="8"/>
  <c r="AQ198" i="8"/>
  <c r="AQ101" i="4"/>
  <c r="BQ41" i="8"/>
  <c r="AB24" i="8"/>
  <c r="BQ63" i="8"/>
  <c r="BQ135" i="8"/>
  <c r="AD68" i="8"/>
  <c r="AD66" i="8"/>
  <c r="BQ75" i="8"/>
  <c r="BL41" i="8"/>
  <c r="BK153" i="8"/>
  <c r="AC173" i="8"/>
  <c r="BQ200" i="8"/>
  <c r="AD175" i="8"/>
  <c r="Z153" i="8"/>
  <c r="AD55" i="8"/>
  <c r="AC99" i="8"/>
  <c r="AP27" i="8"/>
  <c r="AD65" i="8"/>
  <c r="AQ173" i="8"/>
  <c r="AR175" i="8"/>
  <c r="AA154" i="8"/>
  <c r="BQ55" i="8"/>
  <c r="AS24" i="8"/>
  <c r="AD51" i="8"/>
  <c r="BQ81" i="8"/>
  <c r="BL68" i="8"/>
  <c r="AN81" i="8"/>
  <c r="BQ94" i="8"/>
  <c r="AO82" i="8"/>
  <c r="AB147" i="8"/>
  <c r="BQ138" i="8"/>
  <c r="AO75" i="8"/>
  <c r="AO27" i="8"/>
  <c r="AP24" i="8"/>
  <c r="AA75" i="8"/>
  <c r="AA90" i="8"/>
  <c r="BQ173" i="8"/>
  <c r="BK154" i="8"/>
  <c r="AN138" i="8"/>
  <c r="AO146" i="8"/>
  <c r="AN147" i="8"/>
  <c r="AP147" i="8"/>
  <c r="AO147" i="8"/>
  <c r="BQ147" i="8"/>
  <c r="AD150" i="8"/>
  <c r="AN148" i="8"/>
  <c r="AA148" i="8"/>
  <c r="AO141" i="8"/>
  <c r="BQ148" i="8"/>
  <c r="AO148" i="8"/>
  <c r="AB148" i="8"/>
  <c r="AR143" i="8"/>
  <c r="AR150" i="8"/>
  <c r="BQ143" i="8"/>
  <c r="AN141" i="8"/>
  <c r="AS143" i="8"/>
  <c r="AT143" i="8"/>
  <c r="AT150" i="8"/>
  <c r="BQ141" i="8"/>
  <c r="BQ134" i="8"/>
  <c r="AA92" i="8"/>
  <c r="AN92" i="8"/>
  <c r="AC92" i="8"/>
  <c r="AQ134" i="8"/>
  <c r="AC98" i="8"/>
  <c r="AA118" i="8"/>
  <c r="AA116" i="8"/>
  <c r="BQ127" i="8"/>
  <c r="AC100" i="8"/>
  <c r="BK126" i="8"/>
  <c r="AC101" i="8"/>
  <c r="AC119" i="8"/>
  <c r="BK130" i="8"/>
  <c r="AP135" i="8"/>
  <c r="BQ128" i="8"/>
  <c r="BQ113" i="8"/>
  <c r="BK101" i="8"/>
  <c r="BK119" i="8"/>
  <c r="AA130" i="8"/>
  <c r="BQ101" i="8"/>
  <c r="AQ115" i="8"/>
  <c r="BQ115" i="8"/>
  <c r="BQ117" i="8"/>
  <c r="BK117" i="8"/>
  <c r="AB113" i="8"/>
  <c r="BK124" i="8"/>
  <c r="AN121" i="8"/>
  <c r="BQ126" i="8"/>
  <c r="BK113" i="8"/>
  <c r="BK128" i="8"/>
  <c r="BQ92" i="8"/>
  <c r="AR92" i="8"/>
  <c r="AO92" i="8"/>
  <c r="AP92" i="8"/>
  <c r="AE64" i="8"/>
  <c r="AR172" i="8"/>
  <c r="AC172" i="8"/>
  <c r="Z200" i="8"/>
  <c r="AS114" i="8"/>
  <c r="AQ121" i="8"/>
  <c r="AD62" i="8"/>
  <c r="AC28" i="8"/>
  <c r="BQ57" i="8"/>
  <c r="BQ122" i="8"/>
  <c r="BQ40" i="8"/>
  <c r="AR121" i="8"/>
  <c r="AO28" i="8"/>
  <c r="AS97" i="8"/>
  <c r="AQ28" i="8"/>
  <c r="AQ33" i="8"/>
  <c r="AB28" i="8"/>
  <c r="AQ122" i="8"/>
  <c r="BK176" i="8"/>
  <c r="BQ156" i="8"/>
  <c r="BK198" i="8"/>
  <c r="BQ172" i="8"/>
  <c r="AO160" i="8"/>
  <c r="AP198" i="8"/>
  <c r="AA121" i="8"/>
  <c r="AO122" i="8"/>
  <c r="BK99" i="8"/>
  <c r="AP121" i="8"/>
  <c r="BQ114" i="8"/>
  <c r="AC121" i="8"/>
  <c r="BK96" i="8"/>
  <c r="BQ50" i="8"/>
  <c r="BQ121" i="8"/>
  <c r="AO121" i="8"/>
  <c r="AP77" i="8"/>
  <c r="AN19" i="8"/>
  <c r="AO74" i="8"/>
  <c r="BL46" i="8"/>
  <c r="AC94" i="8"/>
  <c r="BL40" i="8"/>
  <c r="AR28" i="8"/>
  <c r="AR33" i="8"/>
  <c r="AD49" i="8"/>
  <c r="AW156" i="8"/>
  <c r="AB198" i="8"/>
  <c r="BK200" i="8"/>
  <c r="AT83" i="8"/>
  <c r="AT90" i="8"/>
  <c r="AQ83" i="8"/>
  <c r="AP87" i="8"/>
  <c r="AQ87" i="8"/>
  <c r="BQ82" i="8"/>
  <c r="AB86" i="8"/>
  <c r="AB90" i="8"/>
  <c r="BQ87" i="8"/>
  <c r="AO77" i="8"/>
  <c r="AN77" i="8"/>
  <c r="AO87" i="8"/>
  <c r="BQ77" i="8"/>
  <c r="AP82" i="8"/>
  <c r="AC32" i="8"/>
  <c r="AB18" i="8"/>
  <c r="AS23" i="8"/>
  <c r="AO32" i="8"/>
  <c r="AP32" i="8"/>
  <c r="AN18" i="8"/>
  <c r="AN20" i="8"/>
  <c r="AB27" i="8"/>
  <c r="AB32" i="8"/>
  <c r="AC24" i="8"/>
  <c r="BQ15" i="8"/>
  <c r="AN15" i="8"/>
  <c r="AC23" i="8"/>
  <c r="AN25" i="8"/>
  <c r="BQ25" i="8"/>
  <c r="AN16" i="8"/>
  <c r="Y19" i="8"/>
  <c r="Y33" i="8"/>
  <c r="BQ30" i="8"/>
  <c r="AP25" i="8"/>
  <c r="AB25" i="8"/>
  <c r="AB22" i="8"/>
  <c r="AB17" i="8"/>
  <c r="BQ17" i="8"/>
  <c r="AN17" i="8"/>
  <c r="BQ16" i="8"/>
  <c r="AN22" i="8"/>
  <c r="AR108" i="4"/>
  <c r="AP98" i="4"/>
  <c r="BR98" i="4"/>
  <c r="AB117" i="4"/>
  <c r="BL117" i="4"/>
  <c r="AN98" i="4"/>
  <c r="AO88" i="4"/>
  <c r="AA98" i="4"/>
  <c r="AO98" i="4"/>
  <c r="H78" i="4"/>
  <c r="AB62" i="4"/>
  <c r="AO63" i="4"/>
  <c r="AP52" i="4"/>
  <c r="AQ52" i="4"/>
  <c r="AQ54" i="4"/>
  <c r="AO39" i="4"/>
  <c r="AC54" i="4"/>
  <c r="AO54" i="4"/>
  <c r="H52" i="4"/>
  <c r="AO52" i="4"/>
  <c r="AR52" i="4"/>
  <c r="AB52" i="4"/>
  <c r="AQ46" i="4"/>
  <c r="H46" i="4"/>
  <c r="AN43" i="4"/>
  <c r="AA39" i="4"/>
  <c r="AN39" i="4"/>
  <c r="H38" i="4"/>
  <c r="AO38" i="4"/>
  <c r="AR38" i="4"/>
  <c r="H32" i="4"/>
  <c r="H18" i="4"/>
  <c r="AP24" i="4"/>
  <c r="BR24" i="4"/>
  <c r="AN24" i="4"/>
  <c r="BR20" i="4"/>
  <c r="H44" i="4"/>
  <c r="H93" i="4"/>
  <c r="H90" i="4"/>
  <c r="H110" i="4"/>
  <c r="BR110" i="4"/>
  <c r="AO78" i="4"/>
  <c r="H106" i="4"/>
  <c r="BR103" i="4"/>
  <c r="AB103" i="4"/>
  <c r="BR85" i="4"/>
  <c r="AB79" i="4"/>
  <c r="BR18" i="4"/>
  <c r="AS110" i="4"/>
  <c r="AC23" i="4"/>
  <c r="AC26" i="4"/>
  <c r="AQ23" i="4"/>
  <c r="AQ26" i="4"/>
  <c r="AN70" i="4"/>
  <c r="AB70" i="4"/>
  <c r="H70" i="4"/>
  <c r="AO49" i="4"/>
  <c r="H48" i="4"/>
  <c r="AN49" i="4"/>
  <c r="AQ110" i="4"/>
  <c r="H53" i="4"/>
  <c r="AQ53" i="4"/>
  <c r="AR53" i="4"/>
  <c r="BR49" i="4"/>
  <c r="AN35" i="4"/>
  <c r="AO107" i="4"/>
  <c r="AA50" i="4"/>
  <c r="AO70" i="4"/>
  <c r="AN22" i="4"/>
  <c r="H62" i="4"/>
  <c r="BU72" i="9"/>
  <c r="BP72" i="9"/>
  <c r="BP70" i="9"/>
  <c r="BU69" i="9"/>
  <c r="AC90" i="9"/>
  <c r="AC89" i="9"/>
  <c r="BO58" i="9"/>
  <c r="BO119" i="9"/>
  <c r="BU79" i="9"/>
  <c r="BP77" i="9"/>
  <c r="AC86" i="9"/>
  <c r="H87" i="9"/>
  <c r="AB119" i="9"/>
  <c r="H18" i="9"/>
  <c r="Z60" i="9"/>
  <c r="AC77" i="9"/>
  <c r="H60" i="9"/>
  <c r="BU119" i="9"/>
  <c r="BO123" i="9"/>
  <c r="U8" i="9"/>
  <c r="BU77" i="9"/>
  <c r="Z68" i="9"/>
  <c r="AA61" i="9"/>
  <c r="X68" i="9"/>
  <c r="AB124" i="9"/>
  <c r="H67" i="9"/>
  <c r="H63" i="9"/>
  <c r="BP66" i="9"/>
  <c r="BP67" i="9"/>
  <c r="BU62" i="9"/>
  <c r="BU58" i="9"/>
  <c r="AB120" i="9"/>
  <c r="BU121" i="9"/>
  <c r="BO124" i="9"/>
  <c r="H82" i="9"/>
  <c r="AC87" i="9"/>
  <c r="BU86" i="9"/>
  <c r="BP76" i="9"/>
  <c r="BU87" i="9"/>
  <c r="BP86" i="9"/>
  <c r="AC76" i="9"/>
  <c r="BU85" i="9"/>
  <c r="BU71" i="9"/>
  <c r="BP69" i="9"/>
  <c r="AC66" i="9"/>
  <c r="AC67" i="9"/>
  <c r="H66" i="9"/>
  <c r="BO120" i="9"/>
  <c r="H12" i="9"/>
  <c r="BU76" i="9"/>
  <c r="BP82" i="9"/>
  <c r="H80" i="9"/>
  <c r="H71" i="9"/>
  <c r="AC80" i="9"/>
  <c r="AC85" i="9"/>
  <c r="BU82" i="9"/>
  <c r="AA66" i="4"/>
  <c r="AN28" i="4"/>
  <c r="AR103" i="4"/>
  <c r="BR28" i="4"/>
  <c r="AO65" i="4"/>
  <c r="AO32" i="4"/>
  <c r="BR63" i="4"/>
  <c r="BR69" i="4"/>
  <c r="AS75" i="4"/>
  <c r="AS81" i="4"/>
  <c r="AB63" i="4"/>
  <c r="AP79" i="4"/>
  <c r="H28" i="4"/>
  <c r="BR39" i="4"/>
  <c r="AN69" i="4"/>
  <c r="H47" i="4"/>
  <c r="AP32" i="4"/>
  <c r="AQ63" i="4"/>
  <c r="AN79" i="4"/>
  <c r="H65" i="4"/>
  <c r="BR22" i="4"/>
  <c r="BR79" i="4"/>
  <c r="AQ47" i="4"/>
  <c r="H63" i="4"/>
  <c r="AA63" i="4"/>
  <c r="AA58" i="4"/>
  <c r="AB43" i="4"/>
  <c r="AQ78" i="4"/>
  <c r="AP78" i="4"/>
  <c r="AP39" i="4"/>
  <c r="H20" i="4"/>
  <c r="AA79" i="4"/>
  <c r="BR78" i="4"/>
  <c r="AN32" i="4"/>
  <c r="BR32" i="4"/>
  <c r="AR63" i="4"/>
  <c r="AC63" i="4"/>
  <c r="AN63" i="4"/>
  <c r="H58" i="4"/>
  <c r="AO66" i="4"/>
  <c r="AO50" i="4"/>
  <c r="H22" i="4"/>
  <c r="AP22" i="4"/>
  <c r="AO22" i="4"/>
  <c r="BR29" i="4"/>
  <c r="AP53" i="4"/>
  <c r="H69" i="4"/>
  <c r="AQ103" i="4"/>
  <c r="AA28" i="4"/>
  <c r="AA96" i="4"/>
  <c r="AQ96" i="4"/>
  <c r="AN161" i="8"/>
  <c r="BQ153" i="8"/>
  <c r="AN84" i="4"/>
  <c r="AB44" i="4"/>
  <c r="AQ75" i="4"/>
  <c r="AA55" i="4"/>
  <c r="AQ107" i="4"/>
  <c r="BR61" i="4"/>
  <c r="H61" i="4"/>
  <c r="H107" i="4"/>
  <c r="AO72" i="4"/>
  <c r="BR19" i="4"/>
  <c r="H72" i="4"/>
  <c r="AA106" i="4"/>
  <c r="AR101" i="4"/>
  <c r="AN31" i="4"/>
  <c r="BR106" i="4"/>
  <c r="BR48" i="4"/>
  <c r="AN61" i="4"/>
  <c r="AB101" i="4"/>
  <c r="AQ48" i="4"/>
  <c r="BR59" i="4"/>
  <c r="H59" i="4"/>
  <c r="AQ55" i="4"/>
  <c r="AC107" i="4"/>
  <c r="AQ44" i="4"/>
  <c r="BR44" i="4"/>
  <c r="AO19" i="4"/>
  <c r="H101" i="4"/>
  <c r="AO64" i="4"/>
  <c r="BR47" i="4"/>
  <c r="H24" i="4"/>
  <c r="BR54" i="4"/>
  <c r="AD38" i="4"/>
  <c r="AD56" i="4"/>
  <c r="AA33" i="4"/>
  <c r="H35" i="4"/>
  <c r="BR38" i="4"/>
  <c r="H92" i="4"/>
  <c r="AP45" i="4"/>
  <c r="BR43" i="4"/>
  <c r="AP58" i="4"/>
  <c r="H80" i="4"/>
  <c r="AS108" i="4"/>
  <c r="BR90" i="4"/>
  <c r="AN20" i="4"/>
  <c r="AB104" i="4"/>
  <c r="BR62" i="4"/>
  <c r="AO62" i="4"/>
  <c r="AO24" i="4"/>
  <c r="AA72" i="4"/>
  <c r="AB97" i="4"/>
  <c r="BR102" i="4"/>
  <c r="H100" i="4"/>
  <c r="AB100" i="4"/>
  <c r="BR96" i="4"/>
  <c r="AO35" i="4"/>
  <c r="AB55" i="4"/>
  <c r="AW90" i="4"/>
  <c r="S8" i="4"/>
  <c r="AS109" i="4"/>
  <c r="AP104" i="4"/>
  <c r="AN29" i="4"/>
  <c r="Y29" i="4"/>
  <c r="AN58" i="4"/>
  <c r="AN77" i="4"/>
  <c r="AO29" i="4"/>
  <c r="BR99" i="4"/>
  <c r="AA97" i="4"/>
  <c r="AQ97" i="4"/>
  <c r="AQ102" i="4"/>
  <c r="AB96" i="4"/>
  <c r="AB64" i="4"/>
  <c r="BR25" i="4"/>
  <c r="AO104" i="4"/>
  <c r="AB58" i="4"/>
  <c r="AC58" i="4"/>
  <c r="H45" i="4"/>
  <c r="BR64" i="4"/>
  <c r="AP55" i="4"/>
  <c r="AN64" i="4"/>
  <c r="H55" i="4"/>
  <c r="BR35" i="4"/>
  <c r="AC55" i="4"/>
  <c r="AP73" i="4"/>
  <c r="AN59" i="4"/>
  <c r="AO55" i="4"/>
  <c r="BR92" i="4"/>
  <c r="BR55" i="4"/>
  <c r="AN25" i="4"/>
  <c r="AN72" i="4"/>
  <c r="AP43" i="4"/>
  <c r="H60" i="4"/>
  <c r="AQ58" i="4"/>
  <c r="H108" i="4"/>
  <c r="BR58" i="4"/>
  <c r="AN62" i="4"/>
  <c r="H43" i="4"/>
  <c r="BR33" i="4"/>
  <c r="Z29" i="4"/>
  <c r="AP77" i="4"/>
  <c r="BR108" i="4"/>
  <c r="BR97" i="4"/>
  <c r="AO99" i="4"/>
  <c r="AP96" i="4"/>
  <c r="H99" i="4"/>
  <c r="H97" i="4"/>
  <c r="H102" i="4"/>
  <c r="AO21" i="4"/>
  <c r="AC74" i="4"/>
  <c r="AC81" i="4"/>
  <c r="H75" i="4"/>
  <c r="AN16" i="4"/>
  <c r="BR16" i="4"/>
  <c r="AB73" i="4"/>
  <c r="AN75" i="4"/>
  <c r="AB19" i="4"/>
  <c r="AN80" i="4"/>
  <c r="H19" i="4"/>
  <c r="BR74" i="4"/>
  <c r="H21" i="4"/>
  <c r="BR75" i="4"/>
  <c r="AA40" i="4"/>
  <c r="AC89" i="4"/>
  <c r="BR93" i="4"/>
  <c r="H74" i="4"/>
  <c r="H76" i="4"/>
  <c r="H77" i="4"/>
  <c r="H40" i="4"/>
  <c r="H23" i="4"/>
  <c r="AO73" i="4"/>
  <c r="BR77" i="4"/>
  <c r="AP46" i="4"/>
  <c r="AQ74" i="4"/>
  <c r="AO23" i="4"/>
  <c r="AN23" i="4"/>
  <c r="AP25" i="4"/>
  <c r="AB45" i="4"/>
  <c r="AS86" i="4"/>
  <c r="H86" i="4"/>
  <c r="BR86" i="4"/>
  <c r="H34" i="4"/>
  <c r="BR80" i="4"/>
  <c r="AO25" i="4"/>
  <c r="AC91" i="4"/>
  <c r="AP80" i="4"/>
  <c r="H73" i="4"/>
  <c r="BR40" i="4"/>
  <c r="AO77" i="4"/>
  <c r="AO80" i="4"/>
  <c r="BR45" i="4"/>
  <c r="AQ73" i="4"/>
  <c r="AT86" i="4"/>
  <c r="P8" i="4"/>
  <c r="BR89" i="4"/>
  <c r="AO16" i="10"/>
  <c r="AO18" i="10"/>
  <c r="Q34" i="10"/>
  <c r="AO42" i="10"/>
  <c r="AN74" i="4"/>
  <c r="AA34" i="4"/>
  <c r="BR91" i="4"/>
  <c r="AP74" i="4"/>
  <c r="AB60" i="4"/>
  <c r="AN60" i="4"/>
  <c r="AU86" i="4"/>
  <c r="BR23" i="4"/>
  <c r="AQ77" i="4"/>
  <c r="BR34" i="4"/>
  <c r="AO34" i="4"/>
  <c r="AN34" i="4"/>
  <c r="AB25" i="4"/>
  <c r="BR46" i="4"/>
  <c r="AU91" i="4"/>
  <c r="AN73" i="4"/>
  <c r="H16" i="4"/>
  <c r="AV89" i="4"/>
  <c r="R8" i="4"/>
  <c r="AO26" i="10"/>
  <c r="P21" i="10"/>
  <c r="H84" i="4"/>
  <c r="AA99" i="4"/>
  <c r="AB88" i="4"/>
  <c r="AA84" i="4"/>
  <c r="H31" i="4"/>
  <c r="AC92" i="4"/>
  <c r="BR17" i="4"/>
  <c r="AP30" i="4"/>
  <c r="Z30" i="4"/>
  <c r="AC93" i="4"/>
  <c r="BR88" i="4"/>
  <c r="AA85" i="4"/>
  <c r="H17" i="4"/>
  <c r="BR109" i="4"/>
  <c r="Y30" i="4"/>
  <c r="H30" i="4"/>
  <c r="AQ109" i="4"/>
  <c r="H85" i="4"/>
  <c r="AQ100" i="4"/>
  <c r="AR100" i="4"/>
  <c r="AA31" i="4"/>
  <c r="BR31" i="4"/>
  <c r="H109" i="4"/>
  <c r="AN76" i="4"/>
  <c r="BR76" i="4"/>
  <c r="AO30" i="4"/>
  <c r="AP88" i="4"/>
  <c r="AO12" i="10"/>
  <c r="AI26" i="10"/>
  <c r="AI24" i="10"/>
  <c r="AO22" i="10"/>
  <c r="AO19" i="10"/>
  <c r="AO31" i="10"/>
  <c r="AO29" i="10"/>
  <c r="O20" i="10"/>
  <c r="O17" i="10"/>
  <c r="BP85" i="9"/>
  <c r="BU84" i="9"/>
  <c r="BO75" i="9"/>
  <c r="AB75" i="9"/>
  <c r="H75" i="9"/>
  <c r="H46" i="10"/>
  <c r="AB146" i="7"/>
  <c r="AB26" i="4"/>
  <c r="O3" i="4"/>
  <c r="BU143" i="9"/>
  <c r="H143" i="9"/>
  <c r="AA33" i="8"/>
  <c r="AB33" i="8"/>
  <c r="AC33" i="8"/>
  <c r="BO143" i="9"/>
  <c r="AB143" i="9"/>
  <c r="H146" i="7"/>
  <c r="H63" i="7"/>
  <c r="E2" i="7"/>
  <c r="BQ146" i="7"/>
  <c r="BV146" i="7"/>
  <c r="AO33" i="8"/>
  <c r="AP33" i="8"/>
  <c r="BK33" i="8"/>
  <c r="BQ33" i="8"/>
  <c r="AN33" i="8"/>
  <c r="AS33" i="8"/>
  <c r="H93" i="9"/>
  <c r="E4" i="9"/>
  <c r="BP24" i="9"/>
  <c r="H24" i="9"/>
  <c r="BU24" i="9"/>
  <c r="AB56" i="9"/>
  <c r="BO56" i="9"/>
  <c r="BU56" i="9"/>
  <c r="AC24" i="9"/>
  <c r="BQ136" i="8"/>
  <c r="AO46" i="10"/>
  <c r="AI37" i="10"/>
  <c r="J3" i="10"/>
  <c r="AJ37" i="10"/>
  <c r="K3" i="10"/>
  <c r="P37" i="10"/>
  <c r="N8" i="10"/>
  <c r="H37" i="10"/>
  <c r="R37" i="10"/>
  <c r="P8" i="10"/>
  <c r="AO37" i="10"/>
  <c r="AA1" i="10"/>
  <c r="D15" i="1"/>
  <c r="Q37" i="10"/>
  <c r="O8" i="10"/>
  <c r="O37" i="10"/>
  <c r="M8" i="10"/>
  <c r="AQ150" i="8"/>
  <c r="Y136" i="8"/>
  <c r="J3" i="8"/>
  <c r="BQ71" i="7"/>
  <c r="BV71" i="7"/>
  <c r="AA63" i="7"/>
  <c r="K3" i="7"/>
  <c r="BQ63" i="7"/>
  <c r="BV63" i="7"/>
  <c r="H71" i="7"/>
  <c r="AB63" i="7"/>
  <c r="L3" i="7"/>
  <c r="AC63" i="7"/>
  <c r="M3" i="7"/>
  <c r="AD63" i="7"/>
  <c r="N3" i="7"/>
  <c r="H36" i="4"/>
  <c r="BK72" i="8"/>
  <c r="AD93" i="9"/>
  <c r="BP93" i="9"/>
  <c r="BU93" i="9"/>
  <c r="AC93" i="9"/>
  <c r="AB93" i="9"/>
  <c r="Z93" i="9"/>
  <c r="M3" i="9"/>
  <c r="BO93" i="9"/>
  <c r="AA93" i="9"/>
  <c r="N3" i="9"/>
  <c r="X93" i="9"/>
  <c r="K3" i="9"/>
  <c r="Y93" i="9"/>
  <c r="L3" i="9"/>
  <c r="AD90" i="8"/>
  <c r="AP150" i="8"/>
  <c r="AS150" i="8"/>
  <c r="AA150" i="8"/>
  <c r="AP26" i="4"/>
  <c r="BR81" i="4"/>
  <c r="AO26" i="4"/>
  <c r="BR26" i="4"/>
  <c r="H26" i="4"/>
  <c r="AN26" i="4"/>
  <c r="Y8" i="4"/>
  <c r="AO36" i="4"/>
  <c r="AB136" i="8"/>
  <c r="AP67" i="4"/>
  <c r="BR36" i="4"/>
  <c r="AN36" i="4"/>
  <c r="Z36" i="4"/>
  <c r="K3" i="4"/>
  <c r="AP36" i="4"/>
  <c r="AA36" i="4"/>
  <c r="BL72" i="8"/>
  <c r="Z8" i="8"/>
  <c r="AR67" i="4"/>
  <c r="AP90" i="8"/>
  <c r="AN136" i="8"/>
  <c r="AE72" i="8"/>
  <c r="P3" i="8"/>
  <c r="AO136" i="8"/>
  <c r="AN90" i="8"/>
  <c r="AS136" i="8"/>
  <c r="AR56" i="4"/>
  <c r="D14" i="1"/>
  <c r="AN150" i="8"/>
  <c r="AO150" i="8"/>
  <c r="BQ150" i="8"/>
  <c r="AQ136" i="8"/>
  <c r="AB150" i="8"/>
  <c r="AD72" i="8"/>
  <c r="H72" i="8"/>
  <c r="AC136" i="8"/>
  <c r="AA136" i="8"/>
  <c r="AP136" i="8"/>
  <c r="AR136" i="8"/>
  <c r="AQ90" i="8"/>
  <c r="BQ72" i="8"/>
  <c r="BQ90" i="8"/>
  <c r="H90" i="8"/>
  <c r="AO90" i="8"/>
  <c r="AB81" i="4"/>
  <c r="AQ67" i="4"/>
  <c r="AC67" i="4"/>
  <c r="AA67" i="4"/>
  <c r="AA56" i="4"/>
  <c r="AC56" i="4"/>
  <c r="AO56" i="4"/>
  <c r="AN56" i="4"/>
  <c r="BR56" i="4"/>
  <c r="AO67" i="4"/>
  <c r="AQ56" i="4"/>
  <c r="AA81" i="4"/>
  <c r="H56" i="4"/>
  <c r="AB56" i="4"/>
  <c r="AQ81" i="4"/>
  <c r="BR67" i="4"/>
  <c r="H67" i="4"/>
  <c r="BK136" i="8"/>
  <c r="AP56" i="4"/>
  <c r="AN67" i="4"/>
  <c r="O8" i="4"/>
  <c r="AN81" i="4"/>
  <c r="Y36" i="4"/>
  <c r="J3" i="4"/>
  <c r="AB67" i="4"/>
  <c r="AP81" i="4"/>
  <c r="AO81" i="4"/>
  <c r="H81" i="4"/>
  <c r="Q8" i="4"/>
  <c r="AB8" i="7"/>
  <c r="C23" i="1"/>
  <c r="E3" i="10"/>
  <c r="E2" i="10"/>
  <c r="B15" i="1"/>
  <c r="M8" i="4"/>
  <c r="N3" i="4"/>
  <c r="B14" i="1"/>
  <c r="AD1" i="7"/>
  <c r="N8" i="4"/>
  <c r="L3" i="4"/>
  <c r="M3" i="8"/>
  <c r="J8" i="4"/>
  <c r="M3" i="4"/>
  <c r="L8" i="4"/>
  <c r="D2" i="4"/>
  <c r="AC1" i="4"/>
  <c r="D6" i="1"/>
  <c r="K8" i="4"/>
  <c r="E3" i="9"/>
  <c r="E2" i="9"/>
  <c r="E23" i="1"/>
  <c r="E2" i="8"/>
  <c r="D23" i="1"/>
  <c r="O3" i="9"/>
  <c r="Q3" i="9"/>
  <c r="W8" i="9"/>
  <c r="X8" i="9"/>
  <c r="AA1" i="9"/>
  <c r="D11" i="1"/>
  <c r="AC56" i="9"/>
  <c r="P3" i="9"/>
  <c r="U8" i="10"/>
  <c r="B23" i="1"/>
  <c r="L3" i="10"/>
  <c r="AA8" i="4"/>
  <c r="R3" i="9"/>
  <c r="E5" i="9"/>
  <c r="B11" i="1"/>
  <c r="B6" i="1"/>
  <c r="G23" i="1"/>
  <c r="Q3" i="7"/>
  <c r="Y8" i="9"/>
  <c r="U8" i="4"/>
  <c r="Q3" i="4"/>
  <c r="L3" i="8"/>
  <c r="O3" i="8"/>
  <c r="N3" i="8"/>
  <c r="K3" i="8"/>
  <c r="Q3" i="8"/>
  <c r="G2" i="8"/>
  <c r="B7" i="1"/>
  <c r="J8" i="8"/>
  <c r="Q8" i="8"/>
  <c r="K8" i="8"/>
  <c r="O8" i="8"/>
  <c r="T8" i="8"/>
  <c r="P8" i="8"/>
  <c r="R8" i="8"/>
  <c r="S8" i="8"/>
  <c r="N8" i="8"/>
  <c r="M8" i="8"/>
  <c r="L8" i="8"/>
  <c r="L27" i="1"/>
  <c r="U8" i="8"/>
  <c r="Y8" i="8"/>
  <c r="C31" i="1"/>
  <c r="AC1" i="8"/>
  <c r="D7" i="1"/>
  <c r="D4" i="1"/>
  <c r="AA8" i="8"/>
  <c r="H3" i="11"/>
  <c r="P3" i="11"/>
  <c r="B4" i="1" l="1"/>
</calcChain>
</file>

<file path=xl/sharedStrings.xml><?xml version="1.0" encoding="utf-8"?>
<sst xmlns="http://schemas.openxmlformats.org/spreadsheetml/2006/main" count="4796" uniqueCount="1854">
  <si>
    <t>Bleau</t>
  </si>
  <si>
    <t>Pinches 1</t>
  </si>
  <si>
    <t>Pinches 2</t>
  </si>
  <si>
    <t>Pinches 3</t>
  </si>
  <si>
    <t>Pockets</t>
  </si>
  <si>
    <t>Mini Jugs</t>
  </si>
  <si>
    <t>XXL</t>
  </si>
  <si>
    <t>Mini Crimps</t>
  </si>
  <si>
    <t>Crimps 1</t>
  </si>
  <si>
    <t>Crimps 2</t>
  </si>
  <si>
    <t>Jugs</t>
  </si>
  <si>
    <t>Large Jugs</t>
  </si>
  <si>
    <t>Bridges</t>
  </si>
  <si>
    <t>Edges 1</t>
  </si>
  <si>
    <t>Edges 2</t>
  </si>
  <si>
    <t>Mini Slopers</t>
  </si>
  <si>
    <t>Quartz</t>
  </si>
  <si>
    <t>FreshLine :</t>
  </si>
  <si>
    <t>Hueco</t>
  </si>
  <si>
    <t>ProLine :</t>
  </si>
  <si>
    <t>S</t>
  </si>
  <si>
    <t>M</t>
  </si>
  <si>
    <t>L</t>
  </si>
  <si>
    <t>XL</t>
  </si>
  <si>
    <t>XXXL</t>
  </si>
  <si>
    <t>StoneLine :</t>
  </si>
  <si>
    <t>Incut Edges</t>
  </si>
  <si>
    <t xml:space="preserve">Mini Jugs </t>
  </si>
  <si>
    <t xml:space="preserve">Jugs </t>
  </si>
  <si>
    <t xml:space="preserve">Large Jugs </t>
  </si>
  <si>
    <t>Nb of Holds per Set</t>
  </si>
  <si>
    <t>Sets Total</t>
  </si>
  <si>
    <t>Retail Price</t>
  </si>
  <si>
    <t>Final Price</t>
  </si>
  <si>
    <t>Sizes</t>
  </si>
  <si>
    <t>Mega Jugs 1</t>
  </si>
  <si>
    <t>Mega Jugs 2</t>
  </si>
  <si>
    <t xml:space="preserve">Mini Crimps </t>
  </si>
  <si>
    <t xml:space="preserve">Pinches </t>
  </si>
  <si>
    <t xml:space="preserve">Pockets </t>
  </si>
  <si>
    <t xml:space="preserve">Mini Slopers </t>
  </si>
  <si>
    <t>Total Amount order :</t>
  </si>
  <si>
    <t>Holds Size of your order :</t>
  </si>
  <si>
    <t>Yellow RAL 1023</t>
  </si>
  <si>
    <t>Blue RAL 5015</t>
  </si>
  <si>
    <t>Violet RAL 4008</t>
  </si>
  <si>
    <t>White RAL 9016</t>
  </si>
  <si>
    <t>EUR HT</t>
  </si>
  <si>
    <t>30 mm</t>
  </si>
  <si>
    <t>40 mm</t>
  </si>
  <si>
    <t>50 mm</t>
  </si>
  <si>
    <t>60 mm</t>
  </si>
  <si>
    <t>70 mm</t>
  </si>
  <si>
    <t>80 mm</t>
  </si>
  <si>
    <t>90 mm</t>
  </si>
  <si>
    <t>100 mm</t>
  </si>
  <si>
    <t>120 mm</t>
  </si>
  <si>
    <t>140 mm</t>
  </si>
  <si>
    <t>160 mm</t>
  </si>
  <si>
    <t>Bolts</t>
  </si>
  <si>
    <t>Bolts adapted of your order:</t>
  </si>
  <si>
    <t>XS</t>
  </si>
  <si>
    <t>TOTAL</t>
  </si>
  <si>
    <t>Total Amount Order :</t>
  </si>
  <si>
    <t>Screws adapted of your order:</t>
  </si>
  <si>
    <t>Screws</t>
  </si>
  <si>
    <t>Unity</t>
  </si>
  <si>
    <t>Weight</t>
  </si>
  <si>
    <t>Set</t>
  </si>
  <si>
    <t>Total Sets</t>
  </si>
  <si>
    <t xml:space="preserve">Total Weight of your order (kg) : </t>
  </si>
  <si>
    <t>EUR (HT)</t>
  </si>
  <si>
    <t>DISCOUNT (%)</t>
  </si>
  <si>
    <t>WEIGHT (Kg)</t>
  </si>
  <si>
    <t>BleauLine :</t>
  </si>
  <si>
    <t>FatLine :</t>
  </si>
  <si>
    <t>E-mail:</t>
  </si>
  <si>
    <t>Prices are as an indicator</t>
  </si>
  <si>
    <t>A specific quotation will be provided in order to determine the exactly amount of your order</t>
  </si>
  <si>
    <t>Costs of transport will be added and depends on the volume of the order</t>
  </si>
  <si>
    <t xml:space="preserve">30 x 30 x 9 cm </t>
  </si>
  <si>
    <t>30 x 30 x 8 cm</t>
  </si>
  <si>
    <t>90 x 50 x 16 cm / 90 x 50 x 16 cm</t>
  </si>
  <si>
    <t>60 x 30 x 14 cm / 45 x 30 x 13 cm</t>
  </si>
  <si>
    <t>30 x 25 x 7 cm / 50 x 25 x 9 cm</t>
  </si>
  <si>
    <t>50 x 50 x 12 cm</t>
  </si>
  <si>
    <t>50 x 50 x 13 cm</t>
  </si>
  <si>
    <t>80 x 50 x 15 cm</t>
  </si>
  <si>
    <t>60 x 50 x 14 cm</t>
  </si>
  <si>
    <t>100 x 30 x 13 cm</t>
  </si>
  <si>
    <t>100 x 30 x 16 cm</t>
  </si>
  <si>
    <t>90 x 50 x 10 cm</t>
  </si>
  <si>
    <t>100 x 50 x 13 cm</t>
  </si>
  <si>
    <t>100 x 50 x 16 cm</t>
  </si>
  <si>
    <t>100 x 100 x 16 cm</t>
  </si>
  <si>
    <t>Phone :</t>
  </si>
  <si>
    <t>+33 (0)4 82 53 75 15</t>
  </si>
  <si>
    <t xml:space="preserve">Crimps 1 </t>
  </si>
  <si>
    <t xml:space="preserve">Crimps 2 </t>
  </si>
  <si>
    <t xml:space="preserve">Crimps 3 </t>
  </si>
  <si>
    <t xml:space="preserve">Crimps 4 </t>
  </si>
  <si>
    <t xml:space="preserve">Edges 1 </t>
  </si>
  <si>
    <t xml:space="preserve">Pinches 1 </t>
  </si>
  <si>
    <t>Pockets 1</t>
  </si>
  <si>
    <t>Slopers 1</t>
  </si>
  <si>
    <t xml:space="preserve">Crimps </t>
  </si>
  <si>
    <t xml:space="preserve">Méga Jugs </t>
  </si>
  <si>
    <t xml:space="preserve">Edges  </t>
  </si>
  <si>
    <t>Pinches  (ProModel - Mike Fuselier)</t>
  </si>
  <si>
    <t xml:space="preserve">Twins S1 </t>
  </si>
  <si>
    <t xml:space="preserve">Twins M1 </t>
  </si>
  <si>
    <t xml:space="preserve">Twins L1 </t>
  </si>
  <si>
    <t xml:space="preserve">Element S1 </t>
  </si>
  <si>
    <t>Element  S2</t>
  </si>
  <si>
    <t xml:space="preserve">Element S3 </t>
  </si>
  <si>
    <t xml:space="preserve">Element S4 </t>
  </si>
  <si>
    <t xml:space="preserve">Element S5 </t>
  </si>
  <si>
    <t xml:space="preserve">Element S6 </t>
  </si>
  <si>
    <t xml:space="preserve">Element S7 </t>
  </si>
  <si>
    <t xml:space="preserve">Element M1 </t>
  </si>
  <si>
    <t xml:space="preserve">Element M2 </t>
  </si>
  <si>
    <t>Element M3</t>
  </si>
  <si>
    <t>Element M4</t>
  </si>
  <si>
    <t xml:space="preserve">Element L1 </t>
  </si>
  <si>
    <t>Element L2</t>
  </si>
  <si>
    <t>Element L3</t>
  </si>
  <si>
    <t>Element L4</t>
  </si>
  <si>
    <t xml:space="preserve">Element L5 </t>
  </si>
  <si>
    <t>Element L6</t>
  </si>
  <si>
    <t>Element M5</t>
  </si>
  <si>
    <t>Pure Orange RAL 2004</t>
  </si>
  <si>
    <t>Fluo Pink Pantone 806C</t>
  </si>
  <si>
    <t>Yellow Pantone 116C</t>
  </si>
  <si>
    <t>50 x 10 x 9 cm</t>
  </si>
  <si>
    <t>50 x 17 x 17 cm</t>
  </si>
  <si>
    <t>50 x 30 x 16 cm</t>
  </si>
  <si>
    <t>85 x 80 x 20 cm / 45 x 30 x 16 cm</t>
  </si>
  <si>
    <t>80 x 16 x 13 cm</t>
  </si>
  <si>
    <t>80 x 17 x 14 cm</t>
  </si>
  <si>
    <t>80 x 27 x 22 cm</t>
  </si>
  <si>
    <t>50 x 50 x 18 cm</t>
  </si>
  <si>
    <t>70 x 35 x 15 cm</t>
  </si>
  <si>
    <t>70 x 70 x 5 cm</t>
  </si>
  <si>
    <t>40 x 35 x 18 cm</t>
  </si>
  <si>
    <t>40 x 40 x 25 cm</t>
  </si>
  <si>
    <t>40 x 35 x 16 cm</t>
  </si>
  <si>
    <t>65 x 60 x 27 cm</t>
  </si>
  <si>
    <t>70 x 70 x 37 cm</t>
  </si>
  <si>
    <t>70 x 60 x 34 cm</t>
  </si>
  <si>
    <t>80 x 40 x 30 cm</t>
  </si>
  <si>
    <t>150 x 50 x 40 cm</t>
  </si>
  <si>
    <t>ArtLine Holds
2, chemin du Génie - PA du Génie  69200 Venissieux, France
Tel: +33(0)4 82 53 75 15</t>
  </si>
  <si>
    <t xml:space="preserve">Contact : </t>
  </si>
  <si>
    <t>Johane Perret</t>
  </si>
  <si>
    <t>FirstLine :</t>
  </si>
  <si>
    <t>Edges 1  (ProModel - Mike Fuselier)</t>
  </si>
  <si>
    <t>White RAL 9010</t>
  </si>
  <si>
    <t xml:space="preserve">Crimps 1  </t>
  </si>
  <si>
    <t xml:space="preserve">Foot Hand 1 </t>
  </si>
  <si>
    <t xml:space="preserve">Foot 1  </t>
  </si>
  <si>
    <t xml:space="preserve">Foot 2  </t>
  </si>
  <si>
    <t xml:space="preserve">Jugs 1  </t>
  </si>
  <si>
    <t xml:space="preserve">Mini Edges 1  </t>
  </si>
  <si>
    <t xml:space="preserve">Mini Jugs 1  </t>
  </si>
  <si>
    <t xml:space="preserve">Mini Jugs 2  </t>
  </si>
  <si>
    <t>Pack Start 30</t>
  </si>
  <si>
    <t>Pack Start 40</t>
  </si>
  <si>
    <t>Pack Start 50</t>
  </si>
  <si>
    <t xml:space="preserve">Crimps 1  (ProModel - Mike Fuselier) </t>
  </si>
  <si>
    <t xml:space="preserve">Edges 2 (ProModel - Mike Fuselier) </t>
  </si>
  <si>
    <t xml:space="preserve">Incut Edges 1 (ProModel - Mike Fuselier) </t>
  </si>
  <si>
    <t>Twins L2</t>
  </si>
  <si>
    <t xml:space="preserve">Element S3 - Bolt </t>
  </si>
  <si>
    <t xml:space="preserve">Element S4 - Bolt  </t>
  </si>
  <si>
    <t xml:space="preserve">Element S5 - Bolt </t>
  </si>
  <si>
    <t xml:space="preserve">Element S6 - Bolt  </t>
  </si>
  <si>
    <t>Element S8</t>
  </si>
  <si>
    <t xml:space="preserve">Element S9 </t>
  </si>
  <si>
    <t xml:space="preserve">Element S10 </t>
  </si>
  <si>
    <t>Element S11</t>
  </si>
  <si>
    <t xml:space="preserve">Element M1 - Bolt </t>
  </si>
  <si>
    <t xml:space="preserve">Element M2 - Bolt </t>
  </si>
  <si>
    <t xml:space="preserve">Element M3 - Bolt </t>
  </si>
  <si>
    <t xml:space="preserve">Element M6 </t>
  </si>
  <si>
    <t xml:space="preserve">Element M7 </t>
  </si>
  <si>
    <t xml:space="preserve">Element M8 </t>
  </si>
  <si>
    <t xml:space="preserve">Element M9 </t>
  </si>
  <si>
    <t xml:space="preserve">Element M10 </t>
  </si>
  <si>
    <t xml:space="preserve">Element M11 </t>
  </si>
  <si>
    <t xml:space="preserve">Element L7 </t>
  </si>
  <si>
    <t xml:space="preserve">Element L8 </t>
  </si>
  <si>
    <t xml:space="preserve">Element L9 </t>
  </si>
  <si>
    <t xml:space="preserve">Element L10 </t>
  </si>
  <si>
    <t xml:space="preserve">Element XL2 </t>
  </si>
  <si>
    <t xml:space="preserve">Element M12 </t>
  </si>
  <si>
    <t xml:space="preserve">Element M13 </t>
  </si>
  <si>
    <t xml:space="preserve">Element M14 </t>
  </si>
  <si>
    <t xml:space="preserve"> </t>
  </si>
  <si>
    <t>Order Sheet
All prices in Euros</t>
  </si>
  <si>
    <t>Pack Start 20</t>
  </si>
  <si>
    <t>82 x 32 x 12,5 cm</t>
  </si>
  <si>
    <t>Grey RAL 7001</t>
  </si>
  <si>
    <t>Black RAL 9005</t>
  </si>
  <si>
    <t xml:space="preserve">Size </t>
  </si>
  <si>
    <t>L/XL</t>
  </si>
  <si>
    <t>S/M</t>
  </si>
  <si>
    <t>XS/S</t>
  </si>
  <si>
    <t>XS/S/M</t>
  </si>
  <si>
    <t>M/L/XL</t>
  </si>
  <si>
    <t>M/L</t>
  </si>
  <si>
    <t>Size</t>
  </si>
  <si>
    <t xml:space="preserve">Balls 8.0 </t>
  </si>
  <si>
    <t xml:space="preserve">Balls 10.0 </t>
  </si>
  <si>
    <t xml:space="preserve">Balls 12.0 </t>
  </si>
  <si>
    <t xml:space="preserve">30x 30 x 9 cm </t>
  </si>
  <si>
    <t xml:space="preserve">30 x 30 x 8 cm </t>
  </si>
  <si>
    <t>30x 30 x 6 cm</t>
  </si>
  <si>
    <t>50x 30 x 7 cm</t>
  </si>
  <si>
    <t>50x 30 x 9 cm</t>
  </si>
  <si>
    <t>82 x 32 x 13 cm</t>
  </si>
  <si>
    <t>82 x 32 x 14 cm</t>
  </si>
  <si>
    <t>82 x 32 x 10 cm</t>
  </si>
  <si>
    <t>82 x 32 x 11 cm</t>
  </si>
  <si>
    <t>Pink RAL 4003</t>
  </si>
  <si>
    <t>Fluo Green
Pantone 802C</t>
  </si>
  <si>
    <t>FatLine</t>
  </si>
  <si>
    <t>Red RAL 3000</t>
  </si>
  <si>
    <t>80 x 45 x 30 cm</t>
  </si>
  <si>
    <t>30 x 30 x 6 cm</t>
  </si>
  <si>
    <t>50 x 21 x 13 cm</t>
  </si>
  <si>
    <t>80 x 34 x 23 cm</t>
  </si>
  <si>
    <t>100 x 70 x 23 cm</t>
  </si>
  <si>
    <t>100 x 42 x 30 cm</t>
  </si>
  <si>
    <t>100 x60 x 17 + 100 x 80 x 17 cm</t>
  </si>
  <si>
    <t>70 x 33 x 11 + 70 x 33 x 11 cm</t>
  </si>
  <si>
    <t>70 x 10 x 6 + 90 x10 x 6 cm</t>
  </si>
  <si>
    <t>70 x 10 x 9 + 90 x 10 x 9 cm</t>
  </si>
  <si>
    <t>150 x 80 x 24 cm</t>
  </si>
  <si>
    <t>Volume Size of your order :</t>
  </si>
  <si>
    <t>180 mm</t>
  </si>
  <si>
    <t>200 mm</t>
  </si>
  <si>
    <t xml:space="preserve">Edges 3 (ProModel - Mike Fuselier)  </t>
  </si>
  <si>
    <t>TribeLine :</t>
  </si>
  <si>
    <t>200  mm</t>
  </si>
  <si>
    <t xml:space="preserve">Volumes Size of your order </t>
  </si>
  <si>
    <t>Holds Size of your order</t>
  </si>
  <si>
    <t>johane@artline-holds.com</t>
  </si>
  <si>
    <t>Yellow RAL 1018</t>
  </si>
  <si>
    <t>66 x 15 x 6 cm</t>
  </si>
  <si>
    <t>66 x 17 x 5 cm</t>
  </si>
  <si>
    <t>66 x 17 x 6 cm</t>
  </si>
  <si>
    <t>66 x 18 x 8 cm</t>
  </si>
  <si>
    <t>66 x 18 x 7 cm</t>
  </si>
  <si>
    <t xml:space="preserve">ArtLab </t>
  </si>
  <si>
    <t>DISCOUNT %</t>
  </si>
  <si>
    <t>DISCOUNT%</t>
  </si>
  <si>
    <t>S to XXXL</t>
  </si>
  <si>
    <t>Drop L1</t>
  </si>
  <si>
    <t xml:space="preserve">Drop XL1 </t>
  </si>
  <si>
    <t xml:space="preserve">Drop XL2 </t>
  </si>
  <si>
    <t xml:space="preserve">Drop XL3 </t>
  </si>
  <si>
    <t xml:space="preserve">Drop XL4 </t>
  </si>
  <si>
    <t xml:space="preserve">Drop XL5 </t>
  </si>
  <si>
    <t xml:space="preserve">Pinches M1 </t>
  </si>
  <si>
    <t xml:space="preserve">Pinches L1 </t>
  </si>
  <si>
    <t xml:space="preserve">Pinches XL1 </t>
  </si>
  <si>
    <t xml:space="preserve">Pinches XL2 </t>
  </si>
  <si>
    <t xml:space="preserve">Pinches XXL1 </t>
  </si>
  <si>
    <t xml:space="preserve">Pinches XXL2 </t>
  </si>
  <si>
    <t xml:space="preserve">Twins L3 </t>
  </si>
  <si>
    <t xml:space="preserve">Twins M2 </t>
  </si>
  <si>
    <t xml:space="preserve">Element XL1  </t>
  </si>
  <si>
    <t xml:space="preserve">Element L11 </t>
  </si>
  <si>
    <t xml:space="preserve">Dual L1 </t>
  </si>
  <si>
    <t xml:space="preserve">Dual L2 </t>
  </si>
  <si>
    <t xml:space="preserve">Dual L3 </t>
  </si>
  <si>
    <t>Slope XXXL complete series</t>
  </si>
  <si>
    <t>Slope S to XXXL complete series</t>
  </si>
  <si>
    <t>TrainingLine :</t>
  </si>
  <si>
    <t>Nb of tools per Set</t>
  </si>
  <si>
    <t>Hemisphere XS</t>
  </si>
  <si>
    <t>Hemisphere S</t>
  </si>
  <si>
    <t>Hemisphere M - 1/3</t>
  </si>
  <si>
    <t>Hemisphere M - 1/2</t>
  </si>
  <si>
    <t>Hemisphere M - 2/3</t>
  </si>
  <si>
    <t xml:space="preserve">Hemisphere L </t>
  </si>
  <si>
    <t xml:space="preserve">Hemisphere XL </t>
  </si>
  <si>
    <t>Slat Pipe 8.0</t>
  </si>
  <si>
    <t>Slat Pipe 10.0</t>
  </si>
  <si>
    <t>Ø8 cm</t>
  </si>
  <si>
    <t>Ø10 cm</t>
  </si>
  <si>
    <t>Ø12 cm</t>
  </si>
  <si>
    <t>Ø11 cm</t>
  </si>
  <si>
    <t>Ø15 cm</t>
  </si>
  <si>
    <t>Ø20 cm</t>
  </si>
  <si>
    <t>50 x 3 x 1,5 cm</t>
  </si>
  <si>
    <t>50 x 3 x 2 cm</t>
  </si>
  <si>
    <t>50 x 3 x 2,5 cm</t>
  </si>
  <si>
    <t>50 x 3 x 3 cm</t>
  </si>
  <si>
    <t>50 x 5 x 5 cm</t>
  </si>
  <si>
    <t>50 x 2 x 1,8 cm</t>
  </si>
  <si>
    <t>50 x 2,8 x 2,5 cm</t>
  </si>
  <si>
    <t>50 x 3 x 2,8 cm</t>
  </si>
  <si>
    <t>50 x 4 x 4,8 cm</t>
  </si>
  <si>
    <t>50 x 8 x 7 cm</t>
  </si>
  <si>
    <t xml:space="preserve">ArtBoard </t>
  </si>
  <si>
    <t>62 x 17 x 6,5 cm</t>
  </si>
  <si>
    <t>Dual Pack S1</t>
  </si>
  <si>
    <t xml:space="preserve">Dual Pack S2 </t>
  </si>
  <si>
    <t>Unavailable</t>
  </si>
  <si>
    <t xml:space="preserve">Element S1 - Bolt </t>
  </si>
  <si>
    <t>US 17-13 Purple HTML 683075</t>
  </si>
  <si>
    <t xml:space="preserve">Drop L3 </t>
  </si>
  <si>
    <t xml:space="preserve">Jugs M/L 2  </t>
  </si>
  <si>
    <t xml:space="preserve">Jugs M1  </t>
  </si>
  <si>
    <t xml:space="preserve">Jugs M2  </t>
  </si>
  <si>
    <t xml:space="preserve">Twins L1  </t>
  </si>
  <si>
    <t xml:space="preserve">Slope L </t>
  </si>
  <si>
    <t xml:space="preserve">Slope XL </t>
  </si>
  <si>
    <t xml:space="preserve">Slope 1  XXXL </t>
  </si>
  <si>
    <t xml:space="preserve">Slope 2  XXXL </t>
  </si>
  <si>
    <t>Slope 3  XXXL</t>
  </si>
  <si>
    <t xml:space="preserve">Slope 4 XXXL </t>
  </si>
  <si>
    <t xml:space="preserve">Slope 5  XXXL </t>
  </si>
  <si>
    <t>XXL to XXXL</t>
  </si>
  <si>
    <t>ArtLab</t>
  </si>
  <si>
    <t>Homewall</t>
  </si>
  <si>
    <t>6 Volumes : Woodline 2xS1, 2xS2, M6, M9</t>
  </si>
  <si>
    <t>55 holds PE : FirstLine Foot Hand, Foot 2, Mini Jugs 2, Jugs 1, TribeLine Jugs M2</t>
  </si>
  <si>
    <t>55 holds PE: ProLine Edges 1, Pinches 1, TribeLine Jugs S1, Jugs M1, Twins M 1</t>
  </si>
  <si>
    <t>55 holds PE : ProLine Edges 1, Pinches 1, TribeLine Jugs S1, Jugs M1, Twins M 1</t>
  </si>
  <si>
    <t>XXXL+ : Ø 120 cm</t>
  </si>
  <si>
    <t>XXXL+ : Ø 90 cm</t>
  </si>
  <si>
    <t xml:space="preserve">Foot 1 </t>
  </si>
  <si>
    <t>S to XL</t>
  </si>
  <si>
    <t xml:space="preserve">L : Ø 23cm </t>
  </si>
  <si>
    <t xml:space="preserve">XL : Ø 30 cm </t>
  </si>
  <si>
    <t xml:space="preserve">XXXL : Ø 55 cm </t>
  </si>
  <si>
    <t xml:space="preserve">XXXL 78* 18 cm / 10° </t>
  </si>
  <si>
    <t>XXXL 80 * 17,5 cm / 20°</t>
  </si>
  <si>
    <t>XXXL 80*18 cm / 25°</t>
  </si>
  <si>
    <t>XXXL 80*17,5 cm / 40°</t>
  </si>
  <si>
    <t>XXXL 101*25 cm /10°</t>
  </si>
  <si>
    <t>XXXL 100*24 cm /20°</t>
  </si>
  <si>
    <t xml:space="preserve">XXXL 101*27 cm / 25° </t>
  </si>
  <si>
    <t>XXXL 100*25,5 cm / 30°</t>
  </si>
  <si>
    <t>XXXL 100*25,5 cm / 40°</t>
  </si>
  <si>
    <t xml:space="preserve">Pack Homewall : PE, PU, Wood </t>
  </si>
  <si>
    <t xml:space="preserve">Slices  XXXL4 DT Reverse </t>
  </si>
  <si>
    <r>
      <t>Slices XL to XXXL complete series</t>
    </r>
    <r>
      <rPr>
        <b/>
        <sz val="11"/>
        <color theme="0"/>
        <rFont val="Arial"/>
        <family val="2"/>
      </rPr>
      <t xml:space="preserve"> </t>
    </r>
  </si>
  <si>
    <t xml:space="preserve">Slices  XXXL complete series </t>
  </si>
  <si>
    <t xml:space="preserve">Slices  XXXL4 DT </t>
  </si>
  <si>
    <t xml:space="preserve">Slices  XXL4 </t>
  </si>
  <si>
    <t xml:space="preserve">Slices  XXL3 </t>
  </si>
  <si>
    <t xml:space="preserve">Slices  XXL2 </t>
  </si>
  <si>
    <t xml:space="preserve">Slices  XXL1 </t>
  </si>
  <si>
    <t xml:space="preserve">Slices  XL </t>
  </si>
  <si>
    <t xml:space="preserve">Slope Méga 2 - 35° Ø 90 cm </t>
  </si>
  <si>
    <t xml:space="preserve">Slope Méga 1 - 25° Ø 90 cm </t>
  </si>
  <si>
    <t xml:space="preserve">Jugs L2 </t>
  </si>
  <si>
    <t xml:space="preserve">Jugs L1 </t>
  </si>
  <si>
    <t>Jugs M/L 1</t>
  </si>
  <si>
    <t xml:space="preserve">Drop M3 </t>
  </si>
  <si>
    <t xml:space="preserve">Drop M2 </t>
  </si>
  <si>
    <t xml:space="preserve">Pack Beginner 20 </t>
  </si>
  <si>
    <t>Pack Speed Kid</t>
  </si>
  <si>
    <t>S/XL</t>
  </si>
  <si>
    <t>Twins M1</t>
  </si>
  <si>
    <t xml:space="preserve">Foot 2 </t>
  </si>
  <si>
    <t xml:space="preserve">Foot </t>
  </si>
  <si>
    <t xml:space="preserve">Green RAL 6002 </t>
  </si>
  <si>
    <t>Red RAL 3020</t>
  </si>
  <si>
    <t>Fluo Yellow
RAL 1026</t>
  </si>
  <si>
    <t>Pure Orange RAL 2009</t>
  </si>
  <si>
    <t>Fiberglass</t>
  </si>
  <si>
    <t>The Drop</t>
  </si>
  <si>
    <t>Fluo Orange RAL 2005</t>
  </si>
  <si>
    <t>ABYSS 1 DT</t>
  </si>
  <si>
    <t>ABYSS 2 DT</t>
  </si>
  <si>
    <t>ABYSS 3 DT</t>
  </si>
  <si>
    <t>ABYSS 4 DT</t>
  </si>
  <si>
    <t>ABYSS DT complete series</t>
  </si>
  <si>
    <t>VORTEX 1 DT</t>
  </si>
  <si>
    <t>VORTEX 2 DT</t>
  </si>
  <si>
    <t>VORTEX 3 DT</t>
  </si>
  <si>
    <t>VORTEX 4 DT</t>
  </si>
  <si>
    <t>VORTEX 5 DT</t>
  </si>
  <si>
    <t xml:space="preserve">SLICES Méga 1 - 25° </t>
  </si>
  <si>
    <t xml:space="preserve">SLICES Méga 2 - 35° </t>
  </si>
  <si>
    <t>150x40x14 cm</t>
  </si>
  <si>
    <t>150x40x21 cm</t>
  </si>
  <si>
    <t>Mega</t>
  </si>
  <si>
    <t>Pockets L1</t>
  </si>
  <si>
    <t>Pockets L2</t>
  </si>
  <si>
    <t>Pockets L3</t>
  </si>
  <si>
    <t>Pockets M/L1</t>
  </si>
  <si>
    <t>Pockets M/L2</t>
  </si>
  <si>
    <t>M-L</t>
  </si>
  <si>
    <t>White</t>
  </si>
  <si>
    <t>Orange RAL 2011</t>
  </si>
  <si>
    <t>Violet US S4050-R60B/M</t>
  </si>
  <si>
    <t>SKU</t>
  </si>
  <si>
    <t>CX codes</t>
  </si>
  <si>
    <t>PARBLFO1</t>
  </si>
  <si>
    <t>PARBLFO2</t>
  </si>
  <si>
    <t>PARBLCR1</t>
  </si>
  <si>
    <t>PARBLCR2</t>
  </si>
  <si>
    <t>PARBLCR3</t>
  </si>
  <si>
    <t>PARBLCR4</t>
  </si>
  <si>
    <t>PARBLED1</t>
  </si>
  <si>
    <t>PARBLIE1</t>
  </si>
  <si>
    <t>PARBLPI1</t>
  </si>
  <si>
    <t>PARBLPI2</t>
  </si>
  <si>
    <t>PARBLPO1</t>
  </si>
  <si>
    <t>PARBLSLO1</t>
  </si>
  <si>
    <t>PARFIFO1</t>
  </si>
  <si>
    <t>PARFIFO2</t>
  </si>
  <si>
    <t>PARFICR2</t>
  </si>
  <si>
    <t>PARFIFH1</t>
  </si>
  <si>
    <t>PARFIJU1</t>
  </si>
  <si>
    <t>PARFIME1</t>
  </si>
  <si>
    <t>PARFIMJ1</t>
  </si>
  <si>
    <t>PARFIMJ2</t>
  </si>
  <si>
    <t>PARFIPABE20</t>
  </si>
  <si>
    <t>PARFIPAST20</t>
  </si>
  <si>
    <t>PARFIPAST30</t>
  </si>
  <si>
    <t>PARFIPAST40</t>
  </si>
  <si>
    <t>PARFIPAST50</t>
  </si>
  <si>
    <t>PFIPASP</t>
  </si>
  <si>
    <t>PARFRBR1</t>
  </si>
  <si>
    <t>PARFRCR1</t>
  </si>
  <si>
    <t>PARFRCR2</t>
  </si>
  <si>
    <t>PARFRFO1</t>
  </si>
  <si>
    <t>PARFRFO2</t>
  </si>
  <si>
    <t>PARFRED1</t>
  </si>
  <si>
    <t>PARFRED2</t>
  </si>
  <si>
    <t>PARFRJU1</t>
  </si>
  <si>
    <t>PARFRJM1</t>
  </si>
  <si>
    <t>PARFRJM2</t>
  </si>
  <si>
    <t>PARFRLJ1</t>
  </si>
  <si>
    <t>PARFRMC1</t>
  </si>
  <si>
    <t>PARFRMJ1</t>
  </si>
  <si>
    <t>PARFRMS1</t>
  </si>
  <si>
    <t>PARFRPI1</t>
  </si>
  <si>
    <t>PARFRPI2</t>
  </si>
  <si>
    <t>PARFRPI3</t>
  </si>
  <si>
    <t>PARFRPO1</t>
  </si>
  <si>
    <t>PARPRBL1</t>
  </si>
  <si>
    <t>PARPRCR1</t>
  </si>
  <si>
    <t>PARPRED1</t>
  </si>
  <si>
    <t>PARPRED2</t>
  </si>
  <si>
    <t>PARPRED3</t>
  </si>
  <si>
    <t>PARPRHU1</t>
  </si>
  <si>
    <t>PARPRIE1</t>
  </si>
  <si>
    <t>PARPRPI1</t>
  </si>
  <si>
    <t>PARPRQU1</t>
  </si>
  <si>
    <t>PARSTCR1</t>
  </si>
  <si>
    <t>PARSTED1</t>
  </si>
  <si>
    <t>PARSTFO1</t>
  </si>
  <si>
    <t>PARSTIE1</t>
  </si>
  <si>
    <t>PARSTJM1</t>
  </si>
  <si>
    <t>PARSTJU1</t>
  </si>
  <si>
    <t>PARSTLJ1</t>
  </si>
  <si>
    <t>PARSTMC1</t>
  </si>
  <si>
    <t>PARSTMJ1</t>
  </si>
  <si>
    <t>PARSTMS1</t>
  </si>
  <si>
    <t>PARSTPI1</t>
  </si>
  <si>
    <t>PARSTPO1</t>
  </si>
  <si>
    <t>PARTRDRL1</t>
  </si>
  <si>
    <t>PARTRDRL2</t>
  </si>
  <si>
    <t>PARTRDRL3</t>
  </si>
  <si>
    <t>PARTRDRM2</t>
  </si>
  <si>
    <t>PARTRDRM3</t>
  </si>
  <si>
    <t>PARTRDRXL1</t>
  </si>
  <si>
    <t>PARTRDRXL2</t>
  </si>
  <si>
    <t>PARTRDRXL3</t>
  </si>
  <si>
    <t>PARTRDRXL4</t>
  </si>
  <si>
    <t>PARTRDRXL5</t>
  </si>
  <si>
    <t>PARTRJUL1</t>
  </si>
  <si>
    <t>PARTRJUL2</t>
  </si>
  <si>
    <t>PARTRJUL3</t>
  </si>
  <si>
    <t>PARTRJUL4</t>
  </si>
  <si>
    <t>PARTRJUM1</t>
  </si>
  <si>
    <t>PARTRJUM2</t>
  </si>
  <si>
    <t>PARTRJUML1</t>
  </si>
  <si>
    <t>PARTRJUML2</t>
  </si>
  <si>
    <t>PARTRJUS1</t>
  </si>
  <si>
    <t>PARTRJUS2</t>
  </si>
  <si>
    <t>PARTRPAHOBBLU</t>
  </si>
  <si>
    <t>PARTRPAHOBMUL</t>
  </si>
  <si>
    <t>PARTRPAHOIBLU</t>
  </si>
  <si>
    <t>PARTRPAHOIMUL</t>
  </si>
  <si>
    <t>PARTRPIL1</t>
  </si>
  <si>
    <t>PARTRPIL2</t>
  </si>
  <si>
    <t>PARTRPIM1</t>
  </si>
  <si>
    <t>PARTRPIXL1</t>
  </si>
  <si>
    <t>PARTRPIXL2</t>
  </si>
  <si>
    <t>PARTRPIXXL1</t>
  </si>
  <si>
    <t>PARTRPIXXL2</t>
  </si>
  <si>
    <t>PARTRPOL1</t>
  </si>
  <si>
    <t>PARTRPOL2</t>
  </si>
  <si>
    <t>PARTRPOL3</t>
  </si>
  <si>
    <t>PARTRPOML1</t>
  </si>
  <si>
    <t>PARTRPOML2</t>
  </si>
  <si>
    <t>PARTRTWL1</t>
  </si>
  <si>
    <t>PARTRTWM1</t>
  </si>
  <si>
    <t>PGRPARARSLL</t>
  </si>
  <si>
    <t>PGRPARARSLXL</t>
  </si>
  <si>
    <t>PPUARARSLIL</t>
  </si>
  <si>
    <t>PPUARARSLIM</t>
  </si>
  <si>
    <t>PPUARARSLM</t>
  </si>
  <si>
    <t>PPUARARSLS</t>
  </si>
  <si>
    <t>PPUARBLCR1</t>
  </si>
  <si>
    <t>PPUARBLCR2</t>
  </si>
  <si>
    <t>PPUARBLCR3</t>
  </si>
  <si>
    <t>PPUARBLCR4</t>
  </si>
  <si>
    <t>PPUARBLED1</t>
  </si>
  <si>
    <t>PPUARBLFH1</t>
  </si>
  <si>
    <t>PPUARBLFO1</t>
  </si>
  <si>
    <t>PPUARBLFO2</t>
  </si>
  <si>
    <t>PPUARBLIE1</t>
  </si>
  <si>
    <t>PPUARBLMEG1</t>
  </si>
  <si>
    <t>PPUARBLMEG2</t>
  </si>
  <si>
    <t>PPUARBLPI1</t>
  </si>
  <si>
    <t>PPUARBLPI2</t>
  </si>
  <si>
    <t>PPUARBLPO1</t>
  </si>
  <si>
    <t>PPUARBLPO2</t>
  </si>
  <si>
    <t>PPUARBLSC1</t>
  </si>
  <si>
    <t>PPUARBLSC2</t>
  </si>
  <si>
    <t>PPUARBLSLO1</t>
  </si>
  <si>
    <t>PPUARBLSLO2</t>
  </si>
  <si>
    <t>PPUARFRBR1</t>
  </si>
  <si>
    <t>PPUARFRCR1</t>
  </si>
  <si>
    <t>PPUARFRCR2</t>
  </si>
  <si>
    <t>PPUARFRED1</t>
  </si>
  <si>
    <t>PPUARFRED2</t>
  </si>
  <si>
    <t>PPUARFRFO1</t>
  </si>
  <si>
    <t>PPUARFRFO2</t>
  </si>
  <si>
    <t>PPUARFRHY1</t>
  </si>
  <si>
    <t>PPUARFRJU1</t>
  </si>
  <si>
    <t>PPUARFRLS1</t>
  </si>
  <si>
    <t>PPUARFRMC1</t>
  </si>
  <si>
    <t>PPUARFRMJ1</t>
  </si>
  <si>
    <t>PPUARFRMS1</t>
  </si>
  <si>
    <t>PPUARFRPI1</t>
  </si>
  <si>
    <t>PPUARFRPO1</t>
  </si>
  <si>
    <t>PPUARFRSL1</t>
  </si>
  <si>
    <t>PPUARPRBC1</t>
  </si>
  <si>
    <t>PPUARPRBC2</t>
  </si>
  <si>
    <t>PPUARPRBE1</t>
  </si>
  <si>
    <t>PPUARPRBE2</t>
  </si>
  <si>
    <t>PPUARPRBL1</t>
  </si>
  <si>
    <t>PPUARPRBP1</t>
  </si>
  <si>
    <t>PPUARPRBPO1</t>
  </si>
  <si>
    <t>PPUARPRBPO2</t>
  </si>
  <si>
    <t>PPUARPRBPO3</t>
  </si>
  <si>
    <t>PPUARPRBPO4</t>
  </si>
  <si>
    <t>PPUARPRBS1</t>
  </si>
  <si>
    <t>PPUARPRED1</t>
  </si>
  <si>
    <t>PPUARPRGE1</t>
  </si>
  <si>
    <t>PPUARPRGE2</t>
  </si>
  <si>
    <t>PPUARPRGE3</t>
  </si>
  <si>
    <t>PPUARPRGE4</t>
  </si>
  <si>
    <t>PPUARPRGE5</t>
  </si>
  <si>
    <t>PPUARPRGE6</t>
  </si>
  <si>
    <t>PPUARPRGE7</t>
  </si>
  <si>
    <t>PPUARPRGE8</t>
  </si>
  <si>
    <t>PPUARPRGE9</t>
  </si>
  <si>
    <t>PPUARPRGETWS</t>
  </si>
  <si>
    <t>PPUARPRGETWM</t>
  </si>
  <si>
    <t>PPUARPRGETWL1</t>
  </si>
  <si>
    <t>PPUARPRGETWL2</t>
  </si>
  <si>
    <t>PPUARPRGETWXL</t>
  </si>
  <si>
    <t>PPUARPRHU1</t>
  </si>
  <si>
    <t>PPUARPRLE1</t>
  </si>
  <si>
    <t>PPUARPRPI1</t>
  </si>
  <si>
    <t>PPUARPRSC1</t>
  </si>
  <si>
    <t>PPUARPRSC2</t>
  </si>
  <si>
    <t>PPUARPRSC3</t>
  </si>
  <si>
    <t>PPUARPRSC4</t>
  </si>
  <si>
    <t>PPUARPRSC5</t>
  </si>
  <si>
    <t>PPUARPRSC6</t>
  </si>
  <si>
    <t>PPUARPRSC7</t>
  </si>
  <si>
    <t>PPUARPRSL1</t>
  </si>
  <si>
    <t>PPUARPRSL2</t>
  </si>
  <si>
    <t>PPUARSTCR1</t>
  </si>
  <si>
    <t>PPUARSTFO1</t>
  </si>
  <si>
    <t>PPUARSTIE1</t>
  </si>
  <si>
    <t>PPUARSTJU1</t>
  </si>
  <si>
    <t>PPUARSTLS1</t>
  </si>
  <si>
    <t>PPUARSTJM1</t>
  </si>
  <si>
    <t>PPUARSTMC1</t>
  </si>
  <si>
    <t>PPUARSTMJ1</t>
  </si>
  <si>
    <t>PPUARSTED1</t>
  </si>
  <si>
    <t>PPUARSTMS1</t>
  </si>
  <si>
    <t>PPUARSTPI1</t>
  </si>
  <si>
    <t>PPUARSTPO1</t>
  </si>
  <si>
    <t>PPUARTRDRM1</t>
  </si>
  <si>
    <t>PPUARTRDRS</t>
  </si>
  <si>
    <t>PPUARTRDRXL1</t>
  </si>
  <si>
    <t>PPUARTRDRXL2</t>
  </si>
  <si>
    <t>PPUARTRDRXL3</t>
  </si>
  <si>
    <t>PPUARTRDRXL4</t>
  </si>
  <si>
    <t>PPUARTRDRXL5</t>
  </si>
  <si>
    <t>PPUARTRJUS1</t>
  </si>
  <si>
    <t>PPUARTRJUS2</t>
  </si>
  <si>
    <t>PPUARTRJUML1</t>
  </si>
  <si>
    <t>PPUARTRJUML2</t>
  </si>
  <si>
    <t>PPUARTRJUM1</t>
  </si>
  <si>
    <t>PPUARTRJUM2</t>
  </si>
  <si>
    <t>PPUARTRJUL1</t>
  </si>
  <si>
    <t>PPUARTRJUL2</t>
  </si>
  <si>
    <t>PPUARTRJUL3</t>
  </si>
  <si>
    <t>PPUARTRJUL4</t>
  </si>
  <si>
    <t>PPUARTRJUXL1</t>
  </si>
  <si>
    <t>PPUARTRJUXL2</t>
  </si>
  <si>
    <t>PPUARTRJUXL3</t>
  </si>
  <si>
    <t>PPUARTRJUXL4</t>
  </si>
  <si>
    <t>PPUARTRJUXXL1</t>
  </si>
  <si>
    <t>PPUARTRJUXXL2</t>
  </si>
  <si>
    <t>PPUARTRPIS1</t>
  </si>
  <si>
    <t>PPUARTRPOXL1</t>
  </si>
  <si>
    <t>PPUARTRPOXL2</t>
  </si>
  <si>
    <t>PPUARTRTWL1</t>
  </si>
  <si>
    <t>PPUARTRTWM1</t>
  </si>
  <si>
    <t>PPUARTRTWS1</t>
  </si>
  <si>
    <t>VPUARFABL1</t>
  </si>
  <si>
    <t>VPUARFABL2</t>
  </si>
  <si>
    <t>VPUARFABL3</t>
  </si>
  <si>
    <t>VPUARFABO1</t>
  </si>
  <si>
    <t>VPUARFABO2</t>
  </si>
  <si>
    <t>VPUARFABO3</t>
  </si>
  <si>
    <t>VPUARFABO4</t>
  </si>
  <si>
    <t>VPUARFABO5</t>
  </si>
  <si>
    <t>VPUARFABO6</t>
  </si>
  <si>
    <t>VPUARFABO7</t>
  </si>
  <si>
    <t>VPUARFABO8</t>
  </si>
  <si>
    <t>VPUARFABO9</t>
  </si>
  <si>
    <t>VPUARFAHU1</t>
  </si>
  <si>
    <t>VPUARFAHU2</t>
  </si>
  <si>
    <t>VPUARFALI1</t>
  </si>
  <si>
    <t>VPUARFALI2</t>
  </si>
  <si>
    <t>VPUARFALI3</t>
  </si>
  <si>
    <t>VPUARFALI4</t>
  </si>
  <si>
    <t>VPUARFALI5</t>
  </si>
  <si>
    <t>VPUARFAMO1</t>
  </si>
  <si>
    <t>VPUARFAMO2</t>
  </si>
  <si>
    <t>VPUARFAMO3</t>
  </si>
  <si>
    <t>VPUARFAMO4</t>
  </si>
  <si>
    <t>VPUARFAMO5</t>
  </si>
  <si>
    <t>VPUARFAMO6</t>
  </si>
  <si>
    <t>VPUARFAMO7</t>
  </si>
  <si>
    <t>VPUARFAMO8</t>
  </si>
  <si>
    <t>VPUARFAMO9</t>
  </si>
  <si>
    <t>VPUARFAMO10</t>
  </si>
  <si>
    <t>VPUARFAMO11</t>
  </si>
  <si>
    <t>VPUARFAPU1</t>
  </si>
  <si>
    <t>VPUARFAPU2</t>
  </si>
  <si>
    <t>VPUARFADRO</t>
  </si>
  <si>
    <t>VPUARFATW1</t>
  </si>
  <si>
    <t>VPUARFATW2</t>
  </si>
  <si>
    <t>VPUARFATW3</t>
  </si>
  <si>
    <t>VPUARFATW4</t>
  </si>
  <si>
    <t>5417 &amp; 5418</t>
  </si>
  <si>
    <t>13393 &amp; 13501</t>
  </si>
  <si>
    <t>VARWODPS01</t>
  </si>
  <si>
    <t>VARWODPS02</t>
  </si>
  <si>
    <t>VARWODM02</t>
  </si>
  <si>
    <t>VARWODM03</t>
  </si>
  <si>
    <t>VARWODL01</t>
  </si>
  <si>
    <t>VARWODL02</t>
  </si>
  <si>
    <t>VARWODL03</t>
  </si>
  <si>
    <t>VARWOES01</t>
  </si>
  <si>
    <t>VARWOES02</t>
  </si>
  <si>
    <t>VARWOES03</t>
  </si>
  <si>
    <t>VARWOES04</t>
  </si>
  <si>
    <t>VARWOES05</t>
  </si>
  <si>
    <t>VARWOES06</t>
  </si>
  <si>
    <t>VARWOES07</t>
  </si>
  <si>
    <t>VARWOES08</t>
  </si>
  <si>
    <t>VARWOES09</t>
  </si>
  <si>
    <t>VARWOES10</t>
  </si>
  <si>
    <t>VARWOES11</t>
  </si>
  <si>
    <t>VARWOESB01</t>
  </si>
  <si>
    <t>VARWOESB03</t>
  </si>
  <si>
    <t>VARWOESB04</t>
  </si>
  <si>
    <t>VARWOESB05</t>
  </si>
  <si>
    <t>VARWOESB06</t>
  </si>
  <si>
    <t>VARWOEM01</t>
  </si>
  <si>
    <t>VARWOEM02</t>
  </si>
  <si>
    <t>VARWOEM03</t>
  </si>
  <si>
    <t>VARWOEM04</t>
  </si>
  <si>
    <t>VARWOEM05</t>
  </si>
  <si>
    <t>VARWOEM06</t>
  </si>
  <si>
    <t>VARWOEM07</t>
  </si>
  <si>
    <t>VARWOEM08</t>
  </si>
  <si>
    <t>VARWOEM09</t>
  </si>
  <si>
    <t>VARWOEM10</t>
  </si>
  <si>
    <t>VARWOEBM01</t>
  </si>
  <si>
    <t>VARWOEBM02</t>
  </si>
  <si>
    <t>VARWOEBM03</t>
  </si>
  <si>
    <t>VARWOEL01</t>
  </si>
  <si>
    <t>VARWOEL02</t>
  </si>
  <si>
    <t>VARWOEL03</t>
  </si>
  <si>
    <t>VARWOEL04</t>
  </si>
  <si>
    <t>VARWOEL05</t>
  </si>
  <si>
    <t>VARWOEL06</t>
  </si>
  <si>
    <t>VARWOEL07</t>
  </si>
  <si>
    <t>VARWOEL08</t>
  </si>
  <si>
    <t>VARWOEL09</t>
  </si>
  <si>
    <t>VARWOEL10</t>
  </si>
  <si>
    <t>VARWOEL11</t>
  </si>
  <si>
    <t>VARWOEXL01</t>
  </si>
  <si>
    <t>VARWOEXL02</t>
  </si>
  <si>
    <t>VARWOTL1</t>
  </si>
  <si>
    <t>VARWOTL2</t>
  </si>
  <si>
    <t>VARWOTL3</t>
  </si>
  <si>
    <t>VARWOTM1</t>
  </si>
  <si>
    <t>VARWOTM2</t>
  </si>
  <si>
    <t>VARWOTS1</t>
  </si>
  <si>
    <t>A-LINE 1&amp;2</t>
  </si>
  <si>
    <t>A-LINE 5&amp;6</t>
  </si>
  <si>
    <t>A-LINE 3&amp;4</t>
  </si>
  <si>
    <t>A-LINE 12</t>
  </si>
  <si>
    <t>A-LINE 11</t>
  </si>
  <si>
    <t>A-LINE 10</t>
  </si>
  <si>
    <t>A-LINE 9</t>
  </si>
  <si>
    <t>A-LINE 8</t>
  </si>
  <si>
    <t>A-LINE 7</t>
  </si>
  <si>
    <t>A-LINE 37</t>
  </si>
  <si>
    <t>A-LINE 14</t>
  </si>
  <si>
    <t>A-LINE 13</t>
  </si>
  <si>
    <t>A-LINE 15</t>
  </si>
  <si>
    <t>A-LINE 16</t>
  </si>
  <si>
    <t>A-LINE 17</t>
  </si>
  <si>
    <t>A-LINE 18</t>
  </si>
  <si>
    <t>A-LINE 19</t>
  </si>
  <si>
    <t>A-LINE 20</t>
  </si>
  <si>
    <t>A-LINE 21</t>
  </si>
  <si>
    <t>A-LINE 22</t>
  </si>
  <si>
    <t>A-LINE 23</t>
  </si>
  <si>
    <t>A-LINE 24</t>
  </si>
  <si>
    <t>A-LINE 25a&amp;25b</t>
  </si>
  <si>
    <t>A-LINE 26</t>
  </si>
  <si>
    <t>A-LINE 28</t>
  </si>
  <si>
    <t>A-LINE 29</t>
  </si>
  <si>
    <t>A-LINE 30</t>
  </si>
  <si>
    <t>A-LINE 31</t>
  </si>
  <si>
    <t>A-LINE 32</t>
  </si>
  <si>
    <t>A-LINE 38</t>
  </si>
  <si>
    <t>A-LINE 39</t>
  </si>
  <si>
    <t>A-LINE 40</t>
  </si>
  <si>
    <t>A-LINE 41</t>
  </si>
  <si>
    <t>A-LINE 49-1,2,3,4,5</t>
  </si>
  <si>
    <t>A-LINE 50-1,2,3,4,5</t>
  </si>
  <si>
    <t>A-LINE 52-1</t>
  </si>
  <si>
    <t>A-LINE 52-2</t>
  </si>
  <si>
    <t>A-LINE 52-3</t>
  </si>
  <si>
    <t>A-LINE 55</t>
  </si>
  <si>
    <t>A-LINE 53</t>
  </si>
  <si>
    <t>A-LINE 56a/56b</t>
  </si>
  <si>
    <t>A-LINE 57a/57b</t>
  </si>
  <si>
    <t>A-LINE 59-1/60-1</t>
  </si>
  <si>
    <t>A-LINE 59-2/60-2</t>
  </si>
  <si>
    <t>VGRPALFABLA2</t>
  </si>
  <si>
    <t>VGRPALFABLA3</t>
  </si>
  <si>
    <t>VGRPALFABLA4</t>
  </si>
  <si>
    <t>VGRPALFABLA5</t>
  </si>
  <si>
    <t>VFGARFABLA</t>
  </si>
  <si>
    <t>VFGARFALOB</t>
  </si>
  <si>
    <t>VGRPARFAAB1</t>
  </si>
  <si>
    <t>VGRPARFAAB2</t>
  </si>
  <si>
    <t>VGRPARFAAB3</t>
  </si>
  <si>
    <t>VGRPARFAAB4</t>
  </si>
  <si>
    <t>VGRPARFAVO1</t>
  </si>
  <si>
    <t>VGRPARFAVO2</t>
  </si>
  <si>
    <t>VGRPARFAVO3</t>
  </si>
  <si>
    <t>VGRPARFAVO4</t>
  </si>
  <si>
    <t>VGRPARFAVO5</t>
  </si>
  <si>
    <t>VGRPARFAVOSE</t>
  </si>
  <si>
    <t>VGRPARFAABSE</t>
  </si>
  <si>
    <t>VGRPARARSLXXXL1</t>
  </si>
  <si>
    <t>VGRPARARSLXXXL2</t>
  </si>
  <si>
    <t>VGRPARARSLXXXL3</t>
  </si>
  <si>
    <t>VGRPARARSLXXXL4</t>
  </si>
  <si>
    <t>VGRPARARSLXXXL5</t>
  </si>
  <si>
    <t>VGRPARARSLXXXLSE</t>
  </si>
  <si>
    <t>VGRPARARSLSEBLU</t>
  </si>
  <si>
    <t>VGRPARARSLME1</t>
  </si>
  <si>
    <t>VGRPARARSLME2</t>
  </si>
  <si>
    <t>VGRPARARSLME3</t>
  </si>
  <si>
    <t>VGRPARARSLME4</t>
  </si>
  <si>
    <t>VGRPARARSLIXL</t>
  </si>
  <si>
    <t>VGRPARARSLIXXL1</t>
  </si>
  <si>
    <t>VGRPARARSLIXXL2</t>
  </si>
  <si>
    <t>VGRPARARSLIXXL3</t>
  </si>
  <si>
    <t>VGRPARARSLIXXL4</t>
  </si>
  <si>
    <t>VGRPARARSLIXXL5</t>
  </si>
  <si>
    <t>VGRPARARSLIXXLSE</t>
  </si>
  <si>
    <t>VGRPARARSLIXXXL1</t>
  </si>
  <si>
    <t>VGRPARARSLIXXXL2</t>
  </si>
  <si>
    <t>VGRPARARSLIXXXL3</t>
  </si>
  <si>
    <t>VGRPARARSLIXXXL4</t>
  </si>
  <si>
    <t>VGRPARARSLIXXXL5</t>
  </si>
  <si>
    <t>VGRPARARSLIXXXLSE</t>
  </si>
  <si>
    <t>VGRPARARSLISE15</t>
  </si>
  <si>
    <t>VGRPARARSLIMEG1</t>
  </si>
  <si>
    <t>VGRPARARSLIMEG2</t>
  </si>
  <si>
    <t>AARTRARB</t>
  </si>
  <si>
    <t>AARTRBA080</t>
  </si>
  <si>
    <t>AARTRBA100</t>
  </si>
  <si>
    <t>AARTRBA120</t>
  </si>
  <si>
    <t>AARTRHEXS</t>
  </si>
  <si>
    <t>AARTRHES</t>
  </si>
  <si>
    <t>AARTRHEM1/3S</t>
  </si>
  <si>
    <t>AARTRHEM1/2S</t>
  </si>
  <si>
    <t>AARTRHEM2/3</t>
  </si>
  <si>
    <t>AARTRHEL</t>
  </si>
  <si>
    <t>AARTRHEXL</t>
  </si>
  <si>
    <t xml:space="preserve">Flat Rungs XS </t>
  </si>
  <si>
    <t xml:space="preserve">Flat Rungs S </t>
  </si>
  <si>
    <t xml:space="preserve">Flat Rungs M </t>
  </si>
  <si>
    <t xml:space="preserve">Flat Rungs L </t>
  </si>
  <si>
    <t xml:space="preserve">Flat Rungs XL </t>
  </si>
  <si>
    <t xml:space="preserve">Round Rungs S </t>
  </si>
  <si>
    <t xml:space="preserve">Round Rungs M </t>
  </si>
  <si>
    <t>Round Rungs L</t>
  </si>
  <si>
    <t>Round Rungs XL</t>
  </si>
  <si>
    <t>AARTRFRXS</t>
  </si>
  <si>
    <t>AARTRFRS</t>
  </si>
  <si>
    <t>AARTRFRM</t>
  </si>
  <si>
    <t>AARTRFRL</t>
  </si>
  <si>
    <t>AARTRFRXL</t>
  </si>
  <si>
    <t>AARTRRRS</t>
  </si>
  <si>
    <t>AARTRRRM</t>
  </si>
  <si>
    <t>AARTRRRL</t>
  </si>
  <si>
    <t>AARTRRRXL</t>
  </si>
  <si>
    <t>AARTRPI80</t>
  </si>
  <si>
    <t>AARTRPI100</t>
  </si>
  <si>
    <t>VARTRPAHO</t>
  </si>
  <si>
    <t>AARTRHOW</t>
  </si>
  <si>
    <t>Manusad codes</t>
  </si>
  <si>
    <t>360 codes</t>
  </si>
  <si>
    <t>AL-A1-DT</t>
  </si>
  <si>
    <t>AL-A2-DT</t>
  </si>
  <si>
    <t>AL-A3-DT</t>
  </si>
  <si>
    <t>AL-A4-DT</t>
  </si>
  <si>
    <t>AL-V1-DT</t>
  </si>
  <si>
    <t>AL-V2-DT</t>
  </si>
  <si>
    <t>AL-V3-DT</t>
  </si>
  <si>
    <t>AL-V4-DT</t>
  </si>
  <si>
    <t>AL-V5-DT</t>
  </si>
  <si>
    <t>AL-SLI1</t>
  </si>
  <si>
    <t>AL-SLI2-WI</t>
  </si>
  <si>
    <t>AL-SLI3-WI</t>
  </si>
  <si>
    <t>AL-SLI4-WI</t>
  </si>
  <si>
    <t>AL-SLI5-WI</t>
  </si>
  <si>
    <t>AL-SLI6-WI</t>
  </si>
  <si>
    <t>AL-SLI7-WI-DT</t>
  </si>
  <si>
    <t>AL-SLI9-WI-DT</t>
  </si>
  <si>
    <t>AL-SLI11-WI-DT</t>
  </si>
  <si>
    <t>AL-SLI12-WI-DT</t>
  </si>
  <si>
    <t>AL-SLI13-WI-DT</t>
  </si>
  <si>
    <t>AL-SLI14-WI-DT</t>
  </si>
  <si>
    <t>AL-SLI15-WI-DT</t>
  </si>
  <si>
    <t>AL-SLI10-WI-DT</t>
  </si>
  <si>
    <t>AL-SLI8-WI-DT</t>
  </si>
  <si>
    <t>AL-SLI1-PU</t>
  </si>
  <si>
    <t>AL-SLI3-PU</t>
  </si>
  <si>
    <t>AL-S1-PU</t>
  </si>
  <si>
    <t>AL-S2-PU</t>
  </si>
  <si>
    <t>AL-S1-WI</t>
  </si>
  <si>
    <t>AL-S2-WI</t>
  </si>
  <si>
    <t>AL-S3-WI</t>
  </si>
  <si>
    <t>AL-S4-WI</t>
  </si>
  <si>
    <t>AL-S5-WI</t>
  </si>
  <si>
    <t>AL-S6-WI</t>
  </si>
  <si>
    <t>AL-S7-WI</t>
  </si>
  <si>
    <t>AL-S8-WI</t>
  </si>
  <si>
    <t>AL-S9-WI</t>
  </si>
  <si>
    <t>AL-S10-WI</t>
  </si>
  <si>
    <t>AL-S11-WI</t>
  </si>
  <si>
    <t>AL-B1</t>
  </si>
  <si>
    <t>AL-B2</t>
  </si>
  <si>
    <t>AL-B3</t>
  </si>
  <si>
    <t>AL-B4</t>
  </si>
  <si>
    <t>AL-B5</t>
  </si>
  <si>
    <t>AL-L1</t>
  </si>
  <si>
    <t>Codes</t>
  </si>
  <si>
    <t>VGRPARFABLSE</t>
  </si>
  <si>
    <t>VGRPARARSLIRXXXL2</t>
  </si>
  <si>
    <t>VGRPARARSLIRXXXL4</t>
  </si>
  <si>
    <t xml:space="preserve"> XXXL 79*17 cm / 30°</t>
  </si>
  <si>
    <t>Pack FreshLine</t>
  </si>
  <si>
    <t>XS to L</t>
  </si>
  <si>
    <t>Pack ProLine (PU)</t>
  </si>
  <si>
    <t>XS to XL</t>
  </si>
  <si>
    <t>Pack TribeLine Drops (PE/PU)</t>
  </si>
  <si>
    <t>Pack TribeLine Jugs Basics</t>
  </si>
  <si>
    <t>S to L</t>
  </si>
  <si>
    <t>Pack TribeLine Jugs Deluxe (PE/PU)</t>
  </si>
  <si>
    <t>Pack TribeLine Pinches (PE/PU)</t>
  </si>
  <si>
    <t>S to XXL</t>
  </si>
  <si>
    <t>Pack TribeLine Pockets (PE/PU)</t>
  </si>
  <si>
    <t>PARPAFR</t>
  </si>
  <si>
    <t>PPUARPAPR</t>
  </si>
  <si>
    <t>PPUARPATRD</t>
  </si>
  <si>
    <t>PPUARPATRJUDE</t>
  </si>
  <si>
    <t>PPUARPATRPI</t>
  </si>
  <si>
    <t>PPUARPATRPO</t>
  </si>
  <si>
    <t>PARPATRJUBA</t>
  </si>
  <si>
    <t>WoodLine Element</t>
  </si>
  <si>
    <t>WoodLine Twins</t>
  </si>
  <si>
    <t>Triamid</t>
  </si>
  <si>
    <t>Pack XS1 DT</t>
  </si>
  <si>
    <t>Pack XS2 DT</t>
  </si>
  <si>
    <t>Pack S1 DT</t>
  </si>
  <si>
    <t>Pack S2 DT</t>
  </si>
  <si>
    <t>Pack M1 DT</t>
  </si>
  <si>
    <t>Pack M2 DT</t>
  </si>
  <si>
    <t>Ramps</t>
  </si>
  <si>
    <t>M1 - 65°</t>
  </si>
  <si>
    <t>M2 - 75°</t>
  </si>
  <si>
    <t>M3 - 90°</t>
  </si>
  <si>
    <t>M4 - 105°</t>
  </si>
  <si>
    <t>M5 - 115°</t>
  </si>
  <si>
    <t>M6 - 125°</t>
  </si>
  <si>
    <t>M7 - 135°</t>
  </si>
  <si>
    <t>L1 - 65°</t>
  </si>
  <si>
    <t>L2 - 75°</t>
  </si>
  <si>
    <t>L3 - 90°</t>
  </si>
  <si>
    <t>L4 - 105°</t>
  </si>
  <si>
    <t>L5 - 115°</t>
  </si>
  <si>
    <t>L6 - 125°</t>
  </si>
  <si>
    <t>L7 - 135°</t>
  </si>
  <si>
    <t>XL1 - 65°</t>
  </si>
  <si>
    <t>XL2 - 75°</t>
  </si>
  <si>
    <t>XL3 - 90°</t>
  </si>
  <si>
    <t>XL4 - 105°</t>
  </si>
  <si>
    <t>XL5 - 115°</t>
  </si>
  <si>
    <t>XL6 - 125°</t>
  </si>
  <si>
    <t>XL7 - 135°</t>
  </si>
  <si>
    <t>Squamid</t>
  </si>
  <si>
    <t>20 x 20 x 7</t>
  </si>
  <si>
    <t>20 x 20 x 5</t>
  </si>
  <si>
    <t>30 x 30 x 5</t>
  </si>
  <si>
    <t>40 x 40 x 15</t>
  </si>
  <si>
    <t>40 x 40 x 12</t>
  </si>
  <si>
    <t xml:space="preserve">70 x 25 x 8 </t>
  </si>
  <si>
    <t xml:space="preserve">100 x 35 x 8 </t>
  </si>
  <si>
    <t>150 x 55 x 12</t>
  </si>
  <si>
    <t>30 x 30 x 16</t>
  </si>
  <si>
    <t>30 x 30 x 10</t>
  </si>
  <si>
    <t>40 x 40 x 16</t>
  </si>
  <si>
    <t>40 x 40 x 10</t>
  </si>
  <si>
    <t>40 x 35 x 6</t>
  </si>
  <si>
    <t>40 x 35 x 8</t>
  </si>
  <si>
    <t>40 x 35 x 10</t>
  </si>
  <si>
    <t>70 x 60 x 6</t>
  </si>
  <si>
    <t>70 x 60 x 8</t>
  </si>
  <si>
    <t>70 x 60 x 10</t>
  </si>
  <si>
    <t>120 x 90 x 6</t>
  </si>
  <si>
    <t>120 x 90 x 10</t>
  </si>
  <si>
    <t>120 x 90 x 12</t>
  </si>
  <si>
    <t>150 x 115 x 7</t>
  </si>
  <si>
    <t>150 x 115 x 10</t>
  </si>
  <si>
    <t>150 x 115 x 15</t>
  </si>
  <si>
    <t>Pack XS1 DT + Adjuster XS1 &amp; XS2 DT</t>
  </si>
  <si>
    <t>Pack XS2 DT + Adjuster XS1 &amp; XS2 DT</t>
  </si>
  <si>
    <t>Pack S1 DT + Adjuster S1 &amp; S2 DT</t>
  </si>
  <si>
    <t>Pack S2 DT + Adjuster S1 &amp; S2 DT</t>
  </si>
  <si>
    <t>Pack M1 DT + Adjuster M1 &amp; M2 DT</t>
  </si>
  <si>
    <t>Pack M2 DT + Adjuster M1 &amp; M2 DT</t>
  </si>
  <si>
    <t xml:space="preserve">Adjuster : 55x35x5 + 55x30x7 </t>
  </si>
  <si>
    <t xml:space="preserve">Adjuster : 80x55x8 + 80x50x10 </t>
  </si>
  <si>
    <t>Adjuster : 110x70x10 + 110x60x15</t>
  </si>
  <si>
    <t>AR 3-1-700</t>
  </si>
  <si>
    <t>AR 3-2-700</t>
  </si>
  <si>
    <t>AR 3-3-700</t>
  </si>
  <si>
    <t>AR 3-4-700</t>
  </si>
  <si>
    <t>AR 3-5-700</t>
  </si>
  <si>
    <t>AR 3-6-700</t>
  </si>
  <si>
    <t>AR 3-7-700</t>
  </si>
  <si>
    <t>AR 3-1-1000</t>
  </si>
  <si>
    <t>AR 3-2-1000</t>
  </si>
  <si>
    <t>AR 3-3-1000</t>
  </si>
  <si>
    <t>AR 3-4-1000</t>
  </si>
  <si>
    <t>AR 3-5-1000</t>
  </si>
  <si>
    <t>AR 3-6-1000</t>
  </si>
  <si>
    <t>AR 3-7-1000</t>
  </si>
  <si>
    <t>AR 3-1-1500</t>
  </si>
  <si>
    <t>AR 3-2-1500</t>
  </si>
  <si>
    <t>AR 3-3-1500</t>
  </si>
  <si>
    <t>AR 3-4-1500</t>
  </si>
  <si>
    <t>AR 3-5-1500</t>
  </si>
  <si>
    <t>AR 3-6-1500</t>
  </si>
  <si>
    <t>AR 3-7-1500</t>
  </si>
  <si>
    <t>AR 1-1-200 DT</t>
  </si>
  <si>
    <t>AR 1-2-200 DT</t>
  </si>
  <si>
    <t>PRO 1-1-300 DT</t>
  </si>
  <si>
    <t>PRO 1-2-300 DT</t>
  </si>
  <si>
    <t>AR 1-1-400 DT</t>
  </si>
  <si>
    <t>AR 1-2-400 DT</t>
  </si>
  <si>
    <t>AR 1-1-200 DT - AR 2-1-200 DT -AR 2-2-200 DT</t>
  </si>
  <si>
    <t>AR 1-2-200 DT - AR 2-1-200 DT -AR 2-2-200 DT</t>
  </si>
  <si>
    <t>PRO 1-1-300 DT - AR 2-1-300 DT -AR 2-2-300 DT</t>
  </si>
  <si>
    <t>PRO 1-2-300 DT - AR 2-1-300 DT -AR 2-2-300 DT</t>
  </si>
  <si>
    <t>AR 1-1-400 DT -  AR 2-1-400 DT -AR 2-2-400 DT</t>
  </si>
  <si>
    <t>AR 1-2-400 DT -  AR 2-1-400 DT -AR 2-2-400 DT</t>
  </si>
  <si>
    <t>Adjuster : 50x50x7 + 80x65x12</t>
  </si>
  <si>
    <t>Adjuster : 70x65x10 + 110x90x16</t>
  </si>
  <si>
    <t>AR 6-1-400</t>
  </si>
  <si>
    <t>AR 6-2-400</t>
  </si>
  <si>
    <t>AR 6-3-400</t>
  </si>
  <si>
    <t>AR 6-1-700</t>
  </si>
  <si>
    <t>AR 6-2-700</t>
  </si>
  <si>
    <t>AR 6-3-700</t>
  </si>
  <si>
    <t>AR 6-1-1200</t>
  </si>
  <si>
    <t xml:space="preserve">AR 6-2-1200 </t>
  </si>
  <si>
    <t xml:space="preserve">AR 6-3-1200 </t>
  </si>
  <si>
    <t>AR 6-1-1500</t>
  </si>
  <si>
    <t>AR 6-2-1500</t>
  </si>
  <si>
    <t>AR 6-3-1500</t>
  </si>
  <si>
    <t>AR 4-1-300 DT</t>
  </si>
  <si>
    <t>AR 4-2-300 DT</t>
  </si>
  <si>
    <t>AR 4-1-400 DT</t>
  </si>
  <si>
    <t>AR 4-2-400 DT</t>
  </si>
  <si>
    <t xml:space="preserve">AR 4-1-300 DT - AR 5-1-300 DT - AR 5-2-300 DT </t>
  </si>
  <si>
    <t>AR 4-2-300 DT - AR 5-1-300 DT - AR 5-2-300 DT</t>
  </si>
  <si>
    <t>AR 4-1-400 DT - AR 5-1-400 DT - AR 5-2-400 DT</t>
  </si>
  <si>
    <t>AR 4-2-400 DT - AR 5-1-400 - AR 5-2-400</t>
  </si>
  <si>
    <t>Mercy L1 DT</t>
  </si>
  <si>
    <t>Mercy L2 DT</t>
  </si>
  <si>
    <t>Mercy L3 DT</t>
  </si>
  <si>
    <t>Mercy L4 DT</t>
  </si>
  <si>
    <t xml:space="preserve">Mercy L5 </t>
  </si>
  <si>
    <t>Mercy M1 DT</t>
  </si>
  <si>
    <t>Mercy M2 DT</t>
  </si>
  <si>
    <t>Mercy M3</t>
  </si>
  <si>
    <t>Mercy M4</t>
  </si>
  <si>
    <t>Mercy S1 DT</t>
  </si>
  <si>
    <t>Mercy S2 DT</t>
  </si>
  <si>
    <t>Mercy XS1 DT</t>
  </si>
  <si>
    <t>XS-L</t>
  </si>
  <si>
    <t>Orange US 14-01</t>
  </si>
  <si>
    <t>Dual texture</t>
  </si>
  <si>
    <t xml:space="preserve">Homewall </t>
  </si>
  <si>
    <t xml:space="preserve">Pack Homewall Beginner Blue </t>
  </si>
  <si>
    <t xml:space="preserve">Pack Homewall Beginner Multicolor </t>
  </si>
  <si>
    <r>
      <t>Pack Homewall Volumes Grey</t>
    </r>
    <r>
      <rPr>
        <b/>
        <sz val="11"/>
        <color rgb="FFFF3300"/>
        <rFont val="Arial"/>
        <family val="2"/>
      </rPr>
      <t xml:space="preserve"> </t>
    </r>
  </si>
  <si>
    <t>Sledge</t>
  </si>
  <si>
    <t>Pinch</t>
  </si>
  <si>
    <t>Balls 25.0 3/4</t>
  </si>
  <si>
    <t>Ø 8 cm</t>
  </si>
  <si>
    <t>Ø 10 cm</t>
  </si>
  <si>
    <t>Ø 12 cm</t>
  </si>
  <si>
    <t>Ø 25 cm</t>
  </si>
  <si>
    <t>AARTRLE</t>
  </si>
  <si>
    <t>AARTRPI</t>
  </si>
  <si>
    <t>AARTRBA25</t>
  </si>
  <si>
    <t>25 x 13 x 13 cm</t>
  </si>
  <si>
    <t>30 x 10 x 6 cm</t>
  </si>
  <si>
    <t>In RED : NEW</t>
  </si>
  <si>
    <t xml:space="preserve">Crimps 1  (PU) </t>
  </si>
  <si>
    <t xml:space="preserve">Drop L2 </t>
  </si>
  <si>
    <t xml:space="preserve">Jugs L3 </t>
  </si>
  <si>
    <t xml:space="preserve">Jugs L4  </t>
  </si>
  <si>
    <t xml:space="preserve">Pinches L2 </t>
  </si>
  <si>
    <t xml:space="preserve">Foot 1 (PU) </t>
  </si>
  <si>
    <t xml:space="preserve">Foot 2 (PU) </t>
  </si>
  <si>
    <t xml:space="preserve">Foot Hand  (PU) </t>
  </si>
  <si>
    <t xml:space="preserve">Crimps 2  (PU) </t>
  </si>
  <si>
    <t>Crimps 3 (PU)</t>
  </si>
  <si>
    <t>Crimps 4  (PU)</t>
  </si>
  <si>
    <t>Edges (PU)</t>
  </si>
  <si>
    <t>Incut Edges (PU)</t>
  </si>
  <si>
    <t xml:space="preserve">Mega 1  (PU) </t>
  </si>
  <si>
    <t xml:space="preserve">Mega 2  (PU) </t>
  </si>
  <si>
    <t>Pinches 1  (PU)</t>
  </si>
  <si>
    <t>Pinches 2 (PU)</t>
  </si>
  <si>
    <t xml:space="preserve">Pockets 1 (PU) </t>
  </si>
  <si>
    <t xml:space="preserve">Pockets 2 (PU) </t>
  </si>
  <si>
    <t xml:space="preserve">Screw-ons 1 (PU) </t>
  </si>
  <si>
    <t xml:space="preserve">Screw-ons 2 (PU) </t>
  </si>
  <si>
    <t xml:space="preserve">Slopers 1  (PU) </t>
  </si>
  <si>
    <t xml:space="preserve">Slopers 2 (PU) </t>
  </si>
  <si>
    <t>Bleau 1  (PU)</t>
  </si>
  <si>
    <t>Bleau 2 (PU)</t>
  </si>
  <si>
    <t>Bleau 3 (PU)</t>
  </si>
  <si>
    <t>Boulder 1 (PU)</t>
  </si>
  <si>
    <t xml:space="preserve">Boulder 2 (PU) </t>
  </si>
  <si>
    <t>Boulder 3 (PU)</t>
  </si>
  <si>
    <t>Boulder 4 (PU)</t>
  </si>
  <si>
    <t>Boulder 5 (PU)</t>
  </si>
  <si>
    <t>Boulder 6 (PU)</t>
  </si>
  <si>
    <t>Boulder 7 (PU)</t>
  </si>
  <si>
    <t xml:space="preserve">Boulder 8 (PU) </t>
  </si>
  <si>
    <t>Boulder 9 (PU)</t>
  </si>
  <si>
    <t>Hueco 1  (PU)</t>
  </si>
  <si>
    <t>Hueco 2 (PU)</t>
  </si>
  <si>
    <t>Limestone 1 (PU)</t>
  </si>
  <si>
    <t>Limestone 2 (PU)</t>
  </si>
  <si>
    <t xml:space="preserve">Limestone 3 (PU) </t>
  </si>
  <si>
    <t xml:space="preserve">Limestone 4 (PU) </t>
  </si>
  <si>
    <t xml:space="preserve">Limestone 5 (PU) </t>
  </si>
  <si>
    <t>Monster 1  (PU)</t>
  </si>
  <si>
    <t>Monster 10 (PU)</t>
  </si>
  <si>
    <t xml:space="preserve">Monster 11  (PU) </t>
  </si>
  <si>
    <t>Monster 2   (PU)</t>
  </si>
  <si>
    <t>Monster 3  (PU)</t>
  </si>
  <si>
    <t>Monster 4  (PU)</t>
  </si>
  <si>
    <t>Monster 5  (PU)</t>
  </si>
  <si>
    <t xml:space="preserve">Monster 6  (PU) </t>
  </si>
  <si>
    <t xml:space="preserve">Monster 7  (PU) </t>
  </si>
  <si>
    <t xml:space="preserve">Monster 8  (PU) </t>
  </si>
  <si>
    <t xml:space="preserve">Monster 9  (PU) </t>
  </si>
  <si>
    <t xml:space="preserve">Pure 1 (PU) </t>
  </si>
  <si>
    <t xml:space="preserve">Pure 2 (PU) </t>
  </si>
  <si>
    <t xml:space="preserve">The Drop (PU) </t>
  </si>
  <si>
    <t>Twins 1 (PU)</t>
  </si>
  <si>
    <t>Twins 2 (PU)</t>
  </si>
  <si>
    <t>Twins 3 (PU)</t>
  </si>
  <si>
    <t xml:space="preserve">Twins 4 (PU) </t>
  </si>
  <si>
    <t>Bridges (PU)</t>
  </si>
  <si>
    <t>Crimps 1  (PU)</t>
  </si>
  <si>
    <t>Crimps 2 (PU)</t>
  </si>
  <si>
    <t>Edges 1 (PU)</t>
  </si>
  <si>
    <t>Edges 2 (PU)</t>
  </si>
  <si>
    <t>Foot 1 (PU)</t>
  </si>
  <si>
    <t>Foot 2 (PU)</t>
  </si>
  <si>
    <t>Hybrid (PU)</t>
  </si>
  <si>
    <t>Jugs (PU)</t>
  </si>
  <si>
    <t>Large Slopers (PU)</t>
  </si>
  <si>
    <t>Mini Crimps (PU)</t>
  </si>
  <si>
    <t>Mini Jugs (PU)</t>
  </si>
  <si>
    <t>Mini Slopers (PU)</t>
  </si>
  <si>
    <t>Pinches 1 (PU)</t>
  </si>
  <si>
    <t>Pockets  (PU)</t>
  </si>
  <si>
    <t>Slopers (PU)</t>
  </si>
  <si>
    <t>Bleau (PU)</t>
  </si>
  <si>
    <t>Boulder Crimp 1 (PU)</t>
  </si>
  <si>
    <t>Boulder Crimp 2 (PU)</t>
  </si>
  <si>
    <t>Boulder Edge 1 (PU)</t>
  </si>
  <si>
    <t>Boulder Edge 2 (PU)</t>
  </si>
  <si>
    <t>Boulder Pinches 1 (PU)</t>
  </si>
  <si>
    <t>Boulder Pocket 1 (PU)</t>
  </si>
  <si>
    <t>Boulder Pocket 2 (PU)</t>
  </si>
  <si>
    <t>Boulder Pocket 3 (PU)</t>
  </si>
  <si>
    <t>Boulder Pocket 4 (PU)</t>
  </si>
  <si>
    <t>Boulder Slopy Edges 1 (PU)</t>
  </si>
  <si>
    <t>Edges 1  (ProModel - Mike Fuselier) (PU)</t>
  </si>
  <si>
    <t xml:space="preserve">Geometrics Twins S (PU) </t>
  </si>
  <si>
    <t xml:space="preserve">Geometrics Twins M (PU) </t>
  </si>
  <si>
    <t xml:space="preserve">Geometrics Twins L1 (PU) </t>
  </si>
  <si>
    <t xml:space="preserve">Geometrics Twins L2 (PU) </t>
  </si>
  <si>
    <t xml:space="preserve">Geometrics Twins XL (PU) </t>
  </si>
  <si>
    <t>Geometrics 1 (PU)</t>
  </si>
  <si>
    <t>Geometrics 2 (PU)</t>
  </si>
  <si>
    <t xml:space="preserve">Geometrics 3 (PU) </t>
  </si>
  <si>
    <t>Geometrics 4 (PU)</t>
  </si>
  <si>
    <t>Geometrics 5 (PU)</t>
  </si>
  <si>
    <t>Geometrics 6 (PU)</t>
  </si>
  <si>
    <t xml:space="preserve">Geometrics 7 (PU) </t>
  </si>
  <si>
    <t>Geometrics 8 (PU)</t>
  </si>
  <si>
    <t>Geometrics 9 (PU)</t>
  </si>
  <si>
    <t>Hueco (PU)</t>
  </si>
  <si>
    <t>Large Edges (PU) (ProModel - Vincent De Girolamo)</t>
  </si>
  <si>
    <t>Pinches  (ProModel - Mike Fuselier) (PU)</t>
  </si>
  <si>
    <t>Screw-ons 1 (PU)</t>
  </si>
  <si>
    <t>Screw-ons 2 (PU)</t>
  </si>
  <si>
    <t>Screw-ons 3 (PU)</t>
  </si>
  <si>
    <t>Screw-ons 4 (PU)</t>
  </si>
  <si>
    <t>Screw-ons 5 (PU)</t>
  </si>
  <si>
    <t>Screw-ons 6 (PU)</t>
  </si>
  <si>
    <t xml:space="preserve">Screw-ons 7 (PU) </t>
  </si>
  <si>
    <t>Slopers 1  (PU) (ProModel - Vincent De Girolamo)</t>
  </si>
  <si>
    <t>Crimps (PU)</t>
  </si>
  <si>
    <t>Foot  (PU)</t>
  </si>
  <si>
    <t>Méga Jugs (PU)</t>
  </si>
  <si>
    <t>Mini Jugs  (PU)</t>
  </si>
  <si>
    <t>Pinches (PU)</t>
  </si>
  <si>
    <t>Pockets (PU)</t>
  </si>
  <si>
    <t xml:space="preserve">Drop S1 (PU) </t>
  </si>
  <si>
    <t xml:space="preserve">Drop M1 (PU) </t>
  </si>
  <si>
    <t xml:space="preserve">Drop XL1 (PU) </t>
  </si>
  <si>
    <t xml:space="preserve">Drop XL2 (PU) </t>
  </si>
  <si>
    <t xml:space="preserve">Drop XL3 (PU) </t>
  </si>
  <si>
    <t xml:space="preserve">Drop XL4 (PU) </t>
  </si>
  <si>
    <t xml:space="preserve">Drop XL5 (PU) </t>
  </si>
  <si>
    <t xml:space="preserve">Jugs S1 (PU) feet </t>
  </si>
  <si>
    <t xml:space="preserve">Jugs S2 (PU) feet </t>
  </si>
  <si>
    <t xml:space="preserve">Jugs M/L 1 (PU) </t>
  </si>
  <si>
    <t>Jugs M/L 2  (PU)</t>
  </si>
  <si>
    <t>Jugs M1  (PU)</t>
  </si>
  <si>
    <t>Jugs M2  (PU)</t>
  </si>
  <si>
    <t xml:space="preserve">Jugs L1 (PU) </t>
  </si>
  <si>
    <t xml:space="preserve">Jugs L2 (PU) </t>
  </si>
  <si>
    <t xml:space="preserve">Jugs L3 (PU) </t>
  </si>
  <si>
    <t>Jugs L4 (PU)</t>
  </si>
  <si>
    <t xml:space="preserve">Jugs XL1 (PU) </t>
  </si>
  <si>
    <t xml:space="preserve">Jugs XL2 (PU) </t>
  </si>
  <si>
    <t xml:space="preserve">Jugs XL3 (PU) </t>
  </si>
  <si>
    <t xml:space="preserve">Jugs XL4 (PU) </t>
  </si>
  <si>
    <t xml:space="preserve">Jugs XXL1 (PU) </t>
  </si>
  <si>
    <t xml:space="preserve">Jugs XXL2 (PU) </t>
  </si>
  <si>
    <t xml:space="preserve">Pinches S1 (PU)  </t>
  </si>
  <si>
    <t xml:space="preserve">Pockets XL1 (PU)  </t>
  </si>
  <si>
    <t xml:space="preserve">Pockets XL2 (PU)  </t>
  </si>
  <si>
    <t xml:space="preserve">Twins L1 (PU) </t>
  </si>
  <si>
    <t xml:space="preserve">Twins M1 (PU) </t>
  </si>
  <si>
    <t xml:space="preserve">Twins S1 (PU) </t>
  </si>
  <si>
    <t xml:space="preserve">Slope S (PU) </t>
  </si>
  <si>
    <t xml:space="preserve">Slope M (PU) </t>
  </si>
  <si>
    <t xml:space="preserve">Slope Méga 3 - 30° Ø 120 cm </t>
  </si>
  <si>
    <t xml:space="preserve">Slope Méga 4 - 40° Ø 120 cm </t>
  </si>
  <si>
    <t xml:space="preserve">Slices M (PU) </t>
  </si>
  <si>
    <t xml:space="preserve">Slices L (PU) </t>
  </si>
  <si>
    <t xml:space="preserve">Slices  XXXL1 DT </t>
  </si>
  <si>
    <t xml:space="preserve">Slices  XXXL2 DT </t>
  </si>
  <si>
    <t xml:space="preserve">Slices  XXXL3 DT </t>
  </si>
  <si>
    <t xml:space="preserve">Slices  XXXL5 DT </t>
  </si>
  <si>
    <t xml:space="preserve">Slices  XXXL2 DT Reverse </t>
  </si>
  <si>
    <t xml:space="preserve">Jugs S1 feet </t>
  </si>
  <si>
    <t xml:space="preserve">Jugs S2 feet </t>
  </si>
  <si>
    <t xml:space="preserve">Pack Homewall Intermediate Blue </t>
  </si>
  <si>
    <t xml:space="preserve">Pack Homewall Intermediate Multicolor </t>
  </si>
  <si>
    <t xml:space="preserve">Slices  XXL complete series </t>
  </si>
  <si>
    <r>
      <t>Slices  XXL5</t>
    </r>
    <r>
      <rPr>
        <b/>
        <sz val="11"/>
        <color theme="0"/>
        <rFont val="Arial"/>
        <family val="2"/>
      </rPr>
      <t xml:space="preserve"> </t>
    </r>
  </si>
  <si>
    <t>XXL/XXXL</t>
  </si>
  <si>
    <t>VARFLTRL1</t>
  </si>
  <si>
    <t>VARFLTRL2</t>
  </si>
  <si>
    <t>VARFLTRL3</t>
  </si>
  <si>
    <t>VARFLTRS1</t>
  </si>
  <si>
    <t>VARFLTRS2</t>
  </si>
  <si>
    <t>VARFLTRS3</t>
  </si>
  <si>
    <t>VARFLTRM1</t>
  </si>
  <si>
    <t>VARFLTRM2</t>
  </si>
  <si>
    <t>VARFLTRM3</t>
  </si>
  <si>
    <t>VARFLTRXL1</t>
  </si>
  <si>
    <t>VARFLTRXL2</t>
  </si>
  <si>
    <t>VARFLTRXL3</t>
  </si>
  <si>
    <t>VARRAL1</t>
  </si>
  <si>
    <t>VARRAL2</t>
  </si>
  <si>
    <t>VARRAL3</t>
  </si>
  <si>
    <t>VARRAL4</t>
  </si>
  <si>
    <t>VARRAL5</t>
  </si>
  <si>
    <t>VARRAL6</t>
  </si>
  <si>
    <t>VARRAL7</t>
  </si>
  <si>
    <t>VARRAM1</t>
  </si>
  <si>
    <t>VARRAM2</t>
  </si>
  <si>
    <t>VARRAM3</t>
  </si>
  <si>
    <t>VARRAM4</t>
  </si>
  <si>
    <t>VARRAM5</t>
  </si>
  <si>
    <t>VARRAM6</t>
  </si>
  <si>
    <t>VARRAM7</t>
  </si>
  <si>
    <t>VARRAXL1</t>
  </si>
  <si>
    <t>VARRAXL2</t>
  </si>
  <si>
    <t>VARRAXL3</t>
  </si>
  <si>
    <t>VARRAXL4</t>
  </si>
  <si>
    <t>VARRAXL5</t>
  </si>
  <si>
    <t>VARRAXL6</t>
  </si>
  <si>
    <t>VARRAXL7</t>
  </si>
  <si>
    <t>VARSQS1DT</t>
  </si>
  <si>
    <t>VARSQS2DT</t>
  </si>
  <si>
    <t>VARSQM1DT</t>
  </si>
  <si>
    <t>VARSQM2DT</t>
  </si>
  <si>
    <t>VARSQPAS1DT</t>
  </si>
  <si>
    <t>VARSQPAS2DT</t>
  </si>
  <si>
    <t>VARSQPAM1DT</t>
  </si>
  <si>
    <t>VARSQPAM2DT</t>
  </si>
  <si>
    <t>VARTRXS1DT</t>
  </si>
  <si>
    <t>VARTRXS2DT</t>
  </si>
  <si>
    <t>VARTRS1DT</t>
  </si>
  <si>
    <t>VARTRS2DT</t>
  </si>
  <si>
    <t>VARTRM1DT</t>
  </si>
  <si>
    <t>VARTRM2DT</t>
  </si>
  <si>
    <t>VARTRPAXS1DT</t>
  </si>
  <si>
    <t>VARTRPAXS2DT</t>
  </si>
  <si>
    <t>VARTRPAS1DT</t>
  </si>
  <si>
    <t>VARTRPAS2DT</t>
  </si>
  <si>
    <t>VARTRPAM1DT</t>
  </si>
  <si>
    <t>VARTRPAM2DT</t>
  </si>
  <si>
    <t>PTPARPRMEXS1DT</t>
  </si>
  <si>
    <t>PTPARPRMES1DT</t>
  </si>
  <si>
    <t>PTPARPRMES2DT</t>
  </si>
  <si>
    <t>PTPARPRMEM1DT</t>
  </si>
  <si>
    <t>PTPARPRMEM2DT</t>
  </si>
  <si>
    <t>PTPARPRMEM3</t>
  </si>
  <si>
    <t>PTPARPRMEM4</t>
  </si>
  <si>
    <t>PTPARPRMEL1DT</t>
  </si>
  <si>
    <t>PTPARPRMEL2DT</t>
  </si>
  <si>
    <t>PTPARPRMEL3DT</t>
  </si>
  <si>
    <t>PTPARPRMEL4DT</t>
  </si>
  <si>
    <t>PTPARPRMEL5</t>
  </si>
  <si>
    <t>PTPARPRMECS</t>
  </si>
  <si>
    <t>Speed Kid (PE)</t>
  </si>
  <si>
    <t>Speed Kid Hand</t>
  </si>
  <si>
    <t>Speed Kid Foot</t>
  </si>
  <si>
    <t>ArtLab (PU)</t>
  </si>
  <si>
    <t>Micro Adjuster XS</t>
  </si>
  <si>
    <t>Packs CompositeX</t>
  </si>
  <si>
    <t>Micro Adjusters S</t>
  </si>
  <si>
    <t>Micro Adjusters M</t>
  </si>
  <si>
    <t>Micro Adjusters L</t>
  </si>
  <si>
    <t>Micro Adjusters + Plugs XS</t>
  </si>
  <si>
    <t>Micro Adjusters + Plugs S</t>
  </si>
  <si>
    <t>Micro Adjusters + Plugs M</t>
  </si>
  <si>
    <t>Micro Adjusters + Plugs L</t>
  </si>
  <si>
    <t>PPUARARMAXS</t>
  </si>
  <si>
    <t>PPUARARMAS</t>
  </si>
  <si>
    <t>PPUARARMAM</t>
  </si>
  <si>
    <t>PPUARARMAL</t>
  </si>
  <si>
    <t>Geometrics Twins XS PU</t>
  </si>
  <si>
    <t>Geometrics Twins XXL1 PU</t>
  </si>
  <si>
    <t>Geometrics Twins XXL2 PU</t>
  </si>
  <si>
    <t xml:space="preserve">Screw-ons 8 (PU) </t>
  </si>
  <si>
    <t xml:space="preserve">Screw-ons 9 (PU) </t>
  </si>
  <si>
    <t xml:space="preserve">Screw-ons 10 (PU) </t>
  </si>
  <si>
    <t>Pockets M1 PU</t>
  </si>
  <si>
    <t>Pockets M2 PU</t>
  </si>
  <si>
    <t>Pockets M3 PU</t>
  </si>
  <si>
    <t>Pockets M4 DT PU</t>
  </si>
  <si>
    <t>Pockets M5 DT PU</t>
  </si>
  <si>
    <t>Pockets M6 DT PU</t>
  </si>
  <si>
    <t>Pockets M/L3 DT PU</t>
  </si>
  <si>
    <t>Pockets M/L4 DT PU</t>
  </si>
  <si>
    <t>Pockets L4 DT PU</t>
  </si>
  <si>
    <t>Pockets XL3 DT PU</t>
  </si>
  <si>
    <t>Pockets XL4 DT PU</t>
  </si>
  <si>
    <t>Pockets XXL1 DT PU</t>
  </si>
  <si>
    <t>Pockets XXL2 DT PU</t>
  </si>
  <si>
    <t>Pockets XXL3 DT PU</t>
  </si>
  <si>
    <t>Pockets XXL4 DT PU</t>
  </si>
  <si>
    <t>Pockets XXL5 DT PU</t>
  </si>
  <si>
    <t>Slopers S2 DT PU</t>
  </si>
  <si>
    <t>Slopers M1 DT PU</t>
  </si>
  <si>
    <t>Slopers M2 DT PU</t>
  </si>
  <si>
    <t>PPUARTRPOXL3DT</t>
  </si>
  <si>
    <t>PPUARTRPOXL4DT</t>
  </si>
  <si>
    <t>PPUARTRPOXXL1DT</t>
  </si>
  <si>
    <t>PPUARTRPOXXL2DT</t>
  </si>
  <si>
    <t>PPUARTRPOXXL3DT</t>
  </si>
  <si>
    <t>PPUARTRPOXXL4DT</t>
  </si>
  <si>
    <t>PPUARTRPOXXL5DT</t>
  </si>
  <si>
    <t>PPUARTRSLS2DT</t>
  </si>
  <si>
    <t>PPUARTRSLM1DT</t>
  </si>
  <si>
    <t>PPUARTRSLM2DT</t>
  </si>
  <si>
    <t>PPUARTRPOM1</t>
  </si>
  <si>
    <t>PPUARTRPOM2</t>
  </si>
  <si>
    <t>PPUARTRPOM3</t>
  </si>
  <si>
    <t>PPUARTRPOM4DT</t>
  </si>
  <si>
    <t>PPUARTRPOM5DT</t>
  </si>
  <si>
    <t>PPUARTRPOM6DT</t>
  </si>
  <si>
    <t>PPUARTRPOL4DT</t>
  </si>
  <si>
    <t>PPUARTRPOML3DT</t>
  </si>
  <si>
    <t>PPUARTRPOML4DT</t>
  </si>
  <si>
    <t>PPUARPRSC8</t>
  </si>
  <si>
    <t>PPUARPRSC9</t>
  </si>
  <si>
    <t>PPUARPRSC10</t>
  </si>
  <si>
    <t>PPUARPRGETWXS</t>
  </si>
  <si>
    <t>PPUARPRGETWXXL1</t>
  </si>
  <si>
    <t>PPUARPRGETWXXL2</t>
  </si>
  <si>
    <t>PPUARARMAPLXS</t>
  </si>
  <si>
    <t>PPUARARMAPLS</t>
  </si>
  <si>
    <t>PPUARARMAPLM</t>
  </si>
  <si>
    <t>PPUARARMAPLL</t>
  </si>
  <si>
    <t xml:space="preserve"> BLADE 1</t>
  </si>
  <si>
    <t xml:space="preserve"> BLADE 2</t>
  </si>
  <si>
    <t xml:space="preserve"> BLADE 3</t>
  </si>
  <si>
    <t xml:space="preserve"> BLADE 4</t>
  </si>
  <si>
    <t xml:space="preserve"> BLADE 5</t>
  </si>
  <si>
    <t xml:space="preserve"> BLADE complete series</t>
  </si>
  <si>
    <t>Flat Triangle</t>
  </si>
  <si>
    <t>S1 - H6</t>
  </si>
  <si>
    <t>S2 - H8</t>
  </si>
  <si>
    <t>S3 - H10</t>
  </si>
  <si>
    <t>M1 - H6</t>
  </si>
  <si>
    <t>M2 - H8</t>
  </si>
  <si>
    <t>M3 - H10</t>
  </si>
  <si>
    <t>L1 - H6</t>
  </si>
  <si>
    <t>L2 - H10</t>
  </si>
  <si>
    <t>L3 - H12</t>
  </si>
  <si>
    <t>XL1 - H7</t>
  </si>
  <si>
    <t>XL2 - H10</t>
  </si>
  <si>
    <t>XL3 - H15</t>
  </si>
  <si>
    <t>Grey RAL 7040</t>
  </si>
  <si>
    <t>Fluo Orange</t>
  </si>
  <si>
    <t>Fluo Pink</t>
  </si>
  <si>
    <t xml:space="preserve">Fluo Yellow
</t>
  </si>
  <si>
    <t>Fluo Green</t>
  </si>
  <si>
    <t>US 16-16 Green
HEX 009933</t>
  </si>
  <si>
    <t>Green RAL 6002</t>
  </si>
  <si>
    <t xml:space="preserve">Red RAL 3020
</t>
  </si>
  <si>
    <t xml:space="preserve">Blue RAL 5015
</t>
  </si>
  <si>
    <t>Fluo Orange 2005</t>
  </si>
  <si>
    <t>Blue Mint RAL 6027</t>
  </si>
  <si>
    <t>Purple US Pantone 267U</t>
  </si>
  <si>
    <t>M to XXL</t>
  </si>
  <si>
    <t>VORTEX 1</t>
  </si>
  <si>
    <t>VORTEX 2</t>
  </si>
  <si>
    <t>VORTEX 3</t>
  </si>
  <si>
    <t>VORTEX 4</t>
  </si>
  <si>
    <t>VORTEX 5</t>
  </si>
  <si>
    <t>VORTEX 6</t>
  </si>
  <si>
    <t>VORTEX 7</t>
  </si>
  <si>
    <t>VORTEX 8</t>
  </si>
  <si>
    <t>VORTEX 9</t>
  </si>
  <si>
    <t>VORTEX 10</t>
  </si>
  <si>
    <t>VORTEX 11</t>
  </si>
  <si>
    <t>VORTEX 12</t>
  </si>
  <si>
    <t>AL-V1</t>
  </si>
  <si>
    <t>AL-V2</t>
  </si>
  <si>
    <t>AL-V3</t>
  </si>
  <si>
    <t>AL-V4</t>
  </si>
  <si>
    <t>AL-V5</t>
  </si>
  <si>
    <t>AL-V6</t>
  </si>
  <si>
    <t>AL-V7</t>
  </si>
  <si>
    <t>AL-V8</t>
  </si>
  <si>
    <t>AL-V9</t>
  </si>
  <si>
    <t>AL-V10</t>
  </si>
  <si>
    <t>AL-V11</t>
  </si>
  <si>
    <t>AL-V12</t>
  </si>
  <si>
    <t>VORTEX 6 DT</t>
  </si>
  <si>
    <t>VORTEX 7 DT</t>
  </si>
  <si>
    <t>VORTEX 8 DT</t>
  </si>
  <si>
    <t>VORTEX 9 DT</t>
  </si>
  <si>
    <t>VORTEX 10 DT</t>
  </si>
  <si>
    <t>VORTEX 11 DT</t>
  </si>
  <si>
    <t>VORTEX 12 DT</t>
  </si>
  <si>
    <t>AL-V6-DT</t>
  </si>
  <si>
    <t>AL-V7-DT</t>
  </si>
  <si>
    <t>AL-V8-DT</t>
  </si>
  <si>
    <t>AL-V9-DT</t>
  </si>
  <si>
    <t>AL-V10-DT</t>
  </si>
  <si>
    <t>AL-V11-DT</t>
  </si>
  <si>
    <t>AL-V12-DT</t>
  </si>
  <si>
    <t>XXL-XXXL</t>
  </si>
  <si>
    <t>VORTEX DT complete series 1-5</t>
  </si>
  <si>
    <t>VORTEX Complete Series 1-5</t>
  </si>
  <si>
    <t>VORTEX DT complete series 6-8</t>
  </si>
  <si>
    <t>VORTEX DT complete series 9-11</t>
  </si>
  <si>
    <t>VORTEX Complete Series 6-8</t>
  </si>
  <si>
    <t>VORTEX Complete Series 9-11</t>
  </si>
  <si>
    <t>Bolts adapted to your order</t>
  </si>
  <si>
    <t xml:space="preserve">Screws adapted to your order </t>
  </si>
  <si>
    <t>Bolts adapted to your order :</t>
  </si>
  <si>
    <t>Screws adapted to your order :</t>
  </si>
  <si>
    <t>Bolts adapted to your order:</t>
  </si>
  <si>
    <t>Screws adapted to your order:</t>
  </si>
  <si>
    <t>Screws adapted to your order</t>
  </si>
  <si>
    <t>Green RAL 6018 or 6037</t>
  </si>
  <si>
    <t xml:space="preserve">Green RAL 6037 </t>
  </si>
  <si>
    <t>PPUARPAPODT</t>
  </si>
  <si>
    <t>Vortex line</t>
  </si>
  <si>
    <t>Mercy line</t>
  </si>
  <si>
    <t>Green RAL 6002 or 6018</t>
  </si>
  <si>
    <t>+15%</t>
  </si>
  <si>
    <t>Edges L1 PU</t>
  </si>
  <si>
    <t>Crimps M1PU</t>
  </si>
  <si>
    <t>Edges M2 PU</t>
  </si>
  <si>
    <t>Edges M3 PU</t>
  </si>
  <si>
    <t>Pinpoints</t>
  </si>
  <si>
    <t>Pinpoints Solo</t>
  </si>
  <si>
    <t>Pinpoints Duo</t>
  </si>
  <si>
    <t>Top Down</t>
  </si>
  <si>
    <t>Top Down Jugs (PU)</t>
  </si>
  <si>
    <t>The Mercy XXXL 1-5</t>
  </si>
  <si>
    <t>The Mercy XXXL 6-10</t>
  </si>
  <si>
    <t>The Mercy  XXL 1-5</t>
  </si>
  <si>
    <t>The Mercy  XXL 6-10</t>
  </si>
  <si>
    <t>The Blade 1-5</t>
  </si>
  <si>
    <t>The Mercy XXXL 1-5 DT</t>
  </si>
  <si>
    <t>The Mercy XXL 1-5 DT</t>
  </si>
  <si>
    <t>The Abyss 1-4 DT</t>
  </si>
  <si>
    <t>The Mercy XXXL 6-10 DT</t>
  </si>
  <si>
    <t>The Mercy XXL 6-10 DT</t>
  </si>
  <si>
    <t>Screw-ons XS PU</t>
  </si>
  <si>
    <t>Foot S1 DT PU</t>
  </si>
  <si>
    <t>Foot S2 DT PU</t>
  </si>
  <si>
    <t>Crimps M4 DT PU</t>
  </si>
  <si>
    <t>Edges M5 DT PU</t>
  </si>
  <si>
    <t>Edges L2 DT PU</t>
  </si>
  <si>
    <t>Slopers L3 DT PU</t>
  </si>
  <si>
    <t>Flat jugs L4 DT PU</t>
  </si>
  <si>
    <t>Edges XL1 DT PU</t>
  </si>
  <si>
    <t>Slopers XL2 DT PU</t>
  </si>
  <si>
    <t>Slopers XL3 DT PU</t>
  </si>
  <si>
    <t>Slopers XL4 DT PU</t>
  </si>
  <si>
    <t>Sloper XXL1 DT PU</t>
  </si>
  <si>
    <t>Sloper XXL2 DT PU</t>
  </si>
  <si>
    <t>Sloper XXL3 DT PU</t>
  </si>
  <si>
    <t>Jug XXL4 DT PU</t>
  </si>
  <si>
    <t>Sloper XXL5 DT PU</t>
  </si>
  <si>
    <t>Stadiums</t>
  </si>
  <si>
    <t>Arrows</t>
  </si>
  <si>
    <t>Lanes</t>
  </si>
  <si>
    <t>70 x 17 x 6</t>
  </si>
  <si>
    <t>70 x 17 x 8</t>
  </si>
  <si>
    <t>70 x 17 x 10</t>
  </si>
  <si>
    <t>110 x 17 x 6</t>
  </si>
  <si>
    <t>110 x 17 x 8</t>
  </si>
  <si>
    <t>110 x 17 x 10</t>
  </si>
  <si>
    <t>180 x 17 x 6</t>
  </si>
  <si>
    <t>180 x 17 x 8</t>
  </si>
  <si>
    <t>180 x 17 x 10</t>
  </si>
  <si>
    <t>75 x 18 x 12</t>
  </si>
  <si>
    <t>110 x 26 x 17</t>
  </si>
  <si>
    <t>150 x 35 x 21</t>
  </si>
  <si>
    <t>100 x 46 x 31 + 100 x 46 x 31</t>
  </si>
  <si>
    <t>145 x 18 x 13</t>
  </si>
  <si>
    <t>150 x 18 x 17</t>
  </si>
  <si>
    <t>170 x 22 x 13</t>
  </si>
  <si>
    <t>180 x 22 x 17</t>
  </si>
  <si>
    <t>M DT</t>
  </si>
  <si>
    <t>XL1 DT</t>
  </si>
  <si>
    <t>XL2 DT</t>
  </si>
  <si>
    <t>XXL1 DT</t>
  </si>
  <si>
    <t>XXL2 DT</t>
  </si>
  <si>
    <t>M1 - H6 DT</t>
  </si>
  <si>
    <t>M2 - H8 DT</t>
  </si>
  <si>
    <t>M3 - H10 DT</t>
  </si>
  <si>
    <t>L1 - H6 DT</t>
  </si>
  <si>
    <t>L2 - H8 DT</t>
  </si>
  <si>
    <t>L3 - H10 DT</t>
  </si>
  <si>
    <t>L DT with inserts</t>
  </si>
  <si>
    <t>XL DT with inserts</t>
  </si>
  <si>
    <t>XXL DT with inserts</t>
  </si>
  <si>
    <t>XL1 - H6 DT</t>
  </si>
  <si>
    <t>XL2 - H8 DT</t>
  </si>
  <si>
    <t>XL3 - H10 DT</t>
  </si>
  <si>
    <t>Pack TribeLine Pockets DT (PU)</t>
  </si>
  <si>
    <t>PPUARTRTDJ</t>
  </si>
  <si>
    <t>PPUARVOS</t>
  </si>
  <si>
    <t>PPUARVOXL3</t>
  </si>
  <si>
    <t>PPUARVOXL4</t>
  </si>
  <si>
    <t>PPUARVOXXL1</t>
  </si>
  <si>
    <t>PPUARVOXXL3</t>
  </si>
  <si>
    <t>Screw-ons S PU</t>
  </si>
  <si>
    <t>PPUARVOPABO</t>
  </si>
  <si>
    <t>PPUARVOPALE</t>
  </si>
  <si>
    <t>Pack Vortex Boulder</t>
  </si>
  <si>
    <t>Pack Vortex Lead</t>
  </si>
  <si>
    <t>XS to XXL</t>
  </si>
  <si>
    <t>M1</t>
  </si>
  <si>
    <t>M2</t>
  </si>
  <si>
    <t>VARSTMDT</t>
  </si>
  <si>
    <t>VARSTLDT</t>
  </si>
  <si>
    <t>VARSTXLDT</t>
  </si>
  <si>
    <t>VARSTXXLDT</t>
  </si>
  <si>
    <t>VARARXL1DT</t>
  </si>
  <si>
    <t>VARARXL2DT</t>
  </si>
  <si>
    <t>VARARXXL1DT</t>
  </si>
  <si>
    <t>VARARXXL2DT</t>
  </si>
  <si>
    <t>VARLAM1DT</t>
  </si>
  <si>
    <t>VARLAM2DT</t>
  </si>
  <si>
    <t>VARLAM3DT</t>
  </si>
  <si>
    <t>VARLAL1DT</t>
  </si>
  <si>
    <t>VARLAL2DT</t>
  </si>
  <si>
    <t>VARLAL3DT</t>
  </si>
  <si>
    <t>VARLAXL1DT</t>
  </si>
  <si>
    <t>VARLAXL2DT</t>
  </si>
  <si>
    <t>VARLAXL3DT</t>
  </si>
  <si>
    <t>AR 54-1 DT</t>
  </si>
  <si>
    <t>AR 54-2 DT with inserts</t>
  </si>
  <si>
    <t>AR 54-3 DT with inserts</t>
  </si>
  <si>
    <t>AR 54-4 a/b DT with inserts</t>
  </si>
  <si>
    <t>AR 61-1 DT</t>
  </si>
  <si>
    <t>AR 61-2 DT</t>
  </si>
  <si>
    <t>AR 62-1 DT</t>
  </si>
  <si>
    <t>AR 62-2 DT</t>
  </si>
  <si>
    <t>AR 63-1 DT</t>
  </si>
  <si>
    <t>AR 63-2 DT</t>
  </si>
  <si>
    <t>AR 63-3 DT</t>
  </si>
  <si>
    <t>AR 64-1 DT</t>
  </si>
  <si>
    <t>AR 64-2 DT</t>
  </si>
  <si>
    <t>AR 64-3 DT</t>
  </si>
  <si>
    <t>AR 65-1 DT</t>
  </si>
  <si>
    <t>AR 65-2 DT</t>
  </si>
  <si>
    <t>AR 65-3 DT</t>
  </si>
  <si>
    <t>PPUARTRVOL1</t>
  </si>
  <si>
    <t>PPUARTRVOM1</t>
  </si>
  <si>
    <t>PPUARTRVOM2</t>
  </si>
  <si>
    <t>PPUARTRVOM3</t>
  </si>
  <si>
    <t>PPUVOVOSCXS</t>
  </si>
  <si>
    <t>PPUVOVOSLL3</t>
  </si>
  <si>
    <t>PPUVOVOJUXXL4</t>
  </si>
  <si>
    <t>PPUVOVOFOS2</t>
  </si>
  <si>
    <t>PPUVOVOFOS1</t>
  </si>
  <si>
    <t>PPUVOVOEDM5</t>
  </si>
  <si>
    <t>PPUVOVOEDXL1</t>
  </si>
  <si>
    <t>PPUVOVOCRM4</t>
  </si>
  <si>
    <t>PPUVOVOEDL2</t>
  </si>
  <si>
    <t>PPUVOVOFJL4</t>
  </si>
  <si>
    <t>PPUVOVOSLXL2</t>
  </si>
  <si>
    <t>PPUVOVOSLXXL2</t>
  </si>
  <si>
    <t>PPUVOVOSLXXL5</t>
  </si>
  <si>
    <t>Pack Mercy  XXL 1-5</t>
  </si>
  <si>
    <t>Pack Mercy  XXL 6-10</t>
  </si>
  <si>
    <t>Pack Mercy  XXXL 1-5</t>
  </si>
  <si>
    <t>Pack Mercy  XXXL 6-10</t>
  </si>
  <si>
    <t>Pack Mercy  XXL 1-5 DT</t>
  </si>
  <si>
    <t>Pack Mercy  XXL 6-10 DT</t>
  </si>
  <si>
    <t>Pack Mercy  XXXL 1-5 DT</t>
  </si>
  <si>
    <t>Pack Mercy  XXXL 6-10 DT</t>
  </si>
  <si>
    <t>Mercy XXL 1</t>
  </si>
  <si>
    <t>Mercy XXL 2</t>
  </si>
  <si>
    <t>Mercy XXL 3</t>
  </si>
  <si>
    <t>Mercy XXL 4</t>
  </si>
  <si>
    <t>Mercy XXL 5</t>
  </si>
  <si>
    <t>Mercy XXL 6</t>
  </si>
  <si>
    <t>Mercy XXL 7</t>
  </si>
  <si>
    <t>Mercy XXL 8</t>
  </si>
  <si>
    <t>Mercy XXL 9</t>
  </si>
  <si>
    <t>Mercy XXL 10</t>
  </si>
  <si>
    <t>Mercy XXXL 1</t>
  </si>
  <si>
    <t>Mercy XXXL 2</t>
  </si>
  <si>
    <t>Mercy XXXL 3</t>
  </si>
  <si>
    <t>Mercy XXXL 4</t>
  </si>
  <si>
    <t>Mercy XXXL 5</t>
  </si>
  <si>
    <t>Mercy XXXL 6</t>
  </si>
  <si>
    <t>Mercy XXXL 7</t>
  </si>
  <si>
    <t>Mercy XXXL 8</t>
  </si>
  <si>
    <t>Mercy XXXL 9</t>
  </si>
  <si>
    <t>Mercy XXXL 10</t>
  </si>
  <si>
    <t>Mercy XXL 1 DT</t>
  </si>
  <si>
    <t xml:space="preserve">Mercy XXL 2 DT </t>
  </si>
  <si>
    <t xml:space="preserve">Mercy XXL 5 DT </t>
  </si>
  <si>
    <t>Mercy XXL 4 DT</t>
  </si>
  <si>
    <t>Mercy XXL 3 DT</t>
  </si>
  <si>
    <t>Mercy XXL 6  DT</t>
  </si>
  <si>
    <t xml:space="preserve">Mercy XXL 7 DT </t>
  </si>
  <si>
    <t xml:space="preserve">Mercy XXL 8  DT </t>
  </si>
  <si>
    <t xml:space="preserve">Mercy XXL 10 DT </t>
  </si>
  <si>
    <t>Mercy XXL 9  DT</t>
  </si>
  <si>
    <t>Mercy XXXL 6 DT</t>
  </si>
  <si>
    <t>Mercy XXXL 7 DT</t>
  </si>
  <si>
    <t>Mercy XXXL 8 DT</t>
  </si>
  <si>
    <t>Mercy XXXL 9 DT</t>
  </si>
  <si>
    <t>Mercy XXXL 10 DT</t>
  </si>
  <si>
    <t>Mercy XXXL 5 DT</t>
  </si>
  <si>
    <t>Mercy XXXL 4 DT</t>
  </si>
  <si>
    <t>Mercy XXXL 3 DT</t>
  </si>
  <si>
    <t>Mercy XXXL 2 DT</t>
  </si>
  <si>
    <t>Mercy XXXL 1 DT</t>
  </si>
  <si>
    <t>66x18x6,5 cm</t>
  </si>
  <si>
    <t>66x18x9 cm</t>
  </si>
  <si>
    <t>66x18x11 cm</t>
  </si>
  <si>
    <t>66x18x13 cm</t>
  </si>
  <si>
    <t>66x18x14 cm</t>
  </si>
  <si>
    <t xml:space="preserve"> LOBE</t>
  </si>
  <si>
    <t xml:space="preserve">CompositeX Dannomond </t>
  </si>
  <si>
    <t>CompositeX CX 200</t>
  </si>
  <si>
    <t xml:space="preserve">CompositeX CX 200 &amp; Dannomond </t>
  </si>
  <si>
    <t>Recyclable by Ghold</t>
  </si>
  <si>
    <t>Ridge</t>
  </si>
  <si>
    <t>S DT</t>
  </si>
  <si>
    <t>L DT</t>
  </si>
  <si>
    <t>XL DT</t>
  </si>
  <si>
    <t>150 x 64 x 43 cm</t>
  </si>
  <si>
    <t>Full Texture</t>
  </si>
  <si>
    <t>Green RAL 6037</t>
  </si>
  <si>
    <t>Light Grey 
RAL 7038</t>
  </si>
  <si>
    <t>Dark Grey RAL 7046</t>
  </si>
  <si>
    <t>PARTRTDJ</t>
  </si>
  <si>
    <t>Top Down Jugs</t>
  </si>
  <si>
    <r>
      <t xml:space="preserve">Grey RAL 7001  </t>
    </r>
    <r>
      <rPr>
        <b/>
        <sz val="11"/>
        <color rgb="FFFF0000"/>
        <rFont val="Arial"/>
        <family val="2"/>
      </rPr>
      <t>NEW</t>
    </r>
  </si>
  <si>
    <t>Wooden Volumes - Manusad</t>
  </si>
  <si>
    <t>TrainingLine &amp; Homewall</t>
  </si>
  <si>
    <t>GRP - 360 Mexico</t>
  </si>
  <si>
    <t>PE/PU - Volx</t>
  </si>
  <si>
    <t>PE - CompositeX</t>
  </si>
  <si>
    <t>PU - CompositeX</t>
  </si>
  <si>
    <t>TP Thermoplastic - Ghold</t>
  </si>
  <si>
    <t>GRP/PU - KastLine</t>
  </si>
  <si>
    <t>GRP/PU - 360 Europe</t>
  </si>
  <si>
    <t>GRP</t>
  </si>
  <si>
    <t>PE/PU by Volx</t>
  </si>
  <si>
    <t>PE by CompositeX</t>
  </si>
  <si>
    <t>PU by CompositeX</t>
  </si>
  <si>
    <t>Packs by CompositeX</t>
  </si>
  <si>
    <t>Wooden volumes by Manusad</t>
  </si>
  <si>
    <t>Thermoplastic (TP) by Ghold</t>
  </si>
  <si>
    <t>GRP/PU by 360 Europe</t>
  </si>
  <si>
    <t>GRP/PU by 360 Mexico</t>
  </si>
  <si>
    <t>GRP/PU by Kastline</t>
  </si>
  <si>
    <t xml:space="preserve">Beechwood </t>
  </si>
  <si>
    <t>PU</t>
  </si>
  <si>
    <t>Screw-ons XS</t>
  </si>
  <si>
    <t>Foot S1</t>
  </si>
  <si>
    <t>Foot S2</t>
  </si>
  <si>
    <t>Incut Edges M1</t>
  </si>
  <si>
    <t>Edges M2</t>
  </si>
  <si>
    <t>Edges M3</t>
  </si>
  <si>
    <t>Crimps M4</t>
  </si>
  <si>
    <t>Edges L1</t>
  </si>
  <si>
    <t>Edges L2</t>
  </si>
  <si>
    <t>Jugs L3</t>
  </si>
  <si>
    <t>Jugs L4</t>
  </si>
  <si>
    <t>Jugs XL1</t>
  </si>
  <si>
    <t>Jugs XL2</t>
  </si>
  <si>
    <t>Jugs XXL1</t>
  </si>
  <si>
    <t>Jugs XXL2</t>
  </si>
  <si>
    <t>Pinches L5</t>
  </si>
  <si>
    <t>Pinches L6</t>
  </si>
  <si>
    <t>Pinches XL3</t>
  </si>
  <si>
    <t>Pinches XL4</t>
  </si>
  <si>
    <t>Pinches XXL3</t>
  </si>
  <si>
    <t>Pinches XXL4</t>
  </si>
  <si>
    <t>Pockets L7</t>
  </si>
  <si>
    <t>Pockets XL5</t>
  </si>
  <si>
    <t>Pockets XXL5</t>
  </si>
  <si>
    <t>Slopers XL6</t>
  </si>
  <si>
    <t>Sloper XXL6</t>
  </si>
  <si>
    <t>Sloper XXL7</t>
  </si>
  <si>
    <t>Mega XXL8</t>
  </si>
  <si>
    <t>Mega  XXL9</t>
  </si>
  <si>
    <t>Mega  XXL10</t>
  </si>
  <si>
    <t>Screw-ons M5</t>
  </si>
  <si>
    <t>Screw-ons M6</t>
  </si>
  <si>
    <t>Jugs M7</t>
  </si>
  <si>
    <t>Jugs M/L1</t>
  </si>
  <si>
    <t>Jugs M/L2</t>
  </si>
  <si>
    <t>Tagliamento</t>
  </si>
  <si>
    <t>Mercy</t>
  </si>
  <si>
    <t>Vortex</t>
  </si>
  <si>
    <t>Mercy XS2 DT</t>
  </si>
  <si>
    <t>Mercy XS3 DT</t>
  </si>
  <si>
    <t xml:space="preserve">Mercy S3 </t>
  </si>
  <si>
    <t>Mercy M5 DT</t>
  </si>
  <si>
    <t>Mercy M6 DT</t>
  </si>
  <si>
    <t>Mercy M7 DT</t>
  </si>
  <si>
    <t>Mercy M8 DT</t>
  </si>
  <si>
    <t xml:space="preserve">Mercy M9 </t>
  </si>
  <si>
    <t xml:space="preserve">Mercy M10 </t>
  </si>
  <si>
    <t>Mercy L6 DT</t>
  </si>
  <si>
    <t xml:space="preserve">Mercy L7 </t>
  </si>
  <si>
    <t xml:space="preserve">Mercy L8 </t>
  </si>
  <si>
    <t xml:space="preserve">Pack </t>
  </si>
  <si>
    <t>Mercy (reverse)</t>
  </si>
  <si>
    <t xml:space="preserve"> Manta XS DT</t>
  </si>
  <si>
    <t xml:space="preserve"> Manta M1 DT </t>
  </si>
  <si>
    <t xml:space="preserve"> Manta M2 DT</t>
  </si>
  <si>
    <t xml:space="preserve"> Manta L1 DT</t>
  </si>
  <si>
    <t xml:space="preserve"> Manta L2 DT</t>
  </si>
  <si>
    <t>Invader</t>
  </si>
  <si>
    <t>AR 7-1-700 DT</t>
  </si>
  <si>
    <t>AR 7-1-1000 DT</t>
  </si>
  <si>
    <t>AR 7-1-1500 DT</t>
  </si>
  <si>
    <t>AR 7-1-2000 DT</t>
  </si>
  <si>
    <t>AR 51-4</t>
  </si>
  <si>
    <t>51-1</t>
  </si>
  <si>
    <t>51-2</t>
  </si>
  <si>
    <t>51-3</t>
  </si>
  <si>
    <t>Mig</t>
  </si>
  <si>
    <t xml:space="preserve">L1 DT </t>
  </si>
  <si>
    <t xml:space="preserve">L2 DT </t>
  </si>
  <si>
    <t xml:space="preserve">XL1 DT </t>
  </si>
  <si>
    <t xml:space="preserve">XL2 DT </t>
  </si>
  <si>
    <t xml:space="preserve">XXL1 DT </t>
  </si>
  <si>
    <t xml:space="preserve">XXL2 DT </t>
  </si>
  <si>
    <t>AR 8-1-900 DT</t>
  </si>
  <si>
    <t>AR 8-2-900 DT</t>
  </si>
  <si>
    <t>AR 8-1-1300 DT</t>
  </si>
  <si>
    <t>AR 8-2-1300 DT</t>
  </si>
  <si>
    <t>AR 8-1-1900 DT</t>
  </si>
  <si>
    <t>AR 8-2-1900 DT</t>
  </si>
  <si>
    <t>Onyx full texture</t>
  </si>
  <si>
    <t>Onyx dual texture</t>
  </si>
  <si>
    <t>Tagliamento Pack</t>
  </si>
  <si>
    <t>Pack Edges</t>
  </si>
  <si>
    <t>Pack Pockets</t>
  </si>
  <si>
    <t>Pack Jugs</t>
  </si>
  <si>
    <t>Pack Pinches</t>
  </si>
  <si>
    <t>Pack Slopers</t>
  </si>
  <si>
    <t>S-XXL</t>
  </si>
  <si>
    <t>S-XL</t>
  </si>
  <si>
    <t>XS-XXL</t>
  </si>
  <si>
    <t>57x71x51x44x38 x2 + 38x10x38x10</t>
  </si>
  <si>
    <t>105x132x94x83x71 x2 + 71x10x71x10</t>
  </si>
  <si>
    <t>50x70x46x41x38 x2 + 38x10x38x10</t>
  </si>
  <si>
    <t>Pack Low L - H: 11cm</t>
  </si>
  <si>
    <t>Pack Low XXL - H: 20cm</t>
  </si>
  <si>
    <t>Pack High L - H: 20cm</t>
  </si>
  <si>
    <t>Pack High XXL - H: 38cm</t>
  </si>
  <si>
    <t>Pack Low L DT - H: 11cm</t>
  </si>
  <si>
    <t>Pack Low XXL DT - H: 20cm</t>
  </si>
  <si>
    <t>Pack High L DT- H: 20cm</t>
  </si>
  <si>
    <t>Pack High XXL DT- H: 38cm</t>
  </si>
  <si>
    <t>Full Pack</t>
  </si>
  <si>
    <t>XXXL : 115 x 30 x 20 cm</t>
  </si>
  <si>
    <t>Vortex : 5% extra discount by pack of 5</t>
  </si>
  <si>
    <t>MANTA 1</t>
  </si>
  <si>
    <t>MANTA 2</t>
  </si>
  <si>
    <t>MANTA 3</t>
  </si>
  <si>
    <t>MANTA 4</t>
  </si>
  <si>
    <t>MANTA 5</t>
  </si>
  <si>
    <t>MANTA 6</t>
  </si>
  <si>
    <t>MANTA 1 DT</t>
  </si>
  <si>
    <t>MANTA 2 DT</t>
  </si>
  <si>
    <t>MANTA 3 DT</t>
  </si>
  <si>
    <t>MANTA 4 DT</t>
  </si>
  <si>
    <t>MANTA 5 DT</t>
  </si>
  <si>
    <t>MANTA 6 DT</t>
  </si>
  <si>
    <t>MANTA  7 DT</t>
  </si>
  <si>
    <t>MANTA 7</t>
  </si>
  <si>
    <t>Bridges XXL 1 (PU)</t>
  </si>
  <si>
    <t>Bridges XL1</t>
  </si>
  <si>
    <t>PU by Peak Performance</t>
  </si>
  <si>
    <t>PPUPPVOVOSCXS</t>
  </si>
  <si>
    <t>Green
16-16</t>
  </si>
  <si>
    <t>Yellow 
15-12</t>
  </si>
  <si>
    <t xml:space="preserve">Red RAL
11-12
</t>
  </si>
  <si>
    <t xml:space="preserve">Blue RAL
13-01
</t>
  </si>
  <si>
    <t>Purple
07-13</t>
  </si>
  <si>
    <t>Black
18-01</t>
  </si>
  <si>
    <t>White
12-01</t>
  </si>
  <si>
    <t>Pink
11-26</t>
  </si>
  <si>
    <t>Orange
14-01</t>
  </si>
  <si>
    <t>Speed Kid</t>
  </si>
  <si>
    <t>std bye</t>
  </si>
  <si>
    <t>Nb of volumes per Set</t>
  </si>
  <si>
    <t>PU - Peak Performance USA</t>
  </si>
  <si>
    <t>PPUPPARVOS</t>
  </si>
  <si>
    <t>PPUPPVOVOFOS1</t>
  </si>
  <si>
    <t>PPUPPVOVOFOS2</t>
  </si>
  <si>
    <t>PPUPPARTRVOM1</t>
  </si>
  <si>
    <t>PPUPPARTRVOM2</t>
  </si>
  <si>
    <t>PPUPPARTRVOM3</t>
  </si>
  <si>
    <t>PPUPPVOVOCRM4</t>
  </si>
  <si>
    <t>PPUPPVOVOEDM5</t>
  </si>
  <si>
    <t>PPUPPARTRVOL1</t>
  </si>
  <si>
    <t>PPUPPVOVOEDL2</t>
  </si>
  <si>
    <t>PPUPPVOVOSLL3</t>
  </si>
  <si>
    <t>PPUPPVOVOFJL4</t>
  </si>
  <si>
    <t>PPUPPVOVOEDXL1</t>
  </si>
  <si>
    <t>PPUPPVOVOSLXL2</t>
  </si>
  <si>
    <t>PPUPPARVOXL3</t>
  </si>
  <si>
    <t>PPUPPARVOXL4</t>
  </si>
  <si>
    <t>PPUPPARVOXXL1</t>
  </si>
  <si>
    <t>PPUPPVOVOSLXXL2</t>
  </si>
  <si>
    <t>PPUPPARVOXXL3</t>
  </si>
  <si>
    <t>PPUPPVOVOJUXXL4</t>
  </si>
  <si>
    <t>PPUPPVOVOSLXXL5</t>
  </si>
  <si>
    <t>PPUPPFIPASP</t>
  </si>
  <si>
    <r>
      <t xml:space="preserve">Retail Price </t>
    </r>
    <r>
      <rPr>
        <b/>
        <sz val="11"/>
        <color rgb="FFFF0000"/>
        <rFont val="Arial"/>
        <family val="2"/>
      </rPr>
      <t>$</t>
    </r>
  </si>
  <si>
    <r>
      <rPr>
        <b/>
        <sz val="11"/>
        <color rgb="FFFF0000"/>
        <rFont val="Arial"/>
        <family val="2"/>
      </rPr>
      <t xml:space="preserve">$ </t>
    </r>
    <r>
      <rPr>
        <b/>
        <sz val="11"/>
        <color theme="1"/>
        <rFont val="Arial"/>
        <family val="2"/>
      </rPr>
      <t>HT</t>
    </r>
  </si>
  <si>
    <t>XXL DT</t>
  </si>
  <si>
    <t>71x63x46x8</t>
  </si>
  <si>
    <t>110x98x71x12</t>
  </si>
  <si>
    <t>152x107x107x11</t>
  </si>
  <si>
    <t>194x136x136x25</t>
  </si>
  <si>
    <t>93x72x35x7</t>
  </si>
  <si>
    <t>127x100x51x13</t>
  </si>
  <si>
    <t>195x172x70x16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</si>
</sst>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##\-000&quot; &quot;00&quot; &quot;00"/>
    <numFmt numFmtId="166" formatCode="_-&quot;£&quot;* #,##0.00_-;\-&quot;£&quot;* #,##0.00_-;_-&quot;£&quot;* &quot;-&quot;??_-;_-@_-"/>
    <numFmt numFmtId="167" formatCode="_ [$¥-804]* #,##0.00_ ;_ [$¥-804]* \-#,##0.00_ ;_ [$¥-804]* &quot;-&quot;??_ ;_ @_ "/>
    <numFmt numFmtId="168" formatCode="_-* #,##0.00\ _€_-;\-* #,##0.00\ _€_-;_-* &quot;-&quot;??\ _€_-;_-@_-"/>
  </numFmts>
  <fonts count="6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 tint="1"/>
      <name val="Arial"/>
      <family val="2"/>
    </font>
    <font>
      <b/>
      <sz val="28"/>
      <color theme="1"/>
      <name val="Arial"/>
      <family val="2"/>
    </font>
    <font>
      <sz val="28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Arial"/>
      <family val="2"/>
    </font>
    <font>
      <b/>
      <i/>
      <sz val="26"/>
      <color theme="1"/>
      <name val="Arial"/>
      <family val="2"/>
    </font>
    <font>
      <b/>
      <sz val="24"/>
      <name val="Arial"/>
      <family val="2"/>
    </font>
    <font>
      <b/>
      <u/>
      <sz val="11"/>
      <color rgb="FFFF000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8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6"/>
      <color theme="1"/>
      <name val="Arial"/>
      <family val="2"/>
    </font>
    <font>
      <b/>
      <u/>
      <sz val="26"/>
      <color theme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33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9"/>
      <color rgb="FF000000"/>
      <name val="Tahoma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rgb="FFFF0000"/>
      <name val="Arial"/>
      <family val="2"/>
    </font>
    <font>
      <sz val="11"/>
      <color theme="1"/>
      <name val="Artline"/>
    </font>
    <font>
      <b/>
      <sz val="11"/>
      <color theme="0"/>
      <name val="Artline"/>
    </font>
    <font>
      <u/>
      <sz val="11"/>
      <color theme="0"/>
      <name val="Arial"/>
      <family val="2"/>
    </font>
    <font>
      <u/>
      <sz val="11"/>
      <color theme="0"/>
      <name val="Artline"/>
    </font>
    <font>
      <sz val="12"/>
      <color theme="0"/>
      <name val="Arial"/>
      <family val="2"/>
    </font>
    <font>
      <sz val="11"/>
      <color theme="0"/>
      <name val="Calibri"/>
      <family val="2"/>
      <scheme val="minor"/>
    </font>
    <font>
      <u/>
      <sz val="12"/>
      <color theme="0"/>
      <name val="Arial"/>
      <family val="2"/>
    </font>
    <font>
      <sz val="11"/>
      <color theme="1"/>
      <name val="Czcionka tekstu podstawowego"/>
      <family val="2"/>
      <charset val="238"/>
    </font>
    <font>
      <u/>
      <sz val="11"/>
      <color rgb="FFEE0000"/>
      <name val="Arial"/>
      <family val="2"/>
    </font>
    <font>
      <b/>
      <sz val="16"/>
      <color theme="1"/>
      <name val="Arial"/>
      <family val="2"/>
    </font>
    <font>
      <u/>
      <sz val="16"/>
      <color theme="10"/>
      <name val="Arial"/>
      <family val="2"/>
    </font>
    <font>
      <b/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22"/>
      <color theme="0"/>
      <name val="Arial"/>
      <family val="2"/>
    </font>
    <font>
      <b/>
      <sz val="20"/>
      <color theme="0"/>
      <name val="Arial"/>
      <family val="2"/>
    </font>
    <font>
      <sz val="11"/>
      <color theme="1"/>
      <name val="Calibri"/>
      <family val="2"/>
      <charset val="186"/>
      <scheme val="minor"/>
    </font>
    <font>
      <sz val="12"/>
      <name val="Book Antiqua"/>
      <family val="1"/>
      <charset val="186"/>
    </font>
    <font>
      <sz val="12"/>
      <name val="宋体"/>
      <family val="3"/>
      <charset val="134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u/>
      <sz val="11"/>
      <color rgb="FFFF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CC00"/>
        <bgColor indexed="64"/>
      </patternFill>
    </fill>
    <fill>
      <patternFill patternType="lightDown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61993B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007CB0"/>
        <bgColor indexed="64"/>
      </patternFill>
    </fill>
    <fill>
      <patternFill patternType="solid">
        <fgColor rgb="FF990066"/>
        <bgColor indexed="64"/>
      </patternFill>
    </fill>
    <fill>
      <patternFill patternType="solid">
        <fgColor rgb="FF8C969D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C4618C"/>
        <bgColor indexed="64"/>
      </patternFill>
    </fill>
    <fill>
      <patternFill patternType="solid">
        <fgColor rgb="FF49357C"/>
        <bgColor indexed="64"/>
      </patternFill>
    </fill>
    <fill>
      <patternFill patternType="solid">
        <fgColor rgb="FF7EBAB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DFE5C3"/>
        <bgColor indexed="64"/>
      </patternFill>
    </fill>
    <fill>
      <patternFill patternType="solid">
        <fgColor rgb="FFB9DAE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07663F"/>
        <bgColor indexed="64"/>
      </patternFill>
    </fill>
    <fill>
      <patternFill patternType="solid">
        <fgColor rgb="FFFCDB00"/>
        <bgColor indexed="64"/>
      </patternFill>
    </fill>
    <fill>
      <patternFill patternType="solid">
        <fgColor rgb="FFBB1E10"/>
        <bgColor indexed="64"/>
      </patternFill>
    </fill>
    <fill>
      <patternFill patternType="solid">
        <fgColor rgb="FFFF4D06"/>
        <bgColor indexed="64"/>
      </patternFill>
    </fill>
    <fill>
      <patternFill patternType="solid">
        <fgColor rgb="FFFF3EB5"/>
        <bgColor indexed="64"/>
      </patternFill>
    </fill>
    <fill>
      <patternFill patternType="solid">
        <fgColor rgb="FF44D62C"/>
        <bgColor indexed="64"/>
      </patternFill>
    </fill>
    <fill>
      <patternFill patternType="solid">
        <fgColor rgb="FFF1ECE1"/>
        <bgColor indexed="64"/>
      </patternFill>
    </fill>
    <fill>
      <patternFill patternType="solid">
        <fgColor rgb="FFF1F0EA"/>
        <bgColor indexed="64"/>
      </patternFill>
    </fill>
    <fill>
      <patternFill patternType="solid">
        <fgColor rgb="FFE26811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DE5307"/>
        <bgColor indexed="64"/>
      </patternFill>
    </fill>
    <fill>
      <patternFill patternType="solid">
        <fgColor rgb="FF7F5DA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008B29"/>
        <bgColor indexed="64"/>
      </patternFill>
    </fill>
    <fill>
      <patternFill patternType="solid">
        <fgColor rgb="FFB0B0A9"/>
        <bgColor indexed="64"/>
      </patternFill>
    </fill>
    <fill>
      <patternFill patternType="solid">
        <fgColor rgb="FF7F868A"/>
        <bgColor indexed="64"/>
      </patternFill>
    </fill>
    <fill>
      <patternFill patternType="solid">
        <fgColor theme="0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0" fontId="22" fillId="0" borderId="0" applyNumberFormat="0" applyFill="0" applyBorder="0" applyAlignment="0" applyProtection="0"/>
    <xf numFmtId="0" fontId="34" fillId="0" borderId="0"/>
    <xf numFmtId="43" fontId="40" fillId="0" borderId="0" applyFont="0" applyFill="0" applyBorder="0" applyAlignment="0" applyProtection="0"/>
    <xf numFmtId="0" fontId="50" fillId="0" borderId="0"/>
    <xf numFmtId="167" fontId="39" fillId="0" borderId="0"/>
    <xf numFmtId="0" fontId="58" fillId="0" borderId="0"/>
    <xf numFmtId="9" fontId="58" fillId="0" borderId="0" applyFont="0" applyFill="0" applyBorder="0" applyAlignment="0" applyProtection="0"/>
    <xf numFmtId="0" fontId="59" fillId="0" borderId="0"/>
    <xf numFmtId="168" fontId="58" fillId="0" borderId="0" applyFont="0" applyFill="0" applyBorder="0" applyAlignment="0" applyProtection="0"/>
    <xf numFmtId="167" fontId="60" fillId="0" borderId="0">
      <alignment vertical="center"/>
    </xf>
    <xf numFmtId="167" fontId="40" fillId="0" borderId="0"/>
    <xf numFmtId="9" fontId="39" fillId="0" borderId="0" applyFont="0" applyFill="0" applyBorder="0" applyAlignment="0" applyProtection="0"/>
    <xf numFmtId="166" fontId="40" fillId="0" borderId="0" applyFont="0" applyFill="0" applyBorder="0" applyAlignment="0" applyProtection="0"/>
  </cellStyleXfs>
  <cellXfs count="513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 vertical="center"/>
    </xf>
    <xf numFmtId="0" fontId="6" fillId="9" borderId="11" xfId="0" applyFont="1" applyFill="1" applyBorder="1"/>
    <xf numFmtId="0" fontId="5" fillId="9" borderId="11" xfId="0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9" borderId="1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2" fontId="1" fillId="0" borderId="0" xfId="0" applyNumberFormat="1" applyFont="1"/>
    <xf numFmtId="0" fontId="1" fillId="0" borderId="8" xfId="0" applyFont="1" applyBorder="1" applyAlignment="1">
      <alignment horizontal="right"/>
    </xf>
    <xf numFmtId="0" fontId="1" fillId="0" borderId="8" xfId="0" applyFont="1" applyBorder="1"/>
    <xf numFmtId="0" fontId="13" fillId="9" borderId="1" xfId="0" applyFont="1" applyFill="1" applyBorder="1" applyAlignment="1">
      <alignment horizontal="right"/>
    </xf>
    <xf numFmtId="0" fontId="6" fillId="9" borderId="16" xfId="0" applyFont="1" applyFill="1" applyBorder="1"/>
    <xf numFmtId="0" fontId="7" fillId="2" borderId="1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4" fontId="12" fillId="9" borderId="1" xfId="0" applyNumberFormat="1" applyFont="1" applyFill="1" applyBorder="1"/>
    <xf numFmtId="0" fontId="2" fillId="8" borderId="1" xfId="0" applyFont="1" applyFill="1" applyBorder="1"/>
    <xf numFmtId="0" fontId="2" fillId="8" borderId="9" xfId="0" applyFont="1" applyFill="1" applyBorder="1"/>
    <xf numFmtId="0" fontId="12" fillId="9" borderId="21" xfId="0" applyFont="1" applyFill="1" applyBorder="1" applyAlignment="1">
      <alignment horizontal="right"/>
    </xf>
    <xf numFmtId="4" fontId="12" fillId="9" borderId="22" xfId="0" applyNumberFormat="1" applyFont="1" applyFill="1" applyBorder="1"/>
    <xf numFmtId="0" fontId="2" fillId="0" borderId="27" xfId="0" applyFont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0" borderId="7" xfId="0" applyFont="1" applyBorder="1"/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2" fontId="1" fillId="0" borderId="19" xfId="0" applyNumberFormat="1" applyFont="1" applyBorder="1"/>
    <xf numFmtId="0" fontId="2" fillId="11" borderId="2" xfId="0" applyFont="1" applyFill="1" applyBorder="1" applyAlignment="1" applyProtection="1">
      <alignment horizontal="center" vertical="center"/>
      <protection locked="0"/>
    </xf>
    <xf numFmtId="0" fontId="6" fillId="9" borderId="12" xfId="0" applyFont="1" applyFill="1" applyBorder="1"/>
    <xf numFmtId="0" fontId="6" fillId="9" borderId="15" xfId="0" applyFont="1" applyFill="1" applyBorder="1"/>
    <xf numFmtId="0" fontId="2" fillId="0" borderId="9" xfId="0" applyFont="1" applyBorder="1" applyAlignment="1">
      <alignment horizontal="center"/>
    </xf>
    <xf numFmtId="0" fontId="6" fillId="9" borderId="10" xfId="0" applyFont="1" applyFill="1" applyBorder="1"/>
    <xf numFmtId="0" fontId="2" fillId="0" borderId="24" xfId="0" applyFont="1" applyBorder="1" applyAlignment="1">
      <alignment horizontal="center"/>
    </xf>
    <xf numFmtId="0" fontId="6" fillId="9" borderId="29" xfId="0" applyFont="1" applyFill="1" applyBorder="1"/>
    <xf numFmtId="0" fontId="1" fillId="6" borderId="1" xfId="0" applyFont="1" applyFill="1" applyBorder="1"/>
    <xf numFmtId="0" fontId="1" fillId="6" borderId="9" xfId="0" applyFont="1" applyFill="1" applyBorder="1"/>
    <xf numFmtId="0" fontId="2" fillId="0" borderId="1" xfId="0" applyFont="1" applyBorder="1"/>
    <xf numFmtId="0" fontId="6" fillId="0" borderId="0" xfId="0" applyFont="1" applyAlignment="1">
      <alignment horizontal="center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2" fontId="2" fillId="0" borderId="0" xfId="0" applyNumberFormat="1" applyFont="1"/>
    <xf numFmtId="0" fontId="12" fillId="0" borderId="1" xfId="0" applyFont="1" applyBorder="1" applyAlignment="1">
      <alignment horizontal="right" vertical="center"/>
    </xf>
    <xf numFmtId="0" fontId="6" fillId="9" borderId="31" xfId="0" applyFont="1" applyFill="1" applyBorder="1"/>
    <xf numFmtId="0" fontId="2" fillId="0" borderId="32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" fontId="8" fillId="9" borderId="9" xfId="0" applyNumberFormat="1" applyFont="1" applyFill="1" applyBorder="1" applyAlignment="1">
      <alignment horizontal="center" vertical="center"/>
    </xf>
    <xf numFmtId="0" fontId="6" fillId="9" borderId="32" xfId="0" applyFont="1" applyFill="1" applyBorder="1"/>
    <xf numFmtId="0" fontId="9" fillId="9" borderId="33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6" fillId="9" borderId="0" xfId="0" applyFont="1" applyFill="1"/>
    <xf numFmtId="2" fontId="6" fillId="0" borderId="0" xfId="0" applyNumberFormat="1" applyFont="1" applyAlignment="1">
      <alignment horizontal="right"/>
    </xf>
    <xf numFmtId="1" fontId="1" fillId="0" borderId="0" xfId="0" applyNumberFormat="1" applyFont="1"/>
    <xf numFmtId="1" fontId="8" fillId="9" borderId="34" xfId="0" applyNumberFormat="1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 vertical="center"/>
    </xf>
    <xf numFmtId="1" fontId="8" fillId="9" borderId="10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right"/>
    </xf>
    <xf numFmtId="4" fontId="6" fillId="9" borderId="11" xfId="0" applyNumberFormat="1" applyFont="1" applyFill="1" applyBorder="1"/>
    <xf numFmtId="4" fontId="6" fillId="9" borderId="30" xfId="0" applyNumberFormat="1" applyFont="1" applyFill="1" applyBorder="1"/>
    <xf numFmtId="0" fontId="6" fillId="9" borderId="30" xfId="0" applyFont="1" applyFill="1" applyBorder="1" applyAlignment="1">
      <alignment horizontal="center"/>
    </xf>
    <xf numFmtId="1" fontId="12" fillId="9" borderId="11" xfId="0" applyNumberFormat="1" applyFont="1" applyFill="1" applyBorder="1"/>
    <xf numFmtId="0" fontId="8" fillId="0" borderId="2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" fontId="8" fillId="9" borderId="28" xfId="0" applyNumberFormat="1" applyFont="1" applyFill="1" applyBorder="1"/>
    <xf numFmtId="2" fontId="1" fillId="0" borderId="3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0" fontId="6" fillId="9" borderId="17" xfId="0" applyFont="1" applyFill="1" applyBorder="1"/>
    <xf numFmtId="0" fontId="6" fillId="0" borderId="17" xfId="0" applyFont="1" applyBorder="1"/>
    <xf numFmtId="0" fontId="6" fillId="9" borderId="10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6" fillId="9" borderId="35" xfId="0" applyFont="1" applyFill="1" applyBorder="1"/>
    <xf numFmtId="0" fontId="6" fillId="9" borderId="36" xfId="0" applyFont="1" applyFill="1" applyBorder="1"/>
    <xf numFmtId="0" fontId="6" fillId="9" borderId="37" xfId="0" applyFont="1" applyFill="1" applyBorder="1"/>
    <xf numFmtId="0" fontId="6" fillId="9" borderId="11" xfId="0" applyFont="1" applyFill="1" applyBorder="1" applyAlignment="1">
      <alignment horizontal="center" vertical="center" wrapText="1"/>
    </xf>
    <xf numFmtId="0" fontId="6" fillId="9" borderId="13" xfId="0" applyFont="1" applyFill="1" applyBorder="1"/>
    <xf numFmtId="0" fontId="14" fillId="0" borderId="0" xfId="0" applyFont="1" applyAlignment="1">
      <alignment wrapText="1"/>
    </xf>
    <xf numFmtId="0" fontId="19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164" fontId="2" fillId="5" borderId="1" xfId="1" applyNumberFormat="1" applyFont="1" applyFill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9" borderId="17" xfId="0" applyFont="1" applyFill="1" applyBorder="1" applyAlignment="1">
      <alignment horizontal="center"/>
    </xf>
    <xf numFmtId="164" fontId="2" fillId="0" borderId="1" xfId="0" applyNumberFormat="1" applyFont="1" applyBorder="1"/>
    <xf numFmtId="0" fontId="5" fillId="9" borderId="12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6" fillId="9" borderId="42" xfId="0" applyFont="1" applyFill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0" fontId="8" fillId="1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" fillId="8" borderId="1" xfId="0" applyFont="1" applyFill="1" applyBorder="1"/>
    <xf numFmtId="1" fontId="1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" fontId="8" fillId="0" borderId="18" xfId="0" applyNumberFormat="1" applyFont="1" applyBorder="1" applyAlignment="1">
      <alignment horizontal="center" vertical="center"/>
    </xf>
    <xf numFmtId="164" fontId="8" fillId="9" borderId="28" xfId="0" applyNumberFormat="1" applyFont="1" applyFill="1" applyBorder="1"/>
    <xf numFmtId="0" fontId="27" fillId="0" borderId="0" xfId="0" applyFont="1"/>
    <xf numFmtId="1" fontId="8" fillId="0" borderId="1" xfId="0" applyNumberFormat="1" applyFont="1" applyBorder="1" applyAlignment="1">
      <alignment horizontal="center"/>
    </xf>
    <xf numFmtId="0" fontId="25" fillId="5" borderId="1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/>
    </xf>
    <xf numFmtId="0" fontId="6" fillId="9" borderId="43" xfId="0" applyFont="1" applyFill="1" applyBorder="1"/>
    <xf numFmtId="0" fontId="8" fillId="0" borderId="1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4" fontId="12" fillId="9" borderId="8" xfId="0" applyNumberFormat="1" applyFont="1" applyFill="1" applyBorder="1"/>
    <xf numFmtId="0" fontId="12" fillId="0" borderId="8" xfId="0" applyFont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9" borderId="0" xfId="0" applyFont="1" applyFill="1" applyAlignment="1" applyProtection="1">
      <alignment horizontal="center" vertical="center"/>
      <protection locked="0"/>
    </xf>
    <xf numFmtId="0" fontId="6" fillId="9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9" borderId="17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1" fillId="0" borderId="0" xfId="0" applyFont="1" applyAlignment="1">
      <alignment vertical="center"/>
    </xf>
    <xf numFmtId="2" fontId="12" fillId="0" borderId="1" xfId="0" applyNumberFormat="1" applyFont="1" applyBorder="1"/>
    <xf numFmtId="2" fontId="7" fillId="4" borderId="1" xfId="0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2" fillId="0" borderId="1" xfId="1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3" fontId="6" fillId="9" borderId="30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9" fillId="9" borderId="12" xfId="0" applyFont="1" applyFill="1" applyBorder="1" applyAlignment="1">
      <alignment horizontal="center"/>
    </xf>
    <xf numFmtId="0" fontId="30" fillId="9" borderId="16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1" fillId="18" borderId="8" xfId="0" applyFont="1" applyFill="1" applyBorder="1" applyAlignment="1">
      <alignment vertical="center" wrapText="1"/>
    </xf>
    <xf numFmtId="0" fontId="1" fillId="19" borderId="8" xfId="0" applyFont="1" applyFill="1" applyBorder="1" applyAlignment="1">
      <alignment vertical="center" wrapText="1"/>
    </xf>
    <xf numFmtId="0" fontId="1" fillId="20" borderId="8" xfId="0" applyFont="1" applyFill="1" applyBorder="1" applyAlignment="1">
      <alignment vertical="center" wrapText="1"/>
    </xf>
    <xf numFmtId="0" fontId="1" fillId="21" borderId="8" xfId="0" applyFont="1" applyFill="1" applyBorder="1" applyAlignment="1">
      <alignment vertical="center" wrapText="1"/>
    </xf>
    <xf numFmtId="0" fontId="1" fillId="22" borderId="8" xfId="0" applyFont="1" applyFill="1" applyBorder="1" applyAlignment="1">
      <alignment vertical="center" wrapText="1"/>
    </xf>
    <xf numFmtId="0" fontId="1" fillId="23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24" borderId="8" xfId="0" applyFont="1" applyFill="1" applyBorder="1" applyAlignment="1">
      <alignment vertical="center" wrapText="1"/>
    </xf>
    <xf numFmtId="0" fontId="1" fillId="25" borderId="8" xfId="0" applyFont="1" applyFill="1" applyBorder="1" applyAlignment="1">
      <alignment vertical="center" wrapText="1"/>
    </xf>
    <xf numFmtId="0" fontId="1" fillId="26" borderId="8" xfId="0" applyFont="1" applyFill="1" applyBorder="1" applyAlignment="1">
      <alignment vertical="center" wrapText="1"/>
    </xf>
    <xf numFmtId="0" fontId="1" fillId="27" borderId="8" xfId="0" applyFont="1" applyFill="1" applyBorder="1" applyAlignment="1">
      <alignment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 wrapText="1"/>
    </xf>
    <xf numFmtId="0" fontId="1" fillId="26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  <xf numFmtId="49" fontId="32" fillId="29" borderId="46" xfId="0" applyNumberFormat="1" applyFont="1" applyFill="1" applyBorder="1" applyAlignment="1">
      <alignment horizontal="left" vertical="center" readingOrder="1"/>
    </xf>
    <xf numFmtId="0" fontId="33" fillId="30" borderId="47" xfId="0" applyFont="1" applyFill="1" applyBorder="1" applyAlignment="1">
      <alignment vertical="center" wrapText="1"/>
    </xf>
    <xf numFmtId="0" fontId="33" fillId="31" borderId="47" xfId="0" applyFont="1" applyFill="1" applyBorder="1" applyAlignment="1">
      <alignment vertical="center" wrapText="1"/>
    </xf>
    <xf numFmtId="0" fontId="6" fillId="9" borderId="2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8" borderId="1" xfId="0" applyFont="1" applyFill="1" applyBorder="1" applyAlignment="1">
      <alignment horizontal="left"/>
    </xf>
    <xf numFmtId="0" fontId="2" fillId="28" borderId="0" xfId="0" applyFont="1" applyFill="1" applyAlignment="1">
      <alignment horizontal="left"/>
    </xf>
    <xf numFmtId="0" fontId="2" fillId="28" borderId="3" xfId="0" applyFont="1" applyFill="1" applyBorder="1" applyAlignment="1">
      <alignment horizontal="left" vertical="center"/>
    </xf>
    <xf numFmtId="0" fontId="2" fillId="28" borderId="1" xfId="0" applyFont="1" applyFill="1" applyBorder="1" applyAlignment="1">
      <alignment horizontal="left"/>
    </xf>
    <xf numFmtId="49" fontId="35" fillId="28" borderId="1" xfId="0" applyNumberFormat="1" applyFont="1" applyFill="1" applyBorder="1" applyAlignment="1">
      <alignment horizontal="left" vertical="center" readingOrder="1"/>
    </xf>
    <xf numFmtId="0" fontId="2" fillId="28" borderId="1" xfId="0" applyFont="1" applyFill="1" applyBorder="1" applyAlignment="1">
      <alignment horizontal="left" vertical="center" wrapText="1"/>
    </xf>
    <xf numFmtId="0" fontId="36" fillId="0" borderId="0" xfId="0" applyFont="1"/>
    <xf numFmtId="0" fontId="37" fillId="28" borderId="1" xfId="0" applyFont="1" applyFill="1" applyBorder="1"/>
    <xf numFmtId="0" fontId="36" fillId="28" borderId="0" xfId="0" applyFont="1" applyFill="1"/>
    <xf numFmtId="0" fontId="5" fillId="9" borderId="25" xfId="0" applyFont="1" applyFill="1" applyBorder="1" applyAlignment="1">
      <alignment horizontal="center"/>
    </xf>
    <xf numFmtId="0" fontId="5" fillId="9" borderId="48" xfId="0" applyFont="1" applyFill="1" applyBorder="1" applyAlignment="1">
      <alignment horizontal="center"/>
    </xf>
    <xf numFmtId="0" fontId="5" fillId="9" borderId="40" xfId="0" applyFont="1" applyFill="1" applyBorder="1" applyAlignment="1">
      <alignment horizontal="center"/>
    </xf>
    <xf numFmtId="49" fontId="38" fillId="28" borderId="1" xfId="0" applyNumberFormat="1" applyFont="1" applyFill="1" applyBorder="1" applyAlignment="1">
      <alignment horizontal="left" vertical="center" readingOrder="1"/>
    </xf>
    <xf numFmtId="0" fontId="36" fillId="28" borderId="1" xfId="0" applyFont="1" applyFill="1" applyBorder="1" applyAlignment="1">
      <alignment vertical="center" wrapText="1"/>
    </xf>
    <xf numFmtId="0" fontId="36" fillId="28" borderId="1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36" fillId="28" borderId="1" xfId="3" applyFont="1" applyFill="1" applyBorder="1" applyAlignment="1">
      <alignment horizontal="center"/>
    </xf>
    <xf numFmtId="0" fontId="36" fillId="28" borderId="1" xfId="3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/>
    </xf>
    <xf numFmtId="0" fontId="37" fillId="28" borderId="1" xfId="0" applyFont="1" applyFill="1" applyBorder="1" applyAlignment="1">
      <alignment horizontal="center" wrapText="1"/>
    </xf>
    <xf numFmtId="0" fontId="37" fillId="28" borderId="1" xfId="0" applyFont="1" applyFill="1" applyBorder="1" applyAlignment="1">
      <alignment horizontal="center"/>
    </xf>
    <xf numFmtId="49" fontId="39" fillId="28" borderId="1" xfId="0" applyNumberFormat="1" applyFont="1" applyFill="1" applyBorder="1" applyAlignment="1">
      <alignment horizontal="left" vertical="center" readingOrder="1"/>
    </xf>
    <xf numFmtId="165" fontId="20" fillId="0" borderId="0" xfId="0" quotePrefix="1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6" fillId="9" borderId="49" xfId="0" applyFont="1" applyFill="1" applyBorder="1" applyAlignment="1">
      <alignment horizontal="right"/>
    </xf>
    <xf numFmtId="0" fontId="6" fillId="9" borderId="19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right"/>
    </xf>
    <xf numFmtId="4" fontId="6" fillId="9" borderId="14" xfId="0" applyNumberFormat="1" applyFont="1" applyFill="1" applyBorder="1"/>
    <xf numFmtId="0" fontId="25" fillId="5" borderId="1" xfId="0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>
      <alignment horizontal="center"/>
    </xf>
    <xf numFmtId="0" fontId="25" fillId="7" borderId="1" xfId="0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horizontal="center"/>
    </xf>
    <xf numFmtId="4" fontId="6" fillId="9" borderId="16" xfId="0" applyNumberFormat="1" applyFont="1" applyFill="1" applyBorder="1"/>
    <xf numFmtId="0" fontId="36" fillId="28" borderId="3" xfId="3" applyFont="1" applyFill="1" applyBorder="1" applyAlignment="1">
      <alignment horizontal="center"/>
    </xf>
    <xf numFmtId="0" fontId="0" fillId="0" borderId="1" xfId="0" applyBorder="1"/>
    <xf numFmtId="0" fontId="3" fillId="0" borderId="1" xfId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" fontId="1" fillId="15" borderId="1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6" fillId="28" borderId="51" xfId="0" applyFont="1" applyFill="1" applyBorder="1" applyAlignment="1">
      <alignment vertical="center" wrapText="1"/>
    </xf>
    <xf numFmtId="2" fontId="22" fillId="0" borderId="0" xfId="2" applyNumberFormat="1"/>
    <xf numFmtId="0" fontId="6" fillId="9" borderId="20" xfId="0" applyFont="1" applyFill="1" applyBorder="1" applyAlignment="1">
      <alignment horizontal="right"/>
    </xf>
    <xf numFmtId="164" fontId="6" fillId="9" borderId="16" xfId="0" applyNumberFormat="1" applyFont="1" applyFill="1" applyBorder="1"/>
    <xf numFmtId="164" fontId="5" fillId="9" borderId="11" xfId="0" applyNumberFormat="1" applyFont="1" applyFill="1" applyBorder="1"/>
    <xf numFmtId="164" fontId="6" fillId="9" borderId="11" xfId="0" applyNumberFormat="1" applyFont="1" applyFill="1" applyBorder="1"/>
    <xf numFmtId="0" fontId="25" fillId="0" borderId="0" xfId="0" applyFont="1" applyAlignment="1">
      <alignment horizontal="left"/>
    </xf>
    <xf numFmtId="49" fontId="32" fillId="29" borderId="52" xfId="0" applyNumberFormat="1" applyFont="1" applyFill="1" applyBorder="1" applyAlignment="1">
      <alignment horizontal="left" vertical="center" readingOrder="1"/>
    </xf>
    <xf numFmtId="49" fontId="32" fillId="29" borderId="1" xfId="0" applyNumberFormat="1" applyFont="1" applyFill="1" applyBorder="1" applyAlignment="1">
      <alignment horizontal="left" vertical="center" readingOrder="1"/>
    </xf>
    <xf numFmtId="2" fontId="8" fillId="0" borderId="0" xfId="0" applyNumberFormat="1" applyFont="1"/>
    <xf numFmtId="0" fontId="8" fillId="9" borderId="42" xfId="0" applyFont="1" applyFill="1" applyBorder="1" applyAlignment="1">
      <alignment horizontal="left"/>
    </xf>
    <xf numFmtId="0" fontId="41" fillId="9" borderId="38" xfId="2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44" fillId="9" borderId="11" xfId="0" applyFont="1" applyFill="1" applyBorder="1" applyAlignment="1">
      <alignment horizontal="left"/>
    </xf>
    <xf numFmtId="0" fontId="45" fillId="9" borderId="38" xfId="2" applyFont="1" applyFill="1" applyBorder="1" applyAlignment="1">
      <alignment horizontal="center" vertical="center"/>
    </xf>
    <xf numFmtId="0" fontId="45" fillId="9" borderId="42" xfId="2" applyFont="1" applyFill="1" applyBorder="1" applyAlignment="1">
      <alignment horizontal="center"/>
    </xf>
    <xf numFmtId="0" fontId="45" fillId="9" borderId="41" xfId="2" applyFont="1" applyFill="1" applyBorder="1" applyAlignment="1">
      <alignment horizontal="center"/>
    </xf>
    <xf numFmtId="0" fontId="45" fillId="9" borderId="25" xfId="2" applyFont="1" applyFill="1" applyBorder="1" applyAlignment="1">
      <alignment horizontal="center" vertical="center"/>
    </xf>
    <xf numFmtId="0" fontId="45" fillId="9" borderId="24" xfId="2" applyFont="1" applyFill="1" applyBorder="1" applyAlignment="1">
      <alignment horizontal="center"/>
    </xf>
    <xf numFmtId="0" fontId="45" fillId="9" borderId="41" xfId="2" applyFont="1" applyFill="1" applyBorder="1" applyAlignment="1">
      <alignment horizontal="center" vertical="center"/>
    </xf>
    <xf numFmtId="0" fontId="45" fillId="9" borderId="49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5" fillId="9" borderId="0" xfId="2" applyFont="1" applyFill="1" applyAlignment="1">
      <alignment horizontal="center"/>
    </xf>
    <xf numFmtId="0" fontId="45" fillId="9" borderId="25" xfId="2" applyFont="1" applyFill="1" applyBorder="1" applyAlignment="1">
      <alignment horizontal="center"/>
    </xf>
    <xf numFmtId="0" fontId="45" fillId="9" borderId="45" xfId="2" applyFont="1" applyFill="1" applyBorder="1" applyAlignment="1">
      <alignment horizontal="center" vertical="center"/>
    </xf>
    <xf numFmtId="0" fontId="45" fillId="9" borderId="0" xfId="2" applyFont="1" applyFill="1" applyAlignment="1">
      <alignment horizontal="center" vertical="center"/>
    </xf>
    <xf numFmtId="0" fontId="45" fillId="9" borderId="40" xfId="2" applyFont="1" applyFill="1" applyBorder="1" applyAlignment="1">
      <alignment horizontal="center" vertical="center"/>
    </xf>
    <xf numFmtId="0" fontId="45" fillId="9" borderId="48" xfId="2" applyFont="1" applyFill="1" applyBorder="1" applyAlignment="1">
      <alignment horizontal="center"/>
    </xf>
    <xf numFmtId="0" fontId="45" fillId="9" borderId="20" xfId="2" applyFont="1" applyFill="1" applyBorder="1" applyAlignment="1">
      <alignment horizontal="center"/>
    </xf>
    <xf numFmtId="0" fontId="45" fillId="9" borderId="40" xfId="2" applyFont="1" applyFill="1" applyBorder="1" applyAlignment="1">
      <alignment horizontal="center"/>
    </xf>
    <xf numFmtId="0" fontId="46" fillId="9" borderId="12" xfId="2" applyFont="1" applyFill="1" applyBorder="1" applyAlignment="1">
      <alignment horizontal="center"/>
    </xf>
    <xf numFmtId="0" fontId="41" fillId="9" borderId="12" xfId="2" applyFont="1" applyFill="1" applyBorder="1" applyAlignment="1">
      <alignment horizontal="center"/>
    </xf>
    <xf numFmtId="0" fontId="46" fillId="9" borderId="11" xfId="2" applyFont="1" applyFill="1" applyBorder="1" applyAlignment="1">
      <alignment horizontal="center"/>
    </xf>
    <xf numFmtId="0" fontId="24" fillId="0" borderId="0" xfId="2" applyFont="1" applyAlignment="1" applyProtection="1">
      <alignment horizontal="center"/>
    </xf>
    <xf numFmtId="0" fontId="45" fillId="9" borderId="17" xfId="2" applyFont="1" applyFill="1" applyBorder="1" applyAlignment="1">
      <alignment horizontal="center"/>
    </xf>
    <xf numFmtId="0" fontId="36" fillId="28" borderId="3" xfId="0" applyFont="1" applyFill="1" applyBorder="1" applyAlignment="1">
      <alignment vertical="center" wrapText="1"/>
    </xf>
    <xf numFmtId="0" fontId="45" fillId="9" borderId="14" xfId="2" applyFont="1" applyFill="1" applyBorder="1" applyAlignment="1">
      <alignment horizontal="center"/>
    </xf>
    <xf numFmtId="0" fontId="1" fillId="33" borderId="3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 applyProtection="1">
      <alignment horizontal="center" vertical="center"/>
      <protection locked="0"/>
    </xf>
    <xf numFmtId="0" fontId="1" fillId="34" borderId="3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 applyProtection="1">
      <alignment horizontal="center" vertical="center"/>
      <protection locked="0"/>
    </xf>
    <xf numFmtId="0" fontId="1" fillId="35" borderId="3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 applyProtection="1">
      <alignment horizontal="center" vertical="center"/>
      <protection locked="0"/>
    </xf>
    <xf numFmtId="0" fontId="1" fillId="20" borderId="3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 applyProtection="1">
      <alignment horizontal="center" vertical="center"/>
      <protection locked="0"/>
    </xf>
    <xf numFmtId="0" fontId="1" fillId="21" borderId="3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 applyProtection="1">
      <alignment horizontal="center" vertical="center"/>
      <protection locked="0"/>
    </xf>
    <xf numFmtId="0" fontId="1" fillId="22" borderId="3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 applyProtection="1">
      <alignment horizontal="center" vertical="center"/>
      <protection locked="0"/>
    </xf>
    <xf numFmtId="0" fontId="1" fillId="23" borderId="3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 applyProtection="1">
      <alignment horizontal="center" vertical="center"/>
      <protection locked="0"/>
    </xf>
    <xf numFmtId="0" fontId="1" fillId="36" borderId="3" xfId="0" applyFont="1" applyFill="1" applyBorder="1" applyAlignment="1">
      <alignment horizontal="center" vertical="center" wrapText="1"/>
    </xf>
    <xf numFmtId="0" fontId="2" fillId="36" borderId="2" xfId="0" applyFont="1" applyFill="1" applyBorder="1" applyAlignment="1" applyProtection="1">
      <alignment horizontal="center" vertical="center"/>
      <protection locked="0"/>
    </xf>
    <xf numFmtId="0" fontId="1" fillId="37" borderId="3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 applyProtection="1">
      <alignment horizontal="center" vertical="center"/>
      <protection locked="0"/>
    </xf>
    <xf numFmtId="0" fontId="1" fillId="38" borderId="3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 applyProtection="1">
      <alignment horizontal="center" vertical="center"/>
      <protection locked="0"/>
    </xf>
    <xf numFmtId="0" fontId="1" fillId="39" borderId="4" xfId="0" applyFont="1" applyFill="1" applyBorder="1" applyAlignment="1">
      <alignment horizontal="center" vertical="center" wrapText="1"/>
    </xf>
    <xf numFmtId="0" fontId="2" fillId="39" borderId="2" xfId="0" applyFont="1" applyFill="1" applyBorder="1" applyAlignment="1" applyProtection="1">
      <alignment horizontal="center" vertical="center"/>
      <protection locked="0"/>
    </xf>
    <xf numFmtId="0" fontId="1" fillId="40" borderId="4" xfId="0" applyFont="1" applyFill="1" applyBorder="1" applyAlignment="1">
      <alignment horizontal="center" vertical="center" wrapText="1"/>
    </xf>
    <xf numFmtId="0" fontId="1" fillId="41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/>
    </xf>
    <xf numFmtId="0" fontId="1" fillId="42" borderId="3" xfId="0" applyFont="1" applyFill="1" applyBorder="1" applyAlignment="1">
      <alignment horizontal="center" vertical="center" wrapText="1"/>
    </xf>
    <xf numFmtId="0" fontId="2" fillId="42" borderId="1" xfId="0" applyFont="1" applyFill="1" applyBorder="1" applyAlignment="1">
      <alignment horizontal="center"/>
    </xf>
    <xf numFmtId="0" fontId="2" fillId="34" borderId="2" xfId="0" applyFont="1" applyFill="1" applyBorder="1" applyAlignment="1" applyProtection="1">
      <alignment horizontal="center" vertical="center"/>
      <protection locked="0"/>
    </xf>
    <xf numFmtId="0" fontId="25" fillId="34" borderId="1" xfId="0" applyFont="1" applyFill="1" applyBorder="1" applyAlignment="1" applyProtection="1">
      <alignment horizontal="center" vertical="center"/>
      <protection locked="0"/>
    </xf>
    <xf numFmtId="0" fontId="2" fillId="35" borderId="2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/>
      <protection locked="0"/>
    </xf>
    <xf numFmtId="0" fontId="2" fillId="21" borderId="2" xfId="0" applyFont="1" applyFill="1" applyBorder="1" applyAlignment="1" applyProtection="1">
      <alignment horizontal="center" vertical="center"/>
      <protection locked="0"/>
    </xf>
    <xf numFmtId="0" fontId="2" fillId="22" borderId="2" xfId="0" applyFont="1" applyFill="1" applyBorder="1" applyAlignment="1" applyProtection="1">
      <alignment horizontal="center" vertical="center"/>
      <protection locked="0"/>
    </xf>
    <xf numFmtId="0" fontId="25" fillId="22" borderId="1" xfId="0" applyFont="1" applyFill="1" applyBorder="1" applyAlignment="1" applyProtection="1">
      <alignment horizontal="center" vertical="center"/>
      <protection locked="0"/>
    </xf>
    <xf numFmtId="0" fontId="2" fillId="23" borderId="4" xfId="0" applyFont="1" applyFill="1" applyBorder="1" applyAlignment="1" applyProtection="1">
      <alignment horizontal="center" vertical="center"/>
      <protection locked="0"/>
    </xf>
    <xf numFmtId="0" fontId="25" fillId="23" borderId="3" xfId="0" applyFont="1" applyFill="1" applyBorder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/>
      <protection locked="0"/>
    </xf>
    <xf numFmtId="0" fontId="2" fillId="36" borderId="1" xfId="0" applyFont="1" applyFill="1" applyBorder="1" applyAlignment="1" applyProtection="1">
      <alignment horizontal="center" vertical="center"/>
      <protection locked="0"/>
    </xf>
    <xf numFmtId="0" fontId="1" fillId="36" borderId="1" xfId="0" applyFont="1" applyFill="1" applyBorder="1" applyAlignment="1">
      <alignment horizontal="center"/>
    </xf>
    <xf numFmtId="0" fontId="1" fillId="36" borderId="9" xfId="0" applyFont="1" applyFill="1" applyBorder="1" applyAlignment="1">
      <alignment horizontal="center"/>
    </xf>
    <xf numFmtId="0" fontId="1" fillId="36" borderId="1" xfId="0" applyFont="1" applyFill="1" applyBorder="1"/>
    <xf numFmtId="0" fontId="2" fillId="37" borderId="2" xfId="0" applyFont="1" applyFill="1" applyBorder="1" applyAlignment="1" applyProtection="1">
      <alignment horizontal="center" vertical="center"/>
      <protection locked="0"/>
    </xf>
    <xf numFmtId="0" fontId="2" fillId="38" borderId="2" xfId="0" applyFont="1" applyFill="1" applyBorder="1" applyAlignment="1" applyProtection="1">
      <alignment horizontal="center" vertical="center"/>
      <protection locked="0"/>
    </xf>
    <xf numFmtId="0" fontId="2" fillId="41" borderId="1" xfId="0" applyFont="1" applyFill="1" applyBorder="1" applyAlignment="1" applyProtection="1">
      <alignment horizontal="center" vertical="center"/>
      <protection locked="0"/>
    </xf>
    <xf numFmtId="0" fontId="2" fillId="27" borderId="1" xfId="0" applyFont="1" applyFill="1" applyBorder="1" applyAlignment="1" applyProtection="1">
      <alignment horizontal="center" vertical="center"/>
      <protection locked="0"/>
    </xf>
    <xf numFmtId="0" fontId="2" fillId="27" borderId="2" xfId="0" applyFont="1" applyFill="1" applyBorder="1" applyAlignment="1" applyProtection="1">
      <alignment horizontal="center" vertical="center"/>
      <protection locked="0"/>
    </xf>
    <xf numFmtId="0" fontId="1" fillId="43" borderId="1" xfId="0" applyFont="1" applyFill="1" applyBorder="1" applyAlignment="1">
      <alignment horizontal="center" vertical="center" wrapText="1"/>
    </xf>
    <xf numFmtId="0" fontId="25" fillId="43" borderId="1" xfId="0" applyFont="1" applyFill="1" applyBorder="1" applyAlignment="1" applyProtection="1">
      <alignment horizontal="center" vertical="center"/>
      <protection locked="0"/>
    </xf>
    <xf numFmtId="0" fontId="25" fillId="19" borderId="1" xfId="0" applyFont="1" applyFill="1" applyBorder="1" applyAlignment="1" applyProtection="1">
      <alignment horizontal="center" vertical="center"/>
      <protection locked="0"/>
    </xf>
    <xf numFmtId="0" fontId="25" fillId="21" borderId="1" xfId="0" applyFont="1" applyFill="1" applyBorder="1" applyAlignment="1" applyProtection="1">
      <alignment horizontal="center" vertical="center"/>
      <protection locked="0"/>
    </xf>
    <xf numFmtId="0" fontId="25" fillId="23" borderId="1" xfId="0" applyFont="1" applyFill="1" applyBorder="1" applyAlignment="1" applyProtection="1">
      <alignment horizontal="center" vertical="center"/>
      <protection locked="0"/>
    </xf>
    <xf numFmtId="0" fontId="2" fillId="37" borderId="1" xfId="0" applyFont="1" applyFill="1" applyBorder="1" applyAlignment="1">
      <alignment horizontal="center" vertical="center"/>
    </xf>
    <xf numFmtId="0" fontId="1" fillId="44" borderId="3" xfId="0" applyFont="1" applyFill="1" applyBorder="1" applyAlignment="1">
      <alignment horizontal="center" vertical="center" wrapText="1"/>
    </xf>
    <xf numFmtId="0" fontId="25" fillId="44" borderId="1" xfId="0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>
      <alignment horizontal="left" vertical="center"/>
    </xf>
    <xf numFmtId="0" fontId="30" fillId="9" borderId="0" xfId="0" applyFont="1" applyFill="1" applyAlignment="1" applyProtection="1">
      <alignment horizontal="center" vertical="center" wrapText="1"/>
      <protection locked="0"/>
    </xf>
    <xf numFmtId="0" fontId="36" fillId="28" borderId="9" xfId="0" applyFont="1" applyFill="1" applyBorder="1"/>
    <xf numFmtId="0" fontId="45" fillId="9" borderId="11" xfId="2" applyFont="1" applyFill="1" applyBorder="1" applyAlignment="1">
      <alignment horizontal="center"/>
    </xf>
    <xf numFmtId="0" fontId="36" fillId="28" borderId="3" xfId="0" applyFont="1" applyFill="1" applyBorder="1"/>
    <xf numFmtId="0" fontId="8" fillId="0" borderId="4" xfId="0" applyFont="1" applyBorder="1" applyAlignment="1">
      <alignment horizontal="center" vertical="center"/>
    </xf>
    <xf numFmtId="2" fontId="1" fillId="0" borderId="5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7" fillId="9" borderId="25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9" fontId="38" fillId="45" borderId="1" xfId="0" applyNumberFormat="1" applyFont="1" applyFill="1" applyBorder="1" applyAlignment="1">
      <alignment horizontal="left" vertical="center" readingOrder="1"/>
    </xf>
    <xf numFmtId="0" fontId="0" fillId="45" borderId="3" xfId="1" applyFont="1" applyFill="1" applyBorder="1"/>
    <xf numFmtId="0" fontId="1" fillId="46" borderId="3" xfId="0" applyFont="1" applyFill="1" applyBorder="1" applyAlignment="1">
      <alignment horizontal="center" vertical="center" wrapText="1"/>
    </xf>
    <xf numFmtId="0" fontId="25" fillId="46" borderId="1" xfId="0" applyFont="1" applyFill="1" applyBorder="1" applyAlignment="1" applyProtection="1">
      <alignment horizontal="center" vertical="center"/>
      <protection locked="0"/>
    </xf>
    <xf numFmtId="0" fontId="2" fillId="34" borderId="1" xfId="0" quotePrefix="1" applyFont="1" applyFill="1" applyBorder="1" applyAlignment="1" applyProtection="1">
      <alignment horizontal="center" vertical="center"/>
      <protection locked="0"/>
    </xf>
    <xf numFmtId="9" fontId="2" fillId="33" borderId="1" xfId="0" quotePrefix="1" applyNumberFormat="1" applyFont="1" applyFill="1" applyBorder="1" applyAlignment="1" applyProtection="1">
      <alignment horizontal="center" vertical="center"/>
      <protection locked="0"/>
    </xf>
    <xf numFmtId="9" fontId="2" fillId="20" borderId="1" xfId="0" quotePrefix="1" applyNumberFormat="1" applyFont="1" applyFill="1" applyBorder="1" applyAlignment="1" applyProtection="1">
      <alignment horizontal="center" vertical="center"/>
      <protection locked="0"/>
    </xf>
    <xf numFmtId="9" fontId="2" fillId="22" borderId="1" xfId="0" quotePrefix="1" applyNumberFormat="1" applyFont="1" applyFill="1" applyBorder="1" applyAlignment="1" applyProtection="1">
      <alignment horizontal="center" vertical="center"/>
      <protection locked="0"/>
    </xf>
    <xf numFmtId="9" fontId="2" fillId="23" borderId="3" xfId="0" quotePrefix="1" applyNumberFormat="1" applyFont="1" applyFill="1" applyBorder="1" applyAlignment="1" applyProtection="1">
      <alignment horizontal="center" vertical="center"/>
      <protection locked="0"/>
    </xf>
    <xf numFmtId="0" fontId="5" fillId="9" borderId="11" xfId="0" quotePrefix="1" applyFont="1" applyFill="1" applyBorder="1" applyAlignment="1" applyProtection="1">
      <alignment horizontal="center" vertical="center"/>
      <protection locked="0"/>
    </xf>
    <xf numFmtId="0" fontId="2" fillId="39" borderId="2" xfId="0" quotePrefix="1" applyFont="1" applyFill="1" applyBorder="1" applyAlignment="1" applyProtection="1">
      <alignment horizontal="center" vertical="center"/>
      <protection locked="0"/>
    </xf>
    <xf numFmtId="0" fontId="2" fillId="36" borderId="2" xfId="0" quotePrefix="1" applyFont="1" applyFill="1" applyBorder="1" applyAlignment="1" applyProtection="1">
      <alignment horizontal="center" vertical="center"/>
      <protection locked="0"/>
    </xf>
    <xf numFmtId="0" fontId="2" fillId="37" borderId="1" xfId="0" quotePrefix="1" applyFont="1" applyFill="1" applyBorder="1" applyAlignment="1" applyProtection="1">
      <alignment horizontal="center" vertical="center"/>
      <protection locked="0"/>
    </xf>
    <xf numFmtId="9" fontId="2" fillId="4" borderId="1" xfId="0" quotePrefix="1" applyNumberFormat="1" applyFont="1" applyFill="1" applyBorder="1" applyAlignment="1" applyProtection="1">
      <alignment horizontal="center" vertical="center"/>
      <protection locked="0"/>
    </xf>
    <xf numFmtId="0" fontId="2" fillId="38" borderId="1" xfId="0" quotePrefix="1" applyFont="1" applyFill="1" applyBorder="1" applyAlignment="1" applyProtection="1">
      <alignment horizontal="center" vertical="center"/>
      <protection locked="0"/>
    </xf>
    <xf numFmtId="0" fontId="45" fillId="9" borderId="39" xfId="2" applyFont="1" applyFill="1" applyBorder="1" applyAlignment="1">
      <alignment horizontal="center"/>
    </xf>
    <xf numFmtId="0" fontId="27" fillId="9" borderId="48" xfId="0" applyFont="1" applyFill="1" applyBorder="1" applyAlignment="1">
      <alignment horizontal="center"/>
    </xf>
    <xf numFmtId="0" fontId="49" fillId="9" borderId="12" xfId="2" applyFont="1" applyFill="1" applyBorder="1" applyAlignment="1">
      <alignment horizontal="center"/>
    </xf>
    <xf numFmtId="0" fontId="45" fillId="9" borderId="50" xfId="2" applyFont="1" applyFill="1" applyBorder="1" applyAlignment="1">
      <alignment horizontal="center" vertical="center"/>
    </xf>
    <xf numFmtId="0" fontId="45" fillId="9" borderId="11" xfId="2" applyFont="1" applyFill="1" applyBorder="1" applyAlignment="1">
      <alignment horizontal="center" vertical="center"/>
    </xf>
    <xf numFmtId="0" fontId="45" fillId="9" borderId="18" xfId="2" applyFont="1" applyFill="1" applyBorder="1" applyAlignment="1">
      <alignment horizontal="center" vertical="center"/>
    </xf>
    <xf numFmtId="0" fontId="48" fillId="9" borderId="0" xfId="0" applyFont="1" applyFill="1" applyAlignment="1">
      <alignment horizontal="center"/>
    </xf>
    <xf numFmtId="0" fontId="48" fillId="9" borderId="14" xfId="0" applyFont="1" applyFill="1" applyBorder="1" applyAlignment="1">
      <alignment horizontal="center"/>
    </xf>
    <xf numFmtId="0" fontId="48" fillId="9" borderId="11" xfId="0" applyFont="1" applyFill="1" applyBorder="1" applyAlignment="1">
      <alignment horizontal="center"/>
    </xf>
    <xf numFmtId="0" fontId="48" fillId="9" borderId="16" xfId="0" applyFont="1" applyFill="1" applyBorder="1" applyAlignment="1">
      <alignment horizontal="center"/>
    </xf>
    <xf numFmtId="0" fontId="6" fillId="9" borderId="42" xfId="0" applyFont="1" applyFill="1" applyBorder="1" applyAlignment="1">
      <alignment horizontal="left"/>
    </xf>
    <xf numFmtId="0" fontId="6" fillId="9" borderId="24" xfId="0" applyFont="1" applyFill="1" applyBorder="1" applyAlignment="1">
      <alignment horizontal="left"/>
    </xf>
    <xf numFmtId="0" fontId="41" fillId="9" borderId="45" xfId="2" applyFont="1" applyFill="1" applyBorder="1" applyAlignment="1">
      <alignment horizontal="center" vertical="center"/>
    </xf>
    <xf numFmtId="0" fontId="2" fillId="0" borderId="51" xfId="1" applyFont="1" applyBorder="1" applyAlignment="1">
      <alignment horizontal="center"/>
    </xf>
    <xf numFmtId="0" fontId="2" fillId="0" borderId="54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42" fillId="9" borderId="25" xfId="2" applyFont="1" applyFill="1" applyBorder="1" applyAlignment="1">
      <alignment horizontal="center"/>
    </xf>
    <xf numFmtId="0" fontId="51" fillId="9" borderId="25" xfId="2" applyFont="1" applyFill="1" applyBorder="1" applyAlignment="1">
      <alignment horizontal="center"/>
    </xf>
    <xf numFmtId="2" fontId="52" fillId="0" borderId="0" xfId="0" applyNumberFormat="1" applyFont="1"/>
    <xf numFmtId="2" fontId="53" fillId="0" borderId="0" xfId="2" applyNumberFormat="1" applyFont="1"/>
    <xf numFmtId="0" fontId="25" fillId="47" borderId="1" xfId="0" applyFont="1" applyFill="1" applyBorder="1" applyAlignment="1" applyProtection="1">
      <alignment horizontal="center" vertical="center"/>
      <protection locked="0"/>
    </xf>
    <xf numFmtId="0" fontId="25" fillId="47" borderId="3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>
      <alignment horizontal="center"/>
    </xf>
    <xf numFmtId="0" fontId="25" fillId="48" borderId="1" xfId="0" applyFont="1" applyFill="1" applyBorder="1" applyAlignment="1" applyProtection="1">
      <alignment horizontal="center" vertical="center"/>
      <protection locked="0"/>
    </xf>
    <xf numFmtId="0" fontId="25" fillId="27" borderId="1" xfId="0" applyFont="1" applyFill="1" applyBorder="1" applyAlignment="1" applyProtection="1">
      <alignment horizontal="center" vertical="center"/>
      <protection locked="0"/>
    </xf>
    <xf numFmtId="0" fontId="54" fillId="46" borderId="3" xfId="0" applyFont="1" applyFill="1" applyBorder="1" applyAlignment="1">
      <alignment horizontal="center" vertical="center" wrapText="1"/>
    </xf>
    <xf numFmtId="0" fontId="54" fillId="19" borderId="3" xfId="0" applyFont="1" applyFill="1" applyBorder="1" applyAlignment="1">
      <alignment horizontal="center" vertical="center" wrapText="1"/>
    </xf>
    <xf numFmtId="0" fontId="54" fillId="35" borderId="3" xfId="0" applyFont="1" applyFill="1" applyBorder="1" applyAlignment="1">
      <alignment horizontal="center" vertical="center" wrapText="1"/>
    </xf>
    <xf numFmtId="0" fontId="54" fillId="21" borderId="3" xfId="0" applyFont="1" applyFill="1" applyBorder="1" applyAlignment="1">
      <alignment horizontal="center" vertical="center" wrapText="1"/>
    </xf>
    <xf numFmtId="0" fontId="54" fillId="22" borderId="3" xfId="0" applyFont="1" applyFill="1" applyBorder="1" applyAlignment="1">
      <alignment horizontal="center" vertical="center" wrapText="1"/>
    </xf>
    <xf numFmtId="0" fontId="54" fillId="47" borderId="3" xfId="0" applyFont="1" applyFill="1" applyBorder="1" applyAlignment="1">
      <alignment horizontal="center" vertical="center" wrapText="1"/>
    </xf>
    <xf numFmtId="0" fontId="54" fillId="23" borderId="1" xfId="0" applyFont="1" applyFill="1" applyBorder="1" applyAlignment="1">
      <alignment horizontal="center" vertical="center" wrapText="1"/>
    </xf>
    <xf numFmtId="0" fontId="54" fillId="48" borderId="1" xfId="0" applyFont="1" applyFill="1" applyBorder="1" applyAlignment="1">
      <alignment horizontal="center" vertical="center" wrapText="1"/>
    </xf>
    <xf numFmtId="0" fontId="55" fillId="9" borderId="3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4" fillId="27" borderId="8" xfId="0" applyFont="1" applyFill="1" applyBorder="1" applyAlignment="1">
      <alignment horizontal="center" vertical="center" wrapText="1"/>
    </xf>
    <xf numFmtId="0" fontId="1" fillId="0" borderId="0" xfId="0" applyFont="1"/>
    <xf numFmtId="0" fontId="1" fillId="19" borderId="8" xfId="0" applyFont="1" applyFill="1" applyBorder="1" applyAlignment="1">
      <alignment horizontal="center" vertical="center" wrapText="1"/>
    </xf>
    <xf numFmtId="2" fontId="61" fillId="49" borderId="1" xfId="0" applyNumberFormat="1" applyFont="1" applyFill="1" applyBorder="1" applyAlignment="1">
      <alignment horizontal="center" vertical="center"/>
    </xf>
    <xf numFmtId="0" fontId="27" fillId="9" borderId="41" xfId="0" applyFont="1" applyFill="1" applyBorder="1" applyAlignment="1">
      <alignment horizontal="center"/>
    </xf>
    <xf numFmtId="0" fontId="42" fillId="9" borderId="11" xfId="2" applyFont="1" applyFill="1" applyBorder="1" applyAlignment="1">
      <alignment horizontal="center"/>
    </xf>
    <xf numFmtId="0" fontId="42" fillId="9" borderId="49" xfId="2" applyFont="1" applyFill="1" applyBorder="1" applyAlignment="1">
      <alignment horizontal="center"/>
    </xf>
    <xf numFmtId="43" fontId="4" fillId="0" borderId="1" xfId="4" applyFont="1" applyBorder="1" applyAlignment="1">
      <alignment horizontal="center" vertical="center"/>
    </xf>
    <xf numFmtId="0" fontId="2" fillId="36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/>
    </xf>
    <xf numFmtId="0" fontId="41" fillId="9" borderId="11" xfId="2" applyFont="1" applyFill="1" applyBorder="1" applyAlignment="1">
      <alignment horizontal="center"/>
    </xf>
    <xf numFmtId="0" fontId="41" fillId="9" borderId="11" xfId="2" applyFont="1" applyFill="1" applyBorder="1" applyAlignment="1">
      <alignment horizontal="center" vertical="center"/>
    </xf>
    <xf numFmtId="0" fontId="45" fillId="9" borderId="30" xfId="2" applyFont="1" applyFill="1" applyBorder="1" applyAlignment="1">
      <alignment horizontal="center"/>
    </xf>
    <xf numFmtId="0" fontId="45" fillId="9" borderId="12" xfId="2" applyFont="1" applyFill="1" applyBorder="1" applyAlignment="1">
      <alignment horizontal="center"/>
    </xf>
    <xf numFmtId="0" fontId="45" fillId="32" borderId="12" xfId="2" applyFont="1" applyFill="1" applyBorder="1" applyAlignment="1">
      <alignment horizontal="center"/>
    </xf>
    <xf numFmtId="0" fontId="42" fillId="9" borderId="12" xfId="2" applyFont="1" applyFill="1" applyBorder="1" applyAlignment="1">
      <alignment horizontal="center"/>
    </xf>
    <xf numFmtId="2" fontId="0" fillId="0" borderId="0" xfId="0" applyNumberFormat="1"/>
    <xf numFmtId="0" fontId="27" fillId="9" borderId="40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4" fontId="12" fillId="5" borderId="1" xfId="0" applyNumberFormat="1" applyFont="1" applyFill="1" applyBorder="1"/>
    <xf numFmtId="3" fontId="12" fillId="0" borderId="1" xfId="0" applyNumberFormat="1" applyFont="1" applyBorder="1" applyAlignment="1">
      <alignment horizontal="right" vertical="center"/>
    </xf>
    <xf numFmtId="3" fontId="12" fillId="5" borderId="1" xfId="0" applyNumberFormat="1" applyFont="1" applyFill="1" applyBorder="1"/>
    <xf numFmtId="2" fontId="12" fillId="9" borderId="1" xfId="0" applyNumberFormat="1" applyFont="1" applyFill="1" applyBorder="1"/>
    <xf numFmtId="0" fontId="63" fillId="9" borderId="48" xfId="2" applyFont="1" applyFill="1" applyBorder="1" applyAlignment="1">
      <alignment horizontal="center"/>
    </xf>
    <xf numFmtId="0" fontId="63" fillId="9" borderId="41" xfId="2" applyFont="1" applyFill="1" applyBorder="1" applyAlignment="1">
      <alignment horizontal="center"/>
    </xf>
    <xf numFmtId="0" fontId="42" fillId="9" borderId="25" xfId="2" applyFont="1" applyFill="1" applyBorder="1" applyAlignment="1">
      <alignment horizontal="center" vertical="center"/>
    </xf>
    <xf numFmtId="0" fontId="13" fillId="9" borderId="0" xfId="0" applyFont="1" applyFill="1"/>
    <xf numFmtId="0" fontId="13" fillId="9" borderId="39" xfId="0" applyFont="1" applyFill="1" applyBorder="1"/>
    <xf numFmtId="0" fontId="2" fillId="0" borderId="0" xfId="0" applyFont="1" applyAlignment="1">
      <alignment wrapText="1"/>
    </xf>
    <xf numFmtId="0" fontId="9" fillId="9" borderId="33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6" fillId="9" borderId="11" xfId="0" applyFont="1" applyFill="1" applyBorder="1" applyAlignment="1">
      <alignment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9" borderId="9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9" borderId="3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2" borderId="1" xfId="0" applyFont="1" applyFill="1" applyBorder="1" applyAlignment="1">
      <alignment horizontal="center" wrapText="1"/>
    </xf>
    <xf numFmtId="0" fontId="2" fillId="34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/>
      <protection locked="0"/>
    </xf>
    <xf numFmtId="0" fontId="2" fillId="21" borderId="1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wrapText="1"/>
    </xf>
    <xf numFmtId="0" fontId="5" fillId="9" borderId="11" xfId="0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>
      <alignment horizontal="center" wrapText="1"/>
    </xf>
    <xf numFmtId="0" fontId="2" fillId="37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/>
    <xf numFmtId="0" fontId="17" fillId="0" borderId="1" xfId="0" applyFont="1" applyBorder="1" applyAlignment="1">
      <alignment horizontal="center" vertical="center"/>
    </xf>
    <xf numFmtId="0" fontId="6" fillId="9" borderId="17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39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2" fontId="57" fillId="17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2" applyFont="1" applyAlignment="1" applyProtection="1">
      <alignment horizontal="center"/>
    </xf>
    <xf numFmtId="0" fontId="19" fillId="0" borderId="0" xfId="0" applyFont="1" applyAlignment="1">
      <alignment horizontal="center" vertical="center" wrapText="1"/>
    </xf>
    <xf numFmtId="2" fontId="56" fillId="1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56" fillId="13" borderId="0" xfId="0" applyNumberFormat="1" applyFont="1" applyFill="1" applyAlignment="1">
      <alignment horizontal="center" vertical="center"/>
    </xf>
    <xf numFmtId="0" fontId="6" fillId="9" borderId="17" xfId="0" applyFont="1" applyFill="1" applyBorder="1" applyAlignment="1">
      <alignment horizontal="center" wrapText="1"/>
    </xf>
    <xf numFmtId="0" fontId="6" fillId="9" borderId="13" xfId="0" applyFont="1" applyFill="1" applyBorder="1" applyAlignment="1">
      <alignment horizontal="center" wrapText="1"/>
    </xf>
    <xf numFmtId="2" fontId="56" fillId="13" borderId="8" xfId="0" applyNumberFormat="1" applyFont="1" applyFill="1" applyBorder="1" applyAlignment="1">
      <alignment horizontal="center" vertical="center"/>
    </xf>
    <xf numFmtId="2" fontId="56" fillId="13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9" borderId="55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2" fillId="0" borderId="3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2" fontId="13" fillId="13" borderId="1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5">
    <cellStyle name="Comma 2" xfId="10" xr:uid="{9ABB5036-C305-4E74-82A1-C7CE7EF646A2}"/>
    <cellStyle name="Excel Built-in Normal" xfId="1" xr:uid="{00000000-0005-0000-0000-000000000000}"/>
    <cellStyle name="Lien hypertexte" xfId="2" builtinId="8"/>
    <cellStyle name="Milliers" xfId="4" builtinId="3"/>
    <cellStyle name="Monétaire 2" xfId="14" xr:uid="{19AC7FE6-BD41-43C5-8D34-C6180925CD87}"/>
    <cellStyle name="Normal" xfId="0" builtinId="0"/>
    <cellStyle name="Normal 2" xfId="9" xr:uid="{295841B2-3B28-4AAD-A1D6-D1F581FA9EDC}"/>
    <cellStyle name="Normal 3" xfId="6" xr:uid="{EBDA3939-A280-43DE-8E4C-85DD23C2E41A}"/>
    <cellStyle name="Normal 4" xfId="7" xr:uid="{F385391F-2584-4237-B4A6-E840FE89CF39}"/>
    <cellStyle name="Normal 5" xfId="12" xr:uid="{238DEDEF-6CE9-4ECF-8E67-CCB9EE328F93}"/>
    <cellStyle name="Normal 6" xfId="11" xr:uid="{51429B94-B5E0-4597-B9B1-7FD6EF6E54AD}"/>
    <cellStyle name="Normalny 3" xfId="5" xr:uid="{580A62F9-1112-4EB6-A42B-CD0A62AD75BA}"/>
    <cellStyle name="Normalny 4" xfId="3" xr:uid="{59E3DD0C-6875-4571-8D5C-DB9EE39AD30C}"/>
    <cellStyle name="Percent 2" xfId="8" xr:uid="{574A2E74-CD2B-4E95-872B-0C2D901909AC}"/>
    <cellStyle name="Pourcentage 2" xfId="13" xr:uid="{50258D0F-7AE1-4259-B9B0-48EDEA450106}"/>
  </cellStyles>
  <dxfs count="0"/>
  <tableStyles count="0" defaultTableStyle="TableStyleMedium9" defaultPivotStyle="PivotStyleLight16"/>
  <colors>
    <mruColors>
      <color rgb="FF7EBAB5"/>
      <color rgb="FF7F868A"/>
      <color rgb="FF8C969D"/>
      <color rgb="FF990066"/>
      <color rgb="FFBB1E10"/>
      <color rgb="FFFF9B00"/>
      <color rgb="FFFACA30"/>
      <color rgb="FFB0B0A9"/>
      <color rgb="FF007CB0"/>
      <color rgb="FF008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258536</xdr:colOff>
      <xdr:row>0</xdr:row>
      <xdr:rowOff>149682</xdr:rowOff>
    </xdr:from>
    <xdr:to>
      <xdr:col>0</xdr:col>
      <xdr:colOff>2190752</xdr:colOff>
      <xdr:row>0</xdr:row>
      <xdr:rowOff>1914778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149682"/>
          <a:ext cx="1932216" cy="1758746"/>
        </a:xfrm>
        <a:prstGeom prst="rect">
          <a:avLst/>
        </a:prstGeom>
      </xdr:spPr>
    </xdr:pic>
    <xdr:clientData/>
  </xdr:twoCellAnchor>
  <xdr:twoCellAnchor editAs="oneCell">
    <xdr:from>
      <xdr:col>0</xdr:col>
      <xdr:colOff>2433920</xdr:colOff>
      <xdr:row>0</xdr:row>
      <xdr:rowOff>316137</xdr:rowOff>
    </xdr:from>
    <xdr:to>
      <xdr:col>2</xdr:col>
      <xdr:colOff>45302</xdr:colOff>
      <xdr:row>0</xdr:row>
      <xdr:rowOff>1683655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8EA9A5-1D4C-8B38-602D-F9737A016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3920" y="316137"/>
          <a:ext cx="1434989" cy="1367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71" y="2225077"/>
          <a:ext cx="1460500" cy="1336579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884466</xdr:colOff>
      <xdr:row>9</xdr:row>
      <xdr:rowOff>108847</xdr:rowOff>
    </xdr:from>
    <xdr:to>
      <xdr:col>2</xdr:col>
      <xdr:colOff>2323011</xdr:colOff>
      <xdr:row>9</xdr:row>
      <xdr:rowOff>1426916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6" y="2231561"/>
          <a:ext cx="1438545" cy="13314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1268971</xdr:colOff>
      <xdr:row>9</xdr:row>
      <xdr:rowOff>81952</xdr:rowOff>
    </xdr:from>
    <xdr:to>
      <xdr:col>2</xdr:col>
      <xdr:colOff>1279131</xdr:colOff>
      <xdr:row>9</xdr:row>
      <xdr:rowOff>189806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E0AA74-30EE-4F5E-893C-F68D5781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71" y="2225077"/>
          <a:ext cx="10160" cy="107854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884466</xdr:colOff>
      <xdr:row>9</xdr:row>
      <xdr:rowOff>108847</xdr:rowOff>
    </xdr:from>
    <xdr:to>
      <xdr:col>2</xdr:col>
      <xdr:colOff>2323011</xdr:colOff>
      <xdr:row>9</xdr:row>
      <xdr:rowOff>1469572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37DBA1-7EE4-48BB-A280-C3637D3A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6" y="2231561"/>
          <a:ext cx="1438545" cy="1360725"/>
        </a:xfrm>
        <a:prstGeom prst="rect">
          <a:avLst/>
        </a:prstGeom>
      </xdr:spPr>
    </xdr:pic>
    <xdr:clientData/>
  </xdr:twoCellAnchor>
  <xdr:twoCellAnchor editAs="oneCell">
    <xdr:from>
      <xdr:col>2</xdr:col>
      <xdr:colOff>1268971</xdr:colOff>
      <xdr:row>9</xdr:row>
      <xdr:rowOff>81952</xdr:rowOff>
    </xdr:from>
    <xdr:to>
      <xdr:col>2</xdr:col>
      <xdr:colOff>1279131</xdr:colOff>
      <xdr:row>9</xdr:row>
      <xdr:rowOff>189806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A50121-3DF8-4D8A-BCCC-45F276B4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71" y="2225077"/>
          <a:ext cx="10160" cy="107854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884466</xdr:colOff>
      <xdr:row>9</xdr:row>
      <xdr:rowOff>108847</xdr:rowOff>
    </xdr:from>
    <xdr:to>
      <xdr:col>2</xdr:col>
      <xdr:colOff>2323011</xdr:colOff>
      <xdr:row>9</xdr:row>
      <xdr:rowOff>1430726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5C17896-4D43-4B29-B5E8-C7A6BB59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6" y="2251972"/>
          <a:ext cx="1438545" cy="1321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639535</xdr:colOff>
      <xdr:row>9</xdr:row>
      <xdr:rowOff>122464</xdr:rowOff>
    </xdr:from>
    <xdr:to>
      <xdr:col>2</xdr:col>
      <xdr:colOff>2096225</xdr:colOff>
      <xdr:row>9</xdr:row>
      <xdr:rowOff>1455233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85D908-4D8D-43AF-9241-A773697C6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142" y="2326821"/>
          <a:ext cx="1456690" cy="13327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1270001</xdr:colOff>
      <xdr:row>9</xdr:row>
      <xdr:rowOff>95250</xdr:rowOff>
    </xdr:from>
    <xdr:to>
      <xdr:col>2</xdr:col>
      <xdr:colOff>2726691</xdr:colOff>
      <xdr:row>9</xdr:row>
      <xdr:rowOff>1428019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1" y="2349500"/>
          <a:ext cx="1460500" cy="13365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1024042</xdr:colOff>
      <xdr:row>9</xdr:row>
      <xdr:rowOff>109166</xdr:rowOff>
    </xdr:from>
    <xdr:to>
      <xdr:col>2</xdr:col>
      <xdr:colOff>2476922</xdr:colOff>
      <xdr:row>9</xdr:row>
      <xdr:rowOff>1464795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042" y="2313523"/>
          <a:ext cx="1452880" cy="1348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1222376</xdr:colOff>
      <xdr:row>9</xdr:row>
      <xdr:rowOff>95250</xdr:rowOff>
    </xdr:from>
    <xdr:to>
      <xdr:col>2</xdr:col>
      <xdr:colOff>2703011</xdr:colOff>
      <xdr:row>9</xdr:row>
      <xdr:rowOff>1380288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C035BC-5960-4E04-BBC1-E0334102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782" y="2321719"/>
          <a:ext cx="1480635" cy="12882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966787</xdr:colOff>
      <xdr:row>9</xdr:row>
      <xdr:rowOff>128587</xdr:rowOff>
    </xdr:from>
    <xdr:to>
      <xdr:col>2</xdr:col>
      <xdr:colOff>2430462</xdr:colOff>
      <xdr:row>10</xdr:row>
      <xdr:rowOff>9111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31CC61-D23B-487D-B285-C4C6DEC2B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355056"/>
          <a:ext cx="1466850" cy="13632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71" y="2225077"/>
          <a:ext cx="6350" cy="107854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884466</xdr:colOff>
      <xdr:row>9</xdr:row>
      <xdr:rowOff>95239</xdr:rowOff>
    </xdr:from>
    <xdr:to>
      <xdr:col>2</xdr:col>
      <xdr:colOff>2321106</xdr:colOff>
      <xdr:row>9</xdr:row>
      <xdr:rowOff>1467938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6" y="2217953"/>
          <a:ext cx="1436640" cy="1372699"/>
        </a:xfrm>
        <a:prstGeom prst="rect">
          <a:avLst/>
        </a:prstGeom>
      </xdr:spPr>
    </xdr:pic>
    <xdr:clientData/>
  </xdr:twoCellAnchor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10D534-7010-4E20-A872-0A20AA677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781" y="2236507"/>
          <a:ext cx="6350" cy="105949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884466</xdr:colOff>
      <xdr:row>9</xdr:row>
      <xdr:rowOff>95239</xdr:rowOff>
    </xdr:from>
    <xdr:to>
      <xdr:col>2</xdr:col>
      <xdr:colOff>2321106</xdr:colOff>
      <xdr:row>9</xdr:row>
      <xdr:rowOff>1467938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B2D5B86-0909-4339-B109-E3C1BE18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71" y="2251699"/>
          <a:ext cx="1434735" cy="1365079"/>
        </a:xfrm>
        <a:prstGeom prst="rect">
          <a:avLst/>
        </a:prstGeom>
      </xdr:spPr>
    </xdr:pic>
    <xdr:clientData/>
  </xdr:twoCellAnchor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D970D79-7CFC-42D7-8F94-0D23221C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781" y="2236507"/>
          <a:ext cx="6350" cy="105949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884466</xdr:colOff>
      <xdr:row>9</xdr:row>
      <xdr:rowOff>95239</xdr:rowOff>
    </xdr:from>
    <xdr:to>
      <xdr:col>2</xdr:col>
      <xdr:colOff>2321106</xdr:colOff>
      <xdr:row>9</xdr:row>
      <xdr:rowOff>1467938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E1A25C4-E32A-4039-A13F-49D415679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71" y="2251699"/>
          <a:ext cx="1434735" cy="13650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956EF7-4FBB-4DE9-AA23-6F833375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496" y="2225077"/>
          <a:ext cx="6350" cy="107854"/>
        </a:xfrm>
        <a:prstGeom prst="rect">
          <a:avLst/>
        </a:prstGeom>
      </xdr:spPr>
    </xdr:pic>
    <xdr:clientData/>
  </xdr:twoCellAnchor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238639-6608-40EE-A4EA-FC6C04A5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496" y="2225077"/>
          <a:ext cx="6350" cy="107854"/>
        </a:xfrm>
        <a:prstGeom prst="rect">
          <a:avLst/>
        </a:prstGeom>
      </xdr:spPr>
    </xdr:pic>
    <xdr:clientData/>
  </xdr:twoCellAnchor>
  <xdr:twoCellAnchor editAs="oneCell">
    <xdr:from>
      <xdr:col>2</xdr:col>
      <xdr:colOff>1268971</xdr:colOff>
      <xdr:row>9</xdr:row>
      <xdr:rowOff>81952</xdr:rowOff>
    </xdr:from>
    <xdr:to>
      <xdr:col>2</xdr:col>
      <xdr:colOff>1275321</xdr:colOff>
      <xdr:row>9</xdr:row>
      <xdr:rowOff>189806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EFDB744-9664-4D6E-B3A6-A07F7CD8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496" y="2225077"/>
          <a:ext cx="6350" cy="107854"/>
        </a:xfrm>
        <a:prstGeom prst="rect">
          <a:avLst/>
        </a:prstGeom>
      </xdr:spPr>
    </xdr:pic>
    <xdr:clientData/>
  </xdr:twoCellAnchor>
  <xdr:twoCellAnchor editAs="oneCell">
    <xdr:from>
      <xdr:col>2</xdr:col>
      <xdr:colOff>442383</xdr:colOff>
      <xdr:row>9</xdr:row>
      <xdr:rowOff>85725</xdr:rowOff>
    </xdr:from>
    <xdr:to>
      <xdr:col>2</xdr:col>
      <xdr:colOff>1879023</xdr:colOff>
      <xdr:row>9</xdr:row>
      <xdr:rowOff>1458424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B61F99F-D3D0-409F-8054-825F634C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91808"/>
          <a:ext cx="1436640" cy="13726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719666</xdr:colOff>
      <xdr:row>9</xdr:row>
      <xdr:rowOff>84667</xdr:rowOff>
    </xdr:from>
    <xdr:to>
      <xdr:col>0</xdr:col>
      <xdr:colOff>2159481</xdr:colOff>
      <xdr:row>9</xdr:row>
      <xdr:rowOff>1454191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4DD65F-67CB-4606-A71F-543AD15A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66" y="1947334"/>
          <a:ext cx="1436640" cy="137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s@artline-holds.com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tline-holds.com/en/product/fatline-vortex-7-dt/" TargetMode="External"/><Relationship Id="rId18" Type="http://schemas.openxmlformats.org/officeDocument/2006/relationships/hyperlink" Target="https://www.artline-holds.com/en/product/fatline-vortex-12-dt/" TargetMode="External"/><Relationship Id="rId26" Type="http://schemas.openxmlformats.org/officeDocument/2006/relationships/hyperlink" Target="https://www.artline-holds.com/en/product/manta-1-dt/" TargetMode="External"/><Relationship Id="rId39" Type="http://schemas.openxmlformats.org/officeDocument/2006/relationships/hyperlink" Target="https://www.artline-holds.com/en/product/pinches-xl4-pu/" TargetMode="External"/><Relationship Id="rId21" Type="http://schemas.openxmlformats.org/officeDocument/2006/relationships/hyperlink" Target="https://www.artline-holds.com/en/product/foot-s1-pu/" TargetMode="External"/><Relationship Id="rId34" Type="http://schemas.openxmlformats.org/officeDocument/2006/relationships/hyperlink" Target="https://www.artline-holds.com/en/product/pockets-xxl5-pu/" TargetMode="External"/><Relationship Id="rId42" Type="http://schemas.openxmlformats.org/officeDocument/2006/relationships/hyperlink" Target="https://www.artline-holds.com/en/product/pinches-l5-pu/" TargetMode="External"/><Relationship Id="rId47" Type="http://schemas.openxmlformats.org/officeDocument/2006/relationships/hyperlink" Target="https://www.artline-holds.com/en/product/jugs-l4-pu/" TargetMode="External"/><Relationship Id="rId50" Type="http://schemas.openxmlformats.org/officeDocument/2006/relationships/hyperlink" Target="https://www.artline-holds.com/en/product/edges-l1-pu/" TargetMode="External"/><Relationship Id="rId55" Type="http://schemas.openxmlformats.org/officeDocument/2006/relationships/hyperlink" Target="https://www.artline-holds.com/en/product/slopers-xxl7-pu/" TargetMode="External"/><Relationship Id="rId7" Type="http://schemas.openxmlformats.org/officeDocument/2006/relationships/hyperlink" Target="https://www.artline-holds.com/en/product/fatline-vortex-1-dt/" TargetMode="External"/><Relationship Id="rId2" Type="http://schemas.openxmlformats.org/officeDocument/2006/relationships/hyperlink" Target="https://www.artline-holds.com/en/?s=mercy+xxxl+dt" TargetMode="External"/><Relationship Id="rId16" Type="http://schemas.openxmlformats.org/officeDocument/2006/relationships/hyperlink" Target="https://www.artline-holds.com/en/product/fatline-vortex-10-dt/" TargetMode="External"/><Relationship Id="rId29" Type="http://schemas.openxmlformats.org/officeDocument/2006/relationships/hyperlink" Target="https://www.artline-holds.com/en/product/manta-5-dt/" TargetMode="External"/><Relationship Id="rId11" Type="http://schemas.openxmlformats.org/officeDocument/2006/relationships/hyperlink" Target="https://www.artline-holds.com/en/product/fatline-vortex-5-dt/" TargetMode="External"/><Relationship Id="rId24" Type="http://schemas.openxmlformats.org/officeDocument/2006/relationships/hyperlink" Target="https://www.artline-holds.com/en/product/edges-m2-pu/" TargetMode="External"/><Relationship Id="rId32" Type="http://schemas.openxmlformats.org/officeDocument/2006/relationships/hyperlink" Target="https://www.artline-holds.com/en/product/slopers-xl6-pu/" TargetMode="External"/><Relationship Id="rId37" Type="http://schemas.openxmlformats.org/officeDocument/2006/relationships/hyperlink" Target="https://www.artline-holds.com/en/product/pinches-xxl4-pu/" TargetMode="External"/><Relationship Id="rId40" Type="http://schemas.openxmlformats.org/officeDocument/2006/relationships/hyperlink" Target="https://www.artline-holds.com/en/product/pinches-xl3-pu/" TargetMode="External"/><Relationship Id="rId45" Type="http://schemas.openxmlformats.org/officeDocument/2006/relationships/hyperlink" Target="https://www.artline-holds.com/en/product/jugs-xl2-pu/" TargetMode="External"/><Relationship Id="rId53" Type="http://schemas.openxmlformats.org/officeDocument/2006/relationships/hyperlink" Target="https://www.artline-holds.com/en/product/mega-xxl9-pu/" TargetMode="External"/><Relationship Id="rId58" Type="http://schemas.openxmlformats.org/officeDocument/2006/relationships/hyperlink" Target="https://www.artline-holds.com/en/product/pack-edges-pu/" TargetMode="External"/><Relationship Id="rId5" Type="http://schemas.openxmlformats.org/officeDocument/2006/relationships/hyperlink" Target="https://www.artline-holds.com/en/?s=the+blade" TargetMode="External"/><Relationship Id="rId19" Type="http://schemas.openxmlformats.org/officeDocument/2006/relationships/hyperlink" Target="https://www.artline-holds.com/en/product/fatline-the-vortex-12/" TargetMode="External"/><Relationship Id="rId4" Type="http://schemas.openxmlformats.org/officeDocument/2006/relationships/hyperlink" Target="https://www.artline-holds.com/en/product/fatline-the-drop/" TargetMode="External"/><Relationship Id="rId9" Type="http://schemas.openxmlformats.org/officeDocument/2006/relationships/hyperlink" Target="https://www.artline-holds.com/en/product/fatline-vortex-3-dt/" TargetMode="External"/><Relationship Id="rId14" Type="http://schemas.openxmlformats.org/officeDocument/2006/relationships/hyperlink" Target="https://www.artline-holds.com/en/product/fatline-vortex-8-dt/" TargetMode="External"/><Relationship Id="rId22" Type="http://schemas.openxmlformats.org/officeDocument/2006/relationships/hyperlink" Target="https://www.artline-holds.com/en/product/foot-s2-pu/" TargetMode="External"/><Relationship Id="rId27" Type="http://schemas.openxmlformats.org/officeDocument/2006/relationships/hyperlink" Target="https://www.artline-holds.com/en/product/manta-3-dt/" TargetMode="External"/><Relationship Id="rId30" Type="http://schemas.openxmlformats.org/officeDocument/2006/relationships/hyperlink" Target="https://www.artline-holds.com/en/product/manta-6-dt/" TargetMode="External"/><Relationship Id="rId35" Type="http://schemas.openxmlformats.org/officeDocument/2006/relationships/hyperlink" Target="https://www.artline-holds.com/en/product/pockets-xl5-pu/" TargetMode="External"/><Relationship Id="rId43" Type="http://schemas.openxmlformats.org/officeDocument/2006/relationships/hyperlink" Target="https://www.artline-holds.com/en/product/jugs-xxl2-pu/" TargetMode="External"/><Relationship Id="rId48" Type="http://schemas.openxmlformats.org/officeDocument/2006/relationships/hyperlink" Target="https://www.artline-holds.com/en/product/jugs-l3-pu/" TargetMode="External"/><Relationship Id="rId56" Type="http://schemas.openxmlformats.org/officeDocument/2006/relationships/hyperlink" Target="https://www.artline-holds.com/en/product/pack-pinches-pu/" TargetMode="External"/><Relationship Id="rId8" Type="http://schemas.openxmlformats.org/officeDocument/2006/relationships/hyperlink" Target="https://www.artline-holds.com/en/product/fatline-vortex-2-dt/" TargetMode="External"/><Relationship Id="rId51" Type="http://schemas.openxmlformats.org/officeDocument/2006/relationships/hyperlink" Target="https://www.artline-holds.com/en/product/crimps-m4-pu/" TargetMode="External"/><Relationship Id="rId3" Type="http://schemas.openxmlformats.org/officeDocument/2006/relationships/hyperlink" Target="https://www.artline-holds.com/en/?s=mercy+xxxl+dt" TargetMode="External"/><Relationship Id="rId12" Type="http://schemas.openxmlformats.org/officeDocument/2006/relationships/hyperlink" Target="https://www.artline-holds.com/en/product/fatline-vortex-6-dt/" TargetMode="External"/><Relationship Id="rId17" Type="http://schemas.openxmlformats.org/officeDocument/2006/relationships/hyperlink" Target="https://www.artline-holds.com/en/product/fatline-vortex-11-dt/" TargetMode="External"/><Relationship Id="rId25" Type="http://schemas.openxmlformats.org/officeDocument/2006/relationships/hyperlink" Target="https://www.artline-holds.com/en/product/edges-m3-pu/" TargetMode="External"/><Relationship Id="rId33" Type="http://schemas.openxmlformats.org/officeDocument/2006/relationships/hyperlink" Target="https://www.artline-holds.com/en/product/slopers-xxl6-pu/" TargetMode="External"/><Relationship Id="rId38" Type="http://schemas.openxmlformats.org/officeDocument/2006/relationships/hyperlink" Target="https://www.artline-holds.com/en/product/pinches-xxl3-pu/" TargetMode="External"/><Relationship Id="rId46" Type="http://schemas.openxmlformats.org/officeDocument/2006/relationships/hyperlink" Target="https://www.artline-holds.com/en/product/jugs-xl1-pu/" TargetMode="External"/><Relationship Id="rId59" Type="http://schemas.openxmlformats.org/officeDocument/2006/relationships/printerSettings" Target="../printerSettings/printerSettings6.bin"/><Relationship Id="rId20" Type="http://schemas.openxmlformats.org/officeDocument/2006/relationships/hyperlink" Target="https://www.artline-holds.com/en/product/screw-ons-xs-pu-2/" TargetMode="External"/><Relationship Id="rId41" Type="http://schemas.openxmlformats.org/officeDocument/2006/relationships/hyperlink" Target="https://www.artline-holds.com/en/product/pinches-l6-pu/" TargetMode="External"/><Relationship Id="rId54" Type="http://schemas.openxmlformats.org/officeDocument/2006/relationships/hyperlink" Target="https://www.artline-holds.com/en/product/mega-xxl8-pu/" TargetMode="External"/><Relationship Id="rId1" Type="http://schemas.openxmlformats.org/officeDocument/2006/relationships/hyperlink" Target="https://www.artline-holds.com/en/product/fatline-the-drop/" TargetMode="External"/><Relationship Id="rId6" Type="http://schemas.openxmlformats.org/officeDocument/2006/relationships/hyperlink" Target="https://www.artline-holds.com/en/?s=abyss" TargetMode="External"/><Relationship Id="rId15" Type="http://schemas.openxmlformats.org/officeDocument/2006/relationships/hyperlink" Target="https://www.artline-holds.com/en/product/fatline-vortex-9-dt/" TargetMode="External"/><Relationship Id="rId23" Type="http://schemas.openxmlformats.org/officeDocument/2006/relationships/hyperlink" Target="https://www.artline-holds.com/en/product/incut-edges-m1-pu/" TargetMode="External"/><Relationship Id="rId28" Type="http://schemas.openxmlformats.org/officeDocument/2006/relationships/hyperlink" Target="https://www.artline-holds.com/en/product/manta-4-dt/" TargetMode="External"/><Relationship Id="rId36" Type="http://schemas.openxmlformats.org/officeDocument/2006/relationships/hyperlink" Target="https://www.artline-holds.com/en/product/pockets-l7-pu/" TargetMode="External"/><Relationship Id="rId49" Type="http://schemas.openxmlformats.org/officeDocument/2006/relationships/hyperlink" Target="https://www.artline-holds.com/en/product/edges-l2-pu/" TargetMode="External"/><Relationship Id="rId57" Type="http://schemas.openxmlformats.org/officeDocument/2006/relationships/hyperlink" Target="https://www.artline-holds.com/en/product/pack-pockets-pu/" TargetMode="External"/><Relationship Id="rId10" Type="http://schemas.openxmlformats.org/officeDocument/2006/relationships/hyperlink" Target="https://www.artline-holds.com/en/product/fatline-vortex-4-dt/" TargetMode="External"/><Relationship Id="rId31" Type="http://schemas.openxmlformats.org/officeDocument/2006/relationships/hyperlink" Target="https://www.artline-holds.com/en/product/manta-7-dt/" TargetMode="External"/><Relationship Id="rId44" Type="http://schemas.openxmlformats.org/officeDocument/2006/relationships/hyperlink" Target="https://www.artline-holds.com/en/product/jugs-xxl1-pu/" TargetMode="External"/><Relationship Id="rId52" Type="http://schemas.openxmlformats.org/officeDocument/2006/relationships/hyperlink" Target="https://www.artline-holds.com/en/product/mega-xxl10-pu/" TargetMode="External"/><Relationship Id="rId60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rtline-holds.com/en/product/woodline-element-s8/" TargetMode="External"/><Relationship Id="rId117" Type="http://schemas.openxmlformats.org/officeDocument/2006/relationships/hyperlink" Target="https://www.artline-holds.com/en/product/arrow-xxl1-dt/" TargetMode="External"/><Relationship Id="rId21" Type="http://schemas.openxmlformats.org/officeDocument/2006/relationships/hyperlink" Target="https://www.artline-holds.com/en/product/woodline-element-s5/" TargetMode="External"/><Relationship Id="rId42" Type="http://schemas.openxmlformats.org/officeDocument/2006/relationships/hyperlink" Target="https://www.artline-holds.com/en/product/woodline-element-m10/" TargetMode="External"/><Relationship Id="rId47" Type="http://schemas.openxmlformats.org/officeDocument/2006/relationships/hyperlink" Target="https://www.artline-holds.com/en/product/woodline-element-l5/" TargetMode="External"/><Relationship Id="rId63" Type="http://schemas.openxmlformats.org/officeDocument/2006/relationships/hyperlink" Target="https://www.artline-holds.com/en/product/triamidm2dt/" TargetMode="External"/><Relationship Id="rId68" Type="http://schemas.openxmlformats.org/officeDocument/2006/relationships/hyperlink" Target="https://www.artline-holds.com/en/product/triamids2adjusterdt/" TargetMode="External"/><Relationship Id="rId84" Type="http://schemas.openxmlformats.org/officeDocument/2006/relationships/hyperlink" Target="https://www.artline-holds.com/en/product/ramp-m7/" TargetMode="External"/><Relationship Id="rId89" Type="http://schemas.openxmlformats.org/officeDocument/2006/relationships/hyperlink" Target="https://www.artline-holds.com/en/product/ramp-xl5/" TargetMode="External"/><Relationship Id="rId112" Type="http://schemas.openxmlformats.org/officeDocument/2006/relationships/hyperlink" Target="https://www.artline-holds.com/en/product/lane-xl1-dt-h6/" TargetMode="External"/><Relationship Id="rId16" Type="http://schemas.openxmlformats.org/officeDocument/2006/relationships/hyperlink" Target="https://www.artline-holds.com/en/product/woodline-element-s2/" TargetMode="External"/><Relationship Id="rId107" Type="http://schemas.openxmlformats.org/officeDocument/2006/relationships/hyperlink" Target="https://www.artline-holds.com/en/product/lane-m2-dt-h8/" TargetMode="External"/><Relationship Id="rId11" Type="http://schemas.openxmlformats.org/officeDocument/2006/relationships/hyperlink" Target="https://www.artline-holds.com/en/product/woodline-dual-l1/" TargetMode="External"/><Relationship Id="rId32" Type="http://schemas.openxmlformats.org/officeDocument/2006/relationships/hyperlink" Target="https://www.artline-holds.com/en/product/woodline-element-m2/" TargetMode="External"/><Relationship Id="rId37" Type="http://schemas.openxmlformats.org/officeDocument/2006/relationships/hyperlink" Target="https://www.artline-holds.com/en/product/woodline-element-m5/" TargetMode="External"/><Relationship Id="rId53" Type="http://schemas.openxmlformats.org/officeDocument/2006/relationships/hyperlink" Target="https://www.artline-holds.com/en/product/woodline-pack-dual-s1/" TargetMode="External"/><Relationship Id="rId58" Type="http://schemas.openxmlformats.org/officeDocument/2006/relationships/hyperlink" Target="https://www.artline-holds.com/en/product/woodline-twins-l1/" TargetMode="External"/><Relationship Id="rId74" Type="http://schemas.openxmlformats.org/officeDocument/2006/relationships/hyperlink" Target="https://www.artline-holds.com/en/product/ramp-l4/" TargetMode="External"/><Relationship Id="rId79" Type="http://schemas.openxmlformats.org/officeDocument/2006/relationships/hyperlink" Target="https://www.artline-holds.com/en/product/ramp-m2/" TargetMode="External"/><Relationship Id="rId102" Type="http://schemas.openxmlformats.org/officeDocument/2006/relationships/hyperlink" Target="https://www.artline-holds.com/en/product/flat-triangle-l3/" TargetMode="External"/><Relationship Id="rId123" Type="http://schemas.openxmlformats.org/officeDocument/2006/relationships/hyperlink" Target="https://www.artline-holds.com/en/product/woodline-dual-s1/" TargetMode="External"/><Relationship Id="rId128" Type="http://schemas.openxmlformats.org/officeDocument/2006/relationships/drawing" Target="../drawings/drawing10.xml"/><Relationship Id="rId5" Type="http://schemas.openxmlformats.org/officeDocument/2006/relationships/hyperlink" Target="https://www.artline-holds.com/en/product/squamids1adjusterdt-copy/" TargetMode="External"/><Relationship Id="rId90" Type="http://schemas.openxmlformats.org/officeDocument/2006/relationships/hyperlink" Target="https://www.artline-holds.com/en/product/ramp-xl6/" TargetMode="External"/><Relationship Id="rId95" Type="http://schemas.openxmlformats.org/officeDocument/2006/relationships/hyperlink" Target="https://www.artline-holds.com/en/product/flat-triangle-s2/" TargetMode="External"/><Relationship Id="rId22" Type="http://schemas.openxmlformats.org/officeDocument/2006/relationships/hyperlink" Target="https://www.artline-holds.com/en/product/woodline-element-s5-bolt-on/" TargetMode="External"/><Relationship Id="rId27" Type="http://schemas.openxmlformats.org/officeDocument/2006/relationships/hyperlink" Target="https://www.artline-holds.com/en/product/woodline-element-s9/" TargetMode="External"/><Relationship Id="rId43" Type="http://schemas.openxmlformats.org/officeDocument/2006/relationships/hyperlink" Target="https://www.artline-holds.com/en/product/woodline-element-l1/" TargetMode="External"/><Relationship Id="rId48" Type="http://schemas.openxmlformats.org/officeDocument/2006/relationships/hyperlink" Target="https://www.artline-holds.com/en/product/woodline-element-l6/" TargetMode="External"/><Relationship Id="rId64" Type="http://schemas.openxmlformats.org/officeDocument/2006/relationships/hyperlink" Target="https://www.artline-holds.com/en/product/triamidm2adjusterdt/" TargetMode="External"/><Relationship Id="rId69" Type="http://schemas.openxmlformats.org/officeDocument/2006/relationships/hyperlink" Target="https://www.artline-holds.com/en/product/triamidxs1dt/" TargetMode="External"/><Relationship Id="rId113" Type="http://schemas.openxmlformats.org/officeDocument/2006/relationships/hyperlink" Target="https://www.artline-holds.com/en/product/lane-xl2-dt-h8/" TargetMode="External"/><Relationship Id="rId118" Type="http://schemas.openxmlformats.org/officeDocument/2006/relationships/hyperlink" Target="https://www.artline-holds.com/en/product/arrow-xxl2-dt/" TargetMode="External"/><Relationship Id="rId80" Type="http://schemas.openxmlformats.org/officeDocument/2006/relationships/hyperlink" Target="https://www.artline-holds.com/en/product/ramp-m3/" TargetMode="External"/><Relationship Id="rId85" Type="http://schemas.openxmlformats.org/officeDocument/2006/relationships/hyperlink" Target="https://www.artline-holds.com/en/product/ramp-xl1/" TargetMode="External"/><Relationship Id="rId12" Type="http://schemas.openxmlformats.org/officeDocument/2006/relationships/hyperlink" Target="https://www.artline-holds.com/en/product/woodline-dual-l2/" TargetMode="External"/><Relationship Id="rId17" Type="http://schemas.openxmlformats.org/officeDocument/2006/relationships/hyperlink" Target="https://www.artline-holds.com/en/product/woodline-element-s3/" TargetMode="External"/><Relationship Id="rId33" Type="http://schemas.openxmlformats.org/officeDocument/2006/relationships/hyperlink" Target="https://www.artline-holds.com/en/product/woodline-element-m2-bolt-on/" TargetMode="External"/><Relationship Id="rId38" Type="http://schemas.openxmlformats.org/officeDocument/2006/relationships/hyperlink" Target="https://www.artline-holds.com/en/product/woodline-element-m6/" TargetMode="External"/><Relationship Id="rId59" Type="http://schemas.openxmlformats.org/officeDocument/2006/relationships/hyperlink" Target="https://www.artline-holds.com/en/product/woodline-twins-l2/" TargetMode="External"/><Relationship Id="rId103" Type="http://schemas.openxmlformats.org/officeDocument/2006/relationships/hyperlink" Target="https://www.artline-holds.com/en/product/flat-triangle-xl1/" TargetMode="External"/><Relationship Id="rId108" Type="http://schemas.openxmlformats.org/officeDocument/2006/relationships/hyperlink" Target="https://www.artline-holds.com/en/product/lane-m3-dt-h10/" TargetMode="External"/><Relationship Id="rId124" Type="http://schemas.openxmlformats.org/officeDocument/2006/relationships/hyperlink" Target="https://www.artline-holds.com/en/product/woodline-dual-m1/" TargetMode="External"/><Relationship Id="rId54" Type="http://schemas.openxmlformats.org/officeDocument/2006/relationships/hyperlink" Target="https://www.artline-holds.com/en/product/woodline-pack-dual-s2/" TargetMode="External"/><Relationship Id="rId70" Type="http://schemas.openxmlformats.org/officeDocument/2006/relationships/hyperlink" Target="https://www.artline-holds.com/en/product/triamidxs1adjusterdt/" TargetMode="External"/><Relationship Id="rId75" Type="http://schemas.openxmlformats.org/officeDocument/2006/relationships/hyperlink" Target="https://www.artline-holds.com/en/product/ramp-l5/" TargetMode="External"/><Relationship Id="rId91" Type="http://schemas.openxmlformats.org/officeDocument/2006/relationships/hyperlink" Target="https://www.artline-holds.com/en/product/ramp-xl7/" TargetMode="External"/><Relationship Id="rId96" Type="http://schemas.openxmlformats.org/officeDocument/2006/relationships/hyperlink" Target="https://www.artline-holds.com/en/product/flat-triangle-s3/" TargetMode="External"/><Relationship Id="rId1" Type="http://schemas.openxmlformats.org/officeDocument/2006/relationships/hyperlink" Target="https://www.artline-holds.com/en/product/squamids1dt/" TargetMode="External"/><Relationship Id="rId6" Type="http://schemas.openxmlformats.org/officeDocument/2006/relationships/hyperlink" Target="https://www.artline-holds.com/en/product/squamids2adjusterdt/" TargetMode="External"/><Relationship Id="rId23" Type="http://schemas.openxmlformats.org/officeDocument/2006/relationships/hyperlink" Target="https://www.artline-holds.com/en/product/woodline-element-s6/" TargetMode="External"/><Relationship Id="rId28" Type="http://schemas.openxmlformats.org/officeDocument/2006/relationships/hyperlink" Target="https://www.artline-holds.com/en/product/woodline-element-s10/" TargetMode="External"/><Relationship Id="rId49" Type="http://schemas.openxmlformats.org/officeDocument/2006/relationships/hyperlink" Target="https://www.artline-holds.com/en/product/woodline-element-l10/" TargetMode="External"/><Relationship Id="rId114" Type="http://schemas.openxmlformats.org/officeDocument/2006/relationships/hyperlink" Target="https://www.artline-holds.com/en/product/lane-xl3-dt-h10/" TargetMode="External"/><Relationship Id="rId119" Type="http://schemas.openxmlformats.org/officeDocument/2006/relationships/hyperlink" Target="https://www.artline-holds.com/en/product/stadium-m-dt/" TargetMode="External"/><Relationship Id="rId44" Type="http://schemas.openxmlformats.org/officeDocument/2006/relationships/hyperlink" Target="https://www.artline-holds.com/en/product/woodline-element-l2/" TargetMode="External"/><Relationship Id="rId60" Type="http://schemas.openxmlformats.org/officeDocument/2006/relationships/hyperlink" Target="https://www.artline-holds.com/en/product/woodline-twins-l3/" TargetMode="External"/><Relationship Id="rId65" Type="http://schemas.openxmlformats.org/officeDocument/2006/relationships/hyperlink" Target="https://www.artline-holds.com/en/product/triamids1dt/" TargetMode="External"/><Relationship Id="rId81" Type="http://schemas.openxmlformats.org/officeDocument/2006/relationships/hyperlink" Target="https://www.artline-holds.com/en/product/ramp-m4/" TargetMode="External"/><Relationship Id="rId86" Type="http://schemas.openxmlformats.org/officeDocument/2006/relationships/hyperlink" Target="https://www.artline-holds.com/en/product/ramp-xl2/" TargetMode="External"/><Relationship Id="rId13" Type="http://schemas.openxmlformats.org/officeDocument/2006/relationships/hyperlink" Target="https://www.artline-holds.com/en/product/woodline-dual-l3/" TargetMode="External"/><Relationship Id="rId18" Type="http://schemas.openxmlformats.org/officeDocument/2006/relationships/hyperlink" Target="https://www.artline-holds.com/en/product/woodline-element-s3-bolt-on/" TargetMode="External"/><Relationship Id="rId39" Type="http://schemas.openxmlformats.org/officeDocument/2006/relationships/hyperlink" Target="https://www.artline-holds.com/en/product/woodline-element-m7/" TargetMode="External"/><Relationship Id="rId109" Type="http://schemas.openxmlformats.org/officeDocument/2006/relationships/hyperlink" Target="https://www.artline-holds.com/en/product/lane-l1-dt-h6/" TargetMode="External"/><Relationship Id="rId34" Type="http://schemas.openxmlformats.org/officeDocument/2006/relationships/hyperlink" Target="https://www.artline-holds.com/en/product/woodline-element-m3/" TargetMode="External"/><Relationship Id="rId50" Type="http://schemas.openxmlformats.org/officeDocument/2006/relationships/hyperlink" Target="https://www.artline-holds.com/en/product/woodline-element-l11/" TargetMode="External"/><Relationship Id="rId55" Type="http://schemas.openxmlformats.org/officeDocument/2006/relationships/hyperlink" Target="https://www.artline-holds.com/en/product/woodline-twins-s1/" TargetMode="External"/><Relationship Id="rId76" Type="http://schemas.openxmlformats.org/officeDocument/2006/relationships/hyperlink" Target="https://www.artline-holds.com/en/product/ramp-l6/" TargetMode="External"/><Relationship Id="rId97" Type="http://schemas.openxmlformats.org/officeDocument/2006/relationships/hyperlink" Target="https://www.artline-holds.com/en/product/flat-triangle-m1/" TargetMode="External"/><Relationship Id="rId104" Type="http://schemas.openxmlformats.org/officeDocument/2006/relationships/hyperlink" Target="https://www.artline-holds.com/en/product/flat-triangle-xl2/" TargetMode="External"/><Relationship Id="rId120" Type="http://schemas.openxmlformats.org/officeDocument/2006/relationships/hyperlink" Target="https://www.artline-holds.com/en/product/stadium-l-dt-with-inserts/" TargetMode="External"/><Relationship Id="rId125" Type="http://schemas.openxmlformats.org/officeDocument/2006/relationships/hyperlink" Target="https://www.artline-holds.com/en/product/woodline-dual-l4/" TargetMode="External"/><Relationship Id="rId7" Type="http://schemas.openxmlformats.org/officeDocument/2006/relationships/hyperlink" Target="https://www.artline-holds.com/en/product/squamidm1adjuster-dt/" TargetMode="External"/><Relationship Id="rId71" Type="http://schemas.openxmlformats.org/officeDocument/2006/relationships/hyperlink" Target="https://www.artline-holds.com/en/product/triamidxs2adjusterdt/" TargetMode="External"/><Relationship Id="rId92" Type="http://schemas.openxmlformats.org/officeDocument/2006/relationships/hyperlink" Target="https://www.artline-holds.com/en/product/triamidxs2dt/" TargetMode="External"/><Relationship Id="rId2" Type="http://schemas.openxmlformats.org/officeDocument/2006/relationships/hyperlink" Target="https://www.artline-holds.com/en/product/squamids2dt/" TargetMode="External"/><Relationship Id="rId29" Type="http://schemas.openxmlformats.org/officeDocument/2006/relationships/hyperlink" Target="https://www.artline-holds.com/en/product/woodline-element-s11/" TargetMode="External"/><Relationship Id="rId24" Type="http://schemas.openxmlformats.org/officeDocument/2006/relationships/hyperlink" Target="https://www.artline-holds.com/en/product/woodline-element-s6-bolt-on/" TargetMode="External"/><Relationship Id="rId40" Type="http://schemas.openxmlformats.org/officeDocument/2006/relationships/hyperlink" Target="https://www.artline-holds.com/en/product/woodline-element-m8/" TargetMode="External"/><Relationship Id="rId45" Type="http://schemas.openxmlformats.org/officeDocument/2006/relationships/hyperlink" Target="https://www.artline-holds.com/en/product/woodline-element-l3/" TargetMode="External"/><Relationship Id="rId66" Type="http://schemas.openxmlformats.org/officeDocument/2006/relationships/hyperlink" Target="https://www.artline-holds.com/en/product/triamids1adjusterdt/" TargetMode="External"/><Relationship Id="rId87" Type="http://schemas.openxmlformats.org/officeDocument/2006/relationships/hyperlink" Target="https://www.artline-holds.com/en/product/ramp-xl3/" TargetMode="External"/><Relationship Id="rId110" Type="http://schemas.openxmlformats.org/officeDocument/2006/relationships/hyperlink" Target="https://www.artline-holds.com/en/product/lane-l2-dt-h8/" TargetMode="External"/><Relationship Id="rId115" Type="http://schemas.openxmlformats.org/officeDocument/2006/relationships/hyperlink" Target="https://www.artline-holds.com/en/product/arrow-xl1-dt/" TargetMode="External"/><Relationship Id="rId61" Type="http://schemas.openxmlformats.org/officeDocument/2006/relationships/hyperlink" Target="https://www.artline-holds.com/en/product/triamidm1dt/" TargetMode="External"/><Relationship Id="rId82" Type="http://schemas.openxmlformats.org/officeDocument/2006/relationships/hyperlink" Target="https://www.artline-holds.com/en/product/ramp-m5/" TargetMode="External"/><Relationship Id="rId19" Type="http://schemas.openxmlformats.org/officeDocument/2006/relationships/hyperlink" Target="https://www.artline-holds.com/en/product/woodline-element-s4/" TargetMode="External"/><Relationship Id="rId14" Type="http://schemas.openxmlformats.org/officeDocument/2006/relationships/hyperlink" Target="https://www.artline-holds.com/en/product/woodline-element-s1/" TargetMode="External"/><Relationship Id="rId30" Type="http://schemas.openxmlformats.org/officeDocument/2006/relationships/hyperlink" Target="https://www.artline-holds.com/en/product/woodline-element-m1/" TargetMode="External"/><Relationship Id="rId35" Type="http://schemas.openxmlformats.org/officeDocument/2006/relationships/hyperlink" Target="https://www.artline-holds.com/en/product/woodline-element-m3-bolt-on/" TargetMode="External"/><Relationship Id="rId56" Type="http://schemas.openxmlformats.org/officeDocument/2006/relationships/hyperlink" Target="https://www.artline-holds.com/en/product/woodline-twins-m1-2/" TargetMode="External"/><Relationship Id="rId77" Type="http://schemas.openxmlformats.org/officeDocument/2006/relationships/hyperlink" Target="https://www.artline-holds.com/en/product/ramp-l7/" TargetMode="External"/><Relationship Id="rId100" Type="http://schemas.openxmlformats.org/officeDocument/2006/relationships/hyperlink" Target="https://www.artline-holds.com/en/product/flat-triangle-l1/" TargetMode="External"/><Relationship Id="rId105" Type="http://schemas.openxmlformats.org/officeDocument/2006/relationships/hyperlink" Target="https://www.artline-holds.com/en/product/flat-triangle-xl3/" TargetMode="External"/><Relationship Id="rId126" Type="http://schemas.openxmlformats.org/officeDocument/2006/relationships/hyperlink" Target="https://www.artline-holds.com/en/product/ridge-xl-dt/" TargetMode="External"/><Relationship Id="rId8" Type="http://schemas.openxmlformats.org/officeDocument/2006/relationships/hyperlink" Target="https://www.artline-holds.com/en/product/squamidm2adjusterdt/" TargetMode="External"/><Relationship Id="rId51" Type="http://schemas.openxmlformats.org/officeDocument/2006/relationships/hyperlink" Target="https://www.artline-holds.com/en/product/woodline-element-xl1/" TargetMode="External"/><Relationship Id="rId72" Type="http://schemas.openxmlformats.org/officeDocument/2006/relationships/hyperlink" Target="https://www.artline-holds.com/en/product/ramp-l2/" TargetMode="External"/><Relationship Id="rId93" Type="http://schemas.openxmlformats.org/officeDocument/2006/relationships/hyperlink" Target="https://www.artline-holds.com/en/product/ramp-l1/" TargetMode="External"/><Relationship Id="rId98" Type="http://schemas.openxmlformats.org/officeDocument/2006/relationships/hyperlink" Target="https://www.artline-holds.com/en/product/flat-triangle-m2/" TargetMode="External"/><Relationship Id="rId121" Type="http://schemas.openxmlformats.org/officeDocument/2006/relationships/hyperlink" Target="https://www.artline-holds.com/en/product/stadium-xl-dt-with-inserts/" TargetMode="External"/><Relationship Id="rId3" Type="http://schemas.openxmlformats.org/officeDocument/2006/relationships/hyperlink" Target="https://www.artline-holds.com/en/product/squamidm1dt/" TargetMode="External"/><Relationship Id="rId25" Type="http://schemas.openxmlformats.org/officeDocument/2006/relationships/hyperlink" Target="https://www.artline-holds.com/en/product/woodline-element-s7/" TargetMode="External"/><Relationship Id="rId46" Type="http://schemas.openxmlformats.org/officeDocument/2006/relationships/hyperlink" Target="https://www.artline-holds.com/en/product/woodline-element-l4/" TargetMode="External"/><Relationship Id="rId67" Type="http://schemas.openxmlformats.org/officeDocument/2006/relationships/hyperlink" Target="https://www.artline-holds.com/en/product/triamids2dt/" TargetMode="External"/><Relationship Id="rId116" Type="http://schemas.openxmlformats.org/officeDocument/2006/relationships/hyperlink" Target="https://www.artline-holds.com/en/product/arrow-xl2-dt/" TargetMode="External"/><Relationship Id="rId20" Type="http://schemas.openxmlformats.org/officeDocument/2006/relationships/hyperlink" Target="https://www.artline-holds.com/en/product/woodline-element-s4-bolt-on/" TargetMode="External"/><Relationship Id="rId41" Type="http://schemas.openxmlformats.org/officeDocument/2006/relationships/hyperlink" Target="https://www.artline-holds.com/en/product/woodline-element-m9/" TargetMode="External"/><Relationship Id="rId62" Type="http://schemas.openxmlformats.org/officeDocument/2006/relationships/hyperlink" Target="https://www.artline-holds.com/en/product/triamidm1adjusterdt/" TargetMode="External"/><Relationship Id="rId83" Type="http://schemas.openxmlformats.org/officeDocument/2006/relationships/hyperlink" Target="https://www.artline-holds.com/en/product/ramp-m6/" TargetMode="External"/><Relationship Id="rId88" Type="http://schemas.openxmlformats.org/officeDocument/2006/relationships/hyperlink" Target="https://www.artline-holds.com/en/product/ramp-xl4/" TargetMode="External"/><Relationship Id="rId111" Type="http://schemas.openxmlformats.org/officeDocument/2006/relationships/hyperlink" Target="https://www.artline-holds.com/en/product/lane-l3-dt-h10/" TargetMode="External"/><Relationship Id="rId15" Type="http://schemas.openxmlformats.org/officeDocument/2006/relationships/hyperlink" Target="https://www.artline-holds.com/en/product/woodline-element-s1-bolt-on/" TargetMode="External"/><Relationship Id="rId36" Type="http://schemas.openxmlformats.org/officeDocument/2006/relationships/hyperlink" Target="https://www.artline-holds.com/en/product/woodline-element-m4/" TargetMode="External"/><Relationship Id="rId57" Type="http://schemas.openxmlformats.org/officeDocument/2006/relationships/hyperlink" Target="https://www.artline-holds.com/en/product/woodline-twins-m2/" TargetMode="External"/><Relationship Id="rId106" Type="http://schemas.openxmlformats.org/officeDocument/2006/relationships/hyperlink" Target="https://www.artline-holds.com/en/product/lane-m1-dt-h6/" TargetMode="External"/><Relationship Id="rId127" Type="http://schemas.openxmlformats.org/officeDocument/2006/relationships/printerSettings" Target="../printerSettings/printerSettings7.bin"/><Relationship Id="rId10" Type="http://schemas.openxmlformats.org/officeDocument/2006/relationships/hyperlink" Target="https://www.artline-holds.com/en/product/arrow-m2/" TargetMode="External"/><Relationship Id="rId31" Type="http://schemas.openxmlformats.org/officeDocument/2006/relationships/hyperlink" Target="https://www.artline-holds.com/en/product/woodline-element-m1-bolt-on/" TargetMode="External"/><Relationship Id="rId52" Type="http://schemas.openxmlformats.org/officeDocument/2006/relationships/hyperlink" Target="https://www.artline-holds.com/en/product/woodline-element-xl2/" TargetMode="External"/><Relationship Id="rId73" Type="http://schemas.openxmlformats.org/officeDocument/2006/relationships/hyperlink" Target="https://www.artline-holds.com/en/product/ramp-l3/" TargetMode="External"/><Relationship Id="rId78" Type="http://schemas.openxmlformats.org/officeDocument/2006/relationships/hyperlink" Target="https://www.artline-holds.com/en/product/ramp-m1/" TargetMode="External"/><Relationship Id="rId94" Type="http://schemas.openxmlformats.org/officeDocument/2006/relationships/hyperlink" Target="https://www.artline-holds.com/en/product/flat-triangle-s1/" TargetMode="External"/><Relationship Id="rId99" Type="http://schemas.openxmlformats.org/officeDocument/2006/relationships/hyperlink" Target="https://www.artline-holds.com/en/product/flat-triangle-m3/" TargetMode="External"/><Relationship Id="rId101" Type="http://schemas.openxmlformats.org/officeDocument/2006/relationships/hyperlink" Target="https://www.artline-holds.com/en/product/flat-triangle-l2/" TargetMode="External"/><Relationship Id="rId122" Type="http://schemas.openxmlformats.org/officeDocument/2006/relationships/hyperlink" Target="https://www.artline-holds.com/en/product/stadium-xxl-dt-with-inserts/" TargetMode="External"/><Relationship Id="rId4" Type="http://schemas.openxmlformats.org/officeDocument/2006/relationships/hyperlink" Target="https://www.artline-holds.com/en/product/squamidm2dt/" TargetMode="External"/><Relationship Id="rId9" Type="http://schemas.openxmlformats.org/officeDocument/2006/relationships/hyperlink" Target="https://www.artline-holds.com/en/product/arrow-m1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line-holds.com/en/product/trainingline-hemisphere-xs/" TargetMode="External"/><Relationship Id="rId13" Type="http://schemas.openxmlformats.org/officeDocument/2006/relationships/hyperlink" Target="https://www.artline-holds.com/en/product/trainingline-hemisphere-l/" TargetMode="External"/><Relationship Id="rId18" Type="http://schemas.openxmlformats.org/officeDocument/2006/relationships/hyperlink" Target="https://www.artline-holds.com/en/product/trainingline-flat-rung-l/" TargetMode="External"/><Relationship Id="rId26" Type="http://schemas.openxmlformats.org/officeDocument/2006/relationships/hyperlink" Target="https://www.artline-holds.com/en/product/homewall/" TargetMode="External"/><Relationship Id="rId3" Type="http://schemas.openxmlformats.org/officeDocument/2006/relationships/hyperlink" Target="https://www.artline-holds.com/en/product/trainingline-balls-25-0/" TargetMode="External"/><Relationship Id="rId21" Type="http://schemas.openxmlformats.org/officeDocument/2006/relationships/hyperlink" Target="https://www.artline-holds.com/en/product/trainingline-round-rung-m/" TargetMode="External"/><Relationship Id="rId7" Type="http://schemas.openxmlformats.org/officeDocument/2006/relationships/hyperlink" Target="https://www.artline-holds.com/en/product/trainingline-balls-12-0/" TargetMode="External"/><Relationship Id="rId12" Type="http://schemas.openxmlformats.org/officeDocument/2006/relationships/hyperlink" Target="https://www.artline-holds.com/en/product/trainingline-hemisphere-m-2-3/" TargetMode="External"/><Relationship Id="rId17" Type="http://schemas.openxmlformats.org/officeDocument/2006/relationships/hyperlink" Target="https://www.artline-holds.com/en/product/trainingline-flat-rung-m/" TargetMode="External"/><Relationship Id="rId25" Type="http://schemas.openxmlformats.org/officeDocument/2006/relationships/hyperlink" Target="https://www.artline-holds.com/en/product/trainingline-pipe-10-0/" TargetMode="External"/><Relationship Id="rId2" Type="http://schemas.openxmlformats.org/officeDocument/2006/relationships/hyperlink" Target="https://www.artline-holds.com/en/product/trainingline-sledge/" TargetMode="External"/><Relationship Id="rId16" Type="http://schemas.openxmlformats.org/officeDocument/2006/relationships/hyperlink" Target="https://www.artline-holds.com/en/product/trainingline-flat-rung-s/" TargetMode="External"/><Relationship Id="rId20" Type="http://schemas.openxmlformats.org/officeDocument/2006/relationships/hyperlink" Target="https://www.artline-holds.com/en/product/trainingline-round-rung-s/" TargetMode="External"/><Relationship Id="rId29" Type="http://schemas.openxmlformats.org/officeDocument/2006/relationships/hyperlink" Target="https://www.artline-holds.com/en/product/homewall-beginner/" TargetMode="External"/><Relationship Id="rId1" Type="http://schemas.openxmlformats.org/officeDocument/2006/relationships/hyperlink" Target="https://www.artline-holds.com/en/product/trainingline-pinch/" TargetMode="External"/><Relationship Id="rId6" Type="http://schemas.openxmlformats.org/officeDocument/2006/relationships/hyperlink" Target="https://www.artline-holds.com/en/product/trainingline-balls-10-0/" TargetMode="External"/><Relationship Id="rId11" Type="http://schemas.openxmlformats.org/officeDocument/2006/relationships/hyperlink" Target="https://www.artline-holds.com/en/product/trainingline-hemisphere-m-1-2/" TargetMode="External"/><Relationship Id="rId24" Type="http://schemas.openxmlformats.org/officeDocument/2006/relationships/hyperlink" Target="https://www.artline-holds.com/en/product/trainingline-pipe-8-0/" TargetMode="External"/><Relationship Id="rId32" Type="http://schemas.openxmlformats.org/officeDocument/2006/relationships/drawing" Target="../drawings/drawing11.xml"/><Relationship Id="rId5" Type="http://schemas.openxmlformats.org/officeDocument/2006/relationships/hyperlink" Target="https://www.artline-holds.com/en/product/trainingline-balls-8-0/" TargetMode="External"/><Relationship Id="rId15" Type="http://schemas.openxmlformats.org/officeDocument/2006/relationships/hyperlink" Target="https://www.artline-holds.com/en/product/trainingline-flat-rung-xs/" TargetMode="External"/><Relationship Id="rId23" Type="http://schemas.openxmlformats.org/officeDocument/2006/relationships/hyperlink" Target="https://www.artline-holds.com/en/product/trainingline-round-rung-xl/" TargetMode="External"/><Relationship Id="rId28" Type="http://schemas.openxmlformats.org/officeDocument/2006/relationships/hyperlink" Target="https://www.artline-holds.com/en/product/homewall-intermediate/" TargetMode="External"/><Relationship Id="rId10" Type="http://schemas.openxmlformats.org/officeDocument/2006/relationships/hyperlink" Target="https://www.artline-holds.com/en/product/trainingline-hemisphere-m-1-3/" TargetMode="External"/><Relationship Id="rId19" Type="http://schemas.openxmlformats.org/officeDocument/2006/relationships/hyperlink" Target="https://www.artline-holds.com/en/product/trainingline-flat-rung-xl/" TargetMode="External"/><Relationship Id="rId31" Type="http://schemas.openxmlformats.org/officeDocument/2006/relationships/printerSettings" Target="../printerSettings/printerSettings8.bin"/><Relationship Id="rId4" Type="http://schemas.openxmlformats.org/officeDocument/2006/relationships/hyperlink" Target="https://www.artline-holds.com/en/product/artboard_climbing/" TargetMode="External"/><Relationship Id="rId9" Type="http://schemas.openxmlformats.org/officeDocument/2006/relationships/hyperlink" Target="https://www.artline-holds.com/en/product/trainingline-hemisphere-s/" TargetMode="External"/><Relationship Id="rId14" Type="http://schemas.openxmlformats.org/officeDocument/2006/relationships/hyperlink" Target="https://www.artline-holds.com/en/product/trainingline-flat-rung-xl/" TargetMode="External"/><Relationship Id="rId22" Type="http://schemas.openxmlformats.org/officeDocument/2006/relationships/hyperlink" Target="https://www.artline-holds.com/en/product/trainingline-round-rung-l/" TargetMode="External"/><Relationship Id="rId27" Type="http://schemas.openxmlformats.org/officeDocument/2006/relationships/hyperlink" Target="https://www.artline-holds.com/en/product/homewall-intermediate/" TargetMode="External"/><Relationship Id="rId30" Type="http://schemas.openxmlformats.org/officeDocument/2006/relationships/hyperlink" Target="https://www.artline-holds.com/en/product/homewall-beginn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tline-holds.com/en/product/firstline-pack-speed-kid/" TargetMode="External"/><Relationship Id="rId2" Type="http://schemas.openxmlformats.org/officeDocument/2006/relationships/hyperlink" Target="https://www.artline-holds.com/en/product/firstline-pack-speed-kid/" TargetMode="External"/><Relationship Id="rId1" Type="http://schemas.openxmlformats.org/officeDocument/2006/relationships/hyperlink" Target="https://www.artline-holds.com/en/product/firstline-pack-speed-kid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rtline-holds.com/en/product/freshline-edges-1/" TargetMode="External"/><Relationship Id="rId21" Type="http://schemas.openxmlformats.org/officeDocument/2006/relationships/hyperlink" Target="https://www.artline-holds.com/en/product/freshline-bridges/" TargetMode="External"/><Relationship Id="rId42" Type="http://schemas.openxmlformats.org/officeDocument/2006/relationships/hyperlink" Target="https://www.artline-holds.com/en/product/stoneline-edges-1/" TargetMode="External"/><Relationship Id="rId47" Type="http://schemas.openxmlformats.org/officeDocument/2006/relationships/hyperlink" Target="https://www.artline-holds.com/en/product/stoneline-mega-jugs/" TargetMode="External"/><Relationship Id="rId63" Type="http://schemas.openxmlformats.org/officeDocument/2006/relationships/hyperlink" Target="https://www.artline-holds.com/en/product/tribeline-jugs-l1/" TargetMode="External"/><Relationship Id="rId68" Type="http://schemas.openxmlformats.org/officeDocument/2006/relationships/hyperlink" Target="https://www.artline-holds.com/en/product/tribeline-pinches-l2/" TargetMode="External"/><Relationship Id="rId84" Type="http://schemas.openxmlformats.org/officeDocument/2006/relationships/hyperlink" Target="https://www.artline-holds.com/en/product/tribeline-jugs-s1/" TargetMode="External"/><Relationship Id="rId89" Type="http://schemas.openxmlformats.org/officeDocument/2006/relationships/hyperlink" Target="https://www.artline-holds.com/en/product/proline-edges-3/" TargetMode="External"/><Relationship Id="rId16" Type="http://schemas.openxmlformats.org/officeDocument/2006/relationships/hyperlink" Target="https://www.artline-holds.com/en/product/firstline-foot-hand/" TargetMode="External"/><Relationship Id="rId11" Type="http://schemas.openxmlformats.org/officeDocument/2006/relationships/hyperlink" Target="https://www.artline-holds.com/en/product/bleauline-pocket-1/" TargetMode="External"/><Relationship Id="rId32" Type="http://schemas.openxmlformats.org/officeDocument/2006/relationships/hyperlink" Target="https://www.artline-holds.com/en/product/freshline-mini-crimps-1/" TargetMode="External"/><Relationship Id="rId37" Type="http://schemas.openxmlformats.org/officeDocument/2006/relationships/hyperlink" Target="https://www.artline-holds.com/en/product/freshline-pinches-3/" TargetMode="External"/><Relationship Id="rId53" Type="http://schemas.openxmlformats.org/officeDocument/2006/relationships/hyperlink" Target="https://www.artline-holds.com/en/product/tribeline-drop-l1/" TargetMode="External"/><Relationship Id="rId58" Type="http://schemas.openxmlformats.org/officeDocument/2006/relationships/hyperlink" Target="https://www.artline-holds.com/en/product/tribeline-drop-xl1/" TargetMode="External"/><Relationship Id="rId74" Type="http://schemas.openxmlformats.org/officeDocument/2006/relationships/hyperlink" Target="https://www.artline-holds.com/en/product/tribeline-pockets-l1/" TargetMode="External"/><Relationship Id="rId79" Type="http://schemas.openxmlformats.org/officeDocument/2006/relationships/hyperlink" Target="https://www.artline-holds.com/en/product/tribeline-twins-l1/" TargetMode="External"/><Relationship Id="rId5" Type="http://schemas.openxmlformats.org/officeDocument/2006/relationships/hyperlink" Target="https://www.artline-holds.com/en/product/bleauline-edges-1/" TargetMode="External"/><Relationship Id="rId90" Type="http://schemas.openxmlformats.org/officeDocument/2006/relationships/hyperlink" Target="https://www.artline-holds.com/en/product/proline-hueco-1/" TargetMode="External"/><Relationship Id="rId95" Type="http://schemas.openxmlformats.org/officeDocument/2006/relationships/hyperlink" Target="https://www.artline-holds.com/en/product/bridges-xl1/" TargetMode="External"/><Relationship Id="rId22" Type="http://schemas.openxmlformats.org/officeDocument/2006/relationships/hyperlink" Target="https://www.artline-holds.com/en/product/freshline-crimps-1/" TargetMode="External"/><Relationship Id="rId27" Type="http://schemas.openxmlformats.org/officeDocument/2006/relationships/hyperlink" Target="https://www.artline-holds.com/en/product/freshline-edges-2/" TargetMode="External"/><Relationship Id="rId43" Type="http://schemas.openxmlformats.org/officeDocument/2006/relationships/hyperlink" Target="https://www.artline-holds.com/en/product/stoneline-foot/" TargetMode="External"/><Relationship Id="rId48" Type="http://schemas.openxmlformats.org/officeDocument/2006/relationships/hyperlink" Target="https://www.artline-holds.com/en/product/stoneline-mini-crimps/" TargetMode="External"/><Relationship Id="rId64" Type="http://schemas.openxmlformats.org/officeDocument/2006/relationships/hyperlink" Target="https://www.artline-holds.com/en/product/tribeline-jugs-l2/" TargetMode="External"/><Relationship Id="rId69" Type="http://schemas.openxmlformats.org/officeDocument/2006/relationships/hyperlink" Target="https://www.artline-holds.com/en/product/tribeline-pinches-m1/" TargetMode="External"/><Relationship Id="rId80" Type="http://schemas.openxmlformats.org/officeDocument/2006/relationships/hyperlink" Target="https://www.artline-holds.com/en/product/tribeline-jugs-ml1/" TargetMode="External"/><Relationship Id="rId85" Type="http://schemas.openxmlformats.org/officeDocument/2006/relationships/hyperlink" Target="https://www.artline-holds.com/en/product/tribeline-jugs-s2/" TargetMode="External"/><Relationship Id="rId3" Type="http://schemas.openxmlformats.org/officeDocument/2006/relationships/hyperlink" Target="https://www.artline-holds.com/en/product/bleauline-crimps-3/" TargetMode="External"/><Relationship Id="rId12" Type="http://schemas.openxmlformats.org/officeDocument/2006/relationships/hyperlink" Target="https://www.artline-holds.com/en/product/bleauline-pocket-2/" TargetMode="External"/><Relationship Id="rId17" Type="http://schemas.openxmlformats.org/officeDocument/2006/relationships/hyperlink" Target="https://www.artline-holds.com/en/product/firstline-jugs-1/" TargetMode="External"/><Relationship Id="rId25" Type="http://schemas.openxmlformats.org/officeDocument/2006/relationships/hyperlink" Target="https://www.artline-holds.com/en/product/freshline-foot-2/" TargetMode="External"/><Relationship Id="rId33" Type="http://schemas.openxmlformats.org/officeDocument/2006/relationships/hyperlink" Target="https://www.artline-holds.com/en/product/freshline-mini-jugs-1/" TargetMode="External"/><Relationship Id="rId38" Type="http://schemas.openxmlformats.org/officeDocument/2006/relationships/hyperlink" Target="https://www.artline-holds.com/en/product/freshline-pockets-1/" TargetMode="External"/><Relationship Id="rId46" Type="http://schemas.openxmlformats.org/officeDocument/2006/relationships/hyperlink" Target="https://www.artline-holds.com/en/product/stoneline-large-jugs/" TargetMode="External"/><Relationship Id="rId59" Type="http://schemas.openxmlformats.org/officeDocument/2006/relationships/hyperlink" Target="https://www.artline-holds.com/en/product/tribeline-drop-xl2/" TargetMode="External"/><Relationship Id="rId67" Type="http://schemas.openxmlformats.org/officeDocument/2006/relationships/hyperlink" Target="https://www.artline-holds.com/en/product/tribeline-pinches-l1/" TargetMode="External"/><Relationship Id="rId20" Type="http://schemas.openxmlformats.org/officeDocument/2006/relationships/hyperlink" Target="https://www.artline-holds.com/en/product/firstline-mini-jugs-2/" TargetMode="External"/><Relationship Id="rId41" Type="http://schemas.openxmlformats.org/officeDocument/2006/relationships/hyperlink" Target="https://www.artline-holds.com/en/product/stoneline-crimps-1/" TargetMode="External"/><Relationship Id="rId54" Type="http://schemas.openxmlformats.org/officeDocument/2006/relationships/hyperlink" Target="https://www.artline-holds.com/en/product/tribeline-drop-l2/" TargetMode="External"/><Relationship Id="rId62" Type="http://schemas.openxmlformats.org/officeDocument/2006/relationships/hyperlink" Target="https://www.artline-holds.com/en/product/tribeline-drop-xl5/" TargetMode="External"/><Relationship Id="rId70" Type="http://schemas.openxmlformats.org/officeDocument/2006/relationships/hyperlink" Target="https://www.artline-holds.com/en/product/tribeline-pinches-xl1/" TargetMode="External"/><Relationship Id="rId75" Type="http://schemas.openxmlformats.org/officeDocument/2006/relationships/hyperlink" Target="https://www.artline-holds.com/en/product/tribeline-pockets-l2/" TargetMode="External"/><Relationship Id="rId83" Type="http://schemas.openxmlformats.org/officeDocument/2006/relationships/hyperlink" Target="https://www.artline-holds.com/en/product/tribeline-jugs-m2/" TargetMode="External"/><Relationship Id="rId88" Type="http://schemas.openxmlformats.org/officeDocument/2006/relationships/hyperlink" Target="https://www.artline-holds.com/en/product/proline-edges-2/" TargetMode="External"/><Relationship Id="rId91" Type="http://schemas.openxmlformats.org/officeDocument/2006/relationships/hyperlink" Target="https://www.artline-holds.com/en/product/proline-incut-edges-1/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artline-holds.com/en/product/bleauline-crimps-1/" TargetMode="External"/><Relationship Id="rId6" Type="http://schemas.openxmlformats.org/officeDocument/2006/relationships/hyperlink" Target="https://www.artline-holds.com/en/product/bleauline-foot-1/" TargetMode="External"/><Relationship Id="rId15" Type="http://schemas.openxmlformats.org/officeDocument/2006/relationships/hyperlink" Target="https://www.artline-holds.com/en/product/firstline-foot-2/" TargetMode="External"/><Relationship Id="rId23" Type="http://schemas.openxmlformats.org/officeDocument/2006/relationships/hyperlink" Target="https://www.artline-holds.com/en/product/freshline-crimps-2/" TargetMode="External"/><Relationship Id="rId28" Type="http://schemas.openxmlformats.org/officeDocument/2006/relationships/hyperlink" Target="https://www.artline-holds.com/en/product/freshline-jugs-1/" TargetMode="External"/><Relationship Id="rId36" Type="http://schemas.openxmlformats.org/officeDocument/2006/relationships/hyperlink" Target="https://www.artline-holds.com/en/product/freshline-pinches-2/" TargetMode="External"/><Relationship Id="rId49" Type="http://schemas.openxmlformats.org/officeDocument/2006/relationships/hyperlink" Target="https://www.artline-holds.com/en/product/stoneline-mini-jugs/" TargetMode="External"/><Relationship Id="rId57" Type="http://schemas.openxmlformats.org/officeDocument/2006/relationships/hyperlink" Target="https://www.artline-holds.com/en/product/tribeline-drop-m3/" TargetMode="External"/><Relationship Id="rId10" Type="http://schemas.openxmlformats.org/officeDocument/2006/relationships/hyperlink" Target="https://www.artline-holds.com/en/product/bleauline-pinches-2/" TargetMode="External"/><Relationship Id="rId31" Type="http://schemas.openxmlformats.org/officeDocument/2006/relationships/hyperlink" Target="https://www.artline-holds.com/en/product/freshline-mega-jugs-2/" TargetMode="External"/><Relationship Id="rId44" Type="http://schemas.openxmlformats.org/officeDocument/2006/relationships/hyperlink" Target="https://www.artline-holds.com/en/product/stoneline-incut-edges/" TargetMode="External"/><Relationship Id="rId52" Type="http://schemas.openxmlformats.org/officeDocument/2006/relationships/hyperlink" Target="https://www.artline-holds.com/en/product/stoneline-pockets/" TargetMode="External"/><Relationship Id="rId60" Type="http://schemas.openxmlformats.org/officeDocument/2006/relationships/hyperlink" Target="https://www.artline-holds.com/en/product/tribeline-drop-xl3/" TargetMode="External"/><Relationship Id="rId65" Type="http://schemas.openxmlformats.org/officeDocument/2006/relationships/hyperlink" Target="https://www.artline-holds.com/en/product/tribeline-jugs-l3/" TargetMode="External"/><Relationship Id="rId73" Type="http://schemas.openxmlformats.org/officeDocument/2006/relationships/hyperlink" Target="https://www.artline-holds.com/en/product/tribeline-pinches-xxl2/" TargetMode="External"/><Relationship Id="rId78" Type="http://schemas.openxmlformats.org/officeDocument/2006/relationships/hyperlink" Target="https://www.artline-holds.com/en/product/tribeline-pockets-ml-2/" TargetMode="External"/><Relationship Id="rId81" Type="http://schemas.openxmlformats.org/officeDocument/2006/relationships/hyperlink" Target="https://www.artline-holds.com/en/product/tribeline-jugs-ml2/" TargetMode="External"/><Relationship Id="rId86" Type="http://schemas.openxmlformats.org/officeDocument/2006/relationships/hyperlink" Target="https://www.artline-holds.com/en/product/tribeline-twins-m1/" TargetMode="External"/><Relationship Id="rId94" Type="http://schemas.openxmlformats.org/officeDocument/2006/relationships/hyperlink" Target="https://www.artline-holds.com/produit/topdownjugs/" TargetMode="External"/><Relationship Id="rId4" Type="http://schemas.openxmlformats.org/officeDocument/2006/relationships/hyperlink" Target="https://www.artline-holds.com/en/product/bleauline-crimps-4/" TargetMode="External"/><Relationship Id="rId9" Type="http://schemas.openxmlformats.org/officeDocument/2006/relationships/hyperlink" Target="https://www.artline-holds.com/en/product/bleauline-pinches-1/" TargetMode="External"/><Relationship Id="rId13" Type="http://schemas.openxmlformats.org/officeDocument/2006/relationships/hyperlink" Target="https://www.artline-holds.com/en/product/firstline-crimps-1/" TargetMode="External"/><Relationship Id="rId18" Type="http://schemas.openxmlformats.org/officeDocument/2006/relationships/hyperlink" Target="https://www.artline-holds.com/en/product/firstline-mini-edges/" TargetMode="External"/><Relationship Id="rId39" Type="http://schemas.openxmlformats.org/officeDocument/2006/relationships/hyperlink" Target="https://www.artline-holds.com/en/product/proline-bleau-1/" TargetMode="External"/><Relationship Id="rId34" Type="http://schemas.openxmlformats.org/officeDocument/2006/relationships/hyperlink" Target="https://www.artline-holds.com/en/product/freshline-mini-slopers-1/" TargetMode="External"/><Relationship Id="rId50" Type="http://schemas.openxmlformats.org/officeDocument/2006/relationships/hyperlink" Target="https://www.artline-holds.com/en/product/stoneline-mini-slopers/" TargetMode="External"/><Relationship Id="rId55" Type="http://schemas.openxmlformats.org/officeDocument/2006/relationships/hyperlink" Target="https://www.artline-holds.com/en/product/tribeline-drop-l3/" TargetMode="External"/><Relationship Id="rId76" Type="http://schemas.openxmlformats.org/officeDocument/2006/relationships/hyperlink" Target="https://www.artline-holds.com/en/product/tribeline-pockets-l3/" TargetMode="External"/><Relationship Id="rId97" Type="http://schemas.openxmlformats.org/officeDocument/2006/relationships/drawing" Target="../drawings/drawing3.xml"/><Relationship Id="rId7" Type="http://schemas.openxmlformats.org/officeDocument/2006/relationships/hyperlink" Target="https://www.artline-holds.com/en/product/bleauline-foot-2/" TargetMode="External"/><Relationship Id="rId71" Type="http://schemas.openxmlformats.org/officeDocument/2006/relationships/hyperlink" Target="https://www.artline-holds.com/en/product/tribeline-pinches-xl2/" TargetMode="External"/><Relationship Id="rId92" Type="http://schemas.openxmlformats.org/officeDocument/2006/relationships/hyperlink" Target="https://www.artline-holds.com/en/product/proline-pinches-1/" TargetMode="External"/><Relationship Id="rId2" Type="http://schemas.openxmlformats.org/officeDocument/2006/relationships/hyperlink" Target="https://www.artline-holds.com/en/product/bleauline-crimps-2/" TargetMode="External"/><Relationship Id="rId29" Type="http://schemas.openxmlformats.org/officeDocument/2006/relationships/hyperlink" Target="https://www.artline-holds.com/en/product/freshline-large-jugs-1/" TargetMode="External"/><Relationship Id="rId24" Type="http://schemas.openxmlformats.org/officeDocument/2006/relationships/hyperlink" Target="https://www.artline-holds.com/en/product/freshline-foot-1/" TargetMode="External"/><Relationship Id="rId40" Type="http://schemas.openxmlformats.org/officeDocument/2006/relationships/hyperlink" Target="https://www.artline-holds.com/en/product/proline-crimps-1/" TargetMode="External"/><Relationship Id="rId45" Type="http://schemas.openxmlformats.org/officeDocument/2006/relationships/hyperlink" Target="https://www.artline-holds.com/en/product/stoneline-jugs/" TargetMode="External"/><Relationship Id="rId66" Type="http://schemas.openxmlformats.org/officeDocument/2006/relationships/hyperlink" Target="https://www.artline-holds.com/en/product/tribeline-jugs-l4/" TargetMode="External"/><Relationship Id="rId87" Type="http://schemas.openxmlformats.org/officeDocument/2006/relationships/hyperlink" Target="https://www.artline-holds.com/en/product/proline-edges-1/" TargetMode="External"/><Relationship Id="rId61" Type="http://schemas.openxmlformats.org/officeDocument/2006/relationships/hyperlink" Target="https://www.artline-holds.com/en/product/tribeline-drop-xl4/" TargetMode="External"/><Relationship Id="rId82" Type="http://schemas.openxmlformats.org/officeDocument/2006/relationships/hyperlink" Target="https://www.artline-holds.com/en/product/tribeline-jugs-m1/" TargetMode="External"/><Relationship Id="rId19" Type="http://schemas.openxmlformats.org/officeDocument/2006/relationships/hyperlink" Target="https://www.artline-holds.com/en/product/firstline-mini-jugs-1/" TargetMode="External"/><Relationship Id="rId14" Type="http://schemas.openxmlformats.org/officeDocument/2006/relationships/hyperlink" Target="https://www.artline-holds.com/en/product/firstline-foot-1/" TargetMode="External"/><Relationship Id="rId30" Type="http://schemas.openxmlformats.org/officeDocument/2006/relationships/hyperlink" Target="https://www.artline-holds.com/en/product/freshline-mega-jugs-1/" TargetMode="External"/><Relationship Id="rId35" Type="http://schemas.openxmlformats.org/officeDocument/2006/relationships/hyperlink" Target="https://www.artline-holds.com/en/product/freshline-pinches-1/" TargetMode="External"/><Relationship Id="rId56" Type="http://schemas.openxmlformats.org/officeDocument/2006/relationships/hyperlink" Target="https://www.artline-holds.com/en/product/tribeline-drop-m2/" TargetMode="External"/><Relationship Id="rId77" Type="http://schemas.openxmlformats.org/officeDocument/2006/relationships/hyperlink" Target="https://www.artline-holds.com/en/product/tribeline-pockets-ml-1/" TargetMode="External"/><Relationship Id="rId8" Type="http://schemas.openxmlformats.org/officeDocument/2006/relationships/hyperlink" Target="https://www.artline-holds.com/en/product/bleauline-incut-edges-1/" TargetMode="External"/><Relationship Id="rId51" Type="http://schemas.openxmlformats.org/officeDocument/2006/relationships/hyperlink" Target="https://www.artline-holds.com/en/product/stoneline-pinches/" TargetMode="External"/><Relationship Id="rId72" Type="http://schemas.openxmlformats.org/officeDocument/2006/relationships/hyperlink" Target="https://www.artline-holds.com/en/product/tribeline-pinches-xxl1/" TargetMode="External"/><Relationship Id="rId93" Type="http://schemas.openxmlformats.org/officeDocument/2006/relationships/hyperlink" Target="https://www.artline-holds.com/en/product/proline-quartz-1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rtline-holds.com/en/product/stoneline-mini-crimps/" TargetMode="External"/><Relationship Id="rId21" Type="http://schemas.openxmlformats.org/officeDocument/2006/relationships/hyperlink" Target="https://www.artline-holds.com/en/product/fatline-bleau-2/" TargetMode="External"/><Relationship Id="rId42" Type="http://schemas.openxmlformats.org/officeDocument/2006/relationships/hyperlink" Target="https://www.artline-holds.com/en/product/fatline-monster-2/" TargetMode="External"/><Relationship Id="rId63" Type="http://schemas.openxmlformats.org/officeDocument/2006/relationships/hyperlink" Target="https://www.artline-holds.com/en/product/freshline-foot-2/" TargetMode="External"/><Relationship Id="rId84" Type="http://schemas.openxmlformats.org/officeDocument/2006/relationships/hyperlink" Target="https://www.artline-holds.com/en/product/proline-edges-1/" TargetMode="External"/><Relationship Id="rId138" Type="http://schemas.openxmlformats.org/officeDocument/2006/relationships/hyperlink" Target="https://www.artline-holds.com/en/product/tribeline-jugs-l4/" TargetMode="External"/><Relationship Id="rId159" Type="http://schemas.openxmlformats.org/officeDocument/2006/relationships/hyperlink" Target="https://www.artline-holds.com/produit/edges-m5-dt-pu/" TargetMode="External"/><Relationship Id="rId170" Type="http://schemas.openxmlformats.org/officeDocument/2006/relationships/hyperlink" Target="https://www.artline-holds.com/produit/vortex-edges-m3/" TargetMode="External"/><Relationship Id="rId107" Type="http://schemas.openxmlformats.org/officeDocument/2006/relationships/hyperlink" Target="https://www.artline-holds.com/en/product/proline-screw-ons-7/" TargetMode="External"/><Relationship Id="rId11" Type="http://schemas.openxmlformats.org/officeDocument/2006/relationships/hyperlink" Target="https://www.artline-holds.com/en/product/bleauline-mega-2/" TargetMode="External"/><Relationship Id="rId32" Type="http://schemas.openxmlformats.org/officeDocument/2006/relationships/hyperlink" Target="https://www.artline-holds.com/en/product/fatline-hueco-1/" TargetMode="External"/><Relationship Id="rId53" Type="http://schemas.openxmlformats.org/officeDocument/2006/relationships/hyperlink" Target="https://www.artline-holds.com/en/product/fatline-twins-1/" TargetMode="External"/><Relationship Id="rId74" Type="http://schemas.openxmlformats.org/officeDocument/2006/relationships/hyperlink" Target="https://www.artline-holds.com/en/product/proline-boulder-crimp-1/" TargetMode="External"/><Relationship Id="rId128" Type="http://schemas.openxmlformats.org/officeDocument/2006/relationships/hyperlink" Target="https://www.artline-holds.com/en/product/tribeline-drop-xl5/" TargetMode="External"/><Relationship Id="rId149" Type="http://schemas.openxmlformats.org/officeDocument/2006/relationships/hyperlink" Target="https://www.artline-holds.com/en/product/tribeline-twins-m1/" TargetMode="External"/><Relationship Id="rId5" Type="http://schemas.openxmlformats.org/officeDocument/2006/relationships/hyperlink" Target="https://www.artline-holds.com/en/product/bleauline-crimps-2/" TargetMode="External"/><Relationship Id="rId95" Type="http://schemas.openxmlformats.org/officeDocument/2006/relationships/hyperlink" Target="https://www.artline-holds.com/en/product/proline-geometrics-7/" TargetMode="External"/><Relationship Id="rId160" Type="http://schemas.openxmlformats.org/officeDocument/2006/relationships/hyperlink" Target="https://www.artline-holds.com/produit/edges-l2-dt-pu/" TargetMode="External"/><Relationship Id="rId22" Type="http://schemas.openxmlformats.org/officeDocument/2006/relationships/hyperlink" Target="https://www.artline-holds.com/en/product/fatline-bleau-3/" TargetMode="External"/><Relationship Id="rId43" Type="http://schemas.openxmlformats.org/officeDocument/2006/relationships/hyperlink" Target="https://www.artline-holds.com/en/product/fatline-monster-3/" TargetMode="External"/><Relationship Id="rId64" Type="http://schemas.openxmlformats.org/officeDocument/2006/relationships/hyperlink" Target="https://www.artline-holds.com/en/product/freshline-hybrid-1/" TargetMode="External"/><Relationship Id="rId118" Type="http://schemas.openxmlformats.org/officeDocument/2006/relationships/hyperlink" Target="https://www.artline-holds.com/en/product/stoneline-mini-jugs/" TargetMode="External"/><Relationship Id="rId139" Type="http://schemas.openxmlformats.org/officeDocument/2006/relationships/hyperlink" Target="https://www.artline-holds.com/en/product/tribeline-jugs-xl1/" TargetMode="External"/><Relationship Id="rId85" Type="http://schemas.openxmlformats.org/officeDocument/2006/relationships/hyperlink" Target="https://www.artline-holds.com/en/product/proline-geometrics-twins-s/" TargetMode="External"/><Relationship Id="rId150" Type="http://schemas.openxmlformats.org/officeDocument/2006/relationships/hyperlink" Target="https://www.artline-holds.com/en/product/tribeline-twins-s1/" TargetMode="External"/><Relationship Id="rId171" Type="http://schemas.openxmlformats.org/officeDocument/2006/relationships/hyperlink" Target="https://www.artline-holds.com/produit/vortex-edges-m2/" TargetMode="External"/><Relationship Id="rId12" Type="http://schemas.openxmlformats.org/officeDocument/2006/relationships/hyperlink" Target="https://www.artline-holds.com/en/product/bleauline-pinches-1/" TargetMode="External"/><Relationship Id="rId33" Type="http://schemas.openxmlformats.org/officeDocument/2006/relationships/hyperlink" Target="https://www.artline-holds.com/en/product/fatline-hueco-2/" TargetMode="External"/><Relationship Id="rId108" Type="http://schemas.openxmlformats.org/officeDocument/2006/relationships/hyperlink" Target="https://www.artline-holds.com/en/product/proline-slopers-1/" TargetMode="External"/><Relationship Id="rId129" Type="http://schemas.openxmlformats.org/officeDocument/2006/relationships/hyperlink" Target="https://www.artline-holds.com/en/product/tribeline-jugs-s1/" TargetMode="External"/><Relationship Id="rId54" Type="http://schemas.openxmlformats.org/officeDocument/2006/relationships/hyperlink" Target="https://www.artline-holds.com/en/product/fatline-twins-2/" TargetMode="External"/><Relationship Id="rId75" Type="http://schemas.openxmlformats.org/officeDocument/2006/relationships/hyperlink" Target="https://www.artline-holds.com/en/product/proline-boulder-crimp-2/" TargetMode="External"/><Relationship Id="rId96" Type="http://schemas.openxmlformats.org/officeDocument/2006/relationships/hyperlink" Target="https://www.artline-holds.com/en/product/proline-geometrics-8/" TargetMode="External"/><Relationship Id="rId140" Type="http://schemas.openxmlformats.org/officeDocument/2006/relationships/hyperlink" Target="https://www.artline-holds.com/en/product/tribeline-jugs-xl2/" TargetMode="External"/><Relationship Id="rId161" Type="http://schemas.openxmlformats.org/officeDocument/2006/relationships/hyperlink" Target="https://www.artline-holds.com/produit/slopers-l3-dt-pu/" TargetMode="External"/><Relationship Id="rId6" Type="http://schemas.openxmlformats.org/officeDocument/2006/relationships/hyperlink" Target="https://www.artline-holds.com/en/product/bleauline-crimps-3/" TargetMode="External"/><Relationship Id="rId23" Type="http://schemas.openxmlformats.org/officeDocument/2006/relationships/hyperlink" Target="https://www.artline-holds.com/en/product/fatline-boulder-1/" TargetMode="External"/><Relationship Id="rId28" Type="http://schemas.openxmlformats.org/officeDocument/2006/relationships/hyperlink" Target="https://www.artline-holds.com/en/product/fatline-boulder-6/" TargetMode="External"/><Relationship Id="rId49" Type="http://schemas.openxmlformats.org/officeDocument/2006/relationships/hyperlink" Target="https://www.artline-holds.com/en/product/fatline-monster-9/" TargetMode="External"/><Relationship Id="rId114" Type="http://schemas.openxmlformats.org/officeDocument/2006/relationships/hyperlink" Target="https://www.artline-holds.com/en/product/stoneline-jugs/" TargetMode="External"/><Relationship Id="rId119" Type="http://schemas.openxmlformats.org/officeDocument/2006/relationships/hyperlink" Target="https://www.artline-holds.com/en/product/stoneline-mini-slopers/" TargetMode="External"/><Relationship Id="rId44" Type="http://schemas.openxmlformats.org/officeDocument/2006/relationships/hyperlink" Target="https://www.artline-holds.com/en/product/fatline-monster-4/" TargetMode="External"/><Relationship Id="rId60" Type="http://schemas.openxmlformats.org/officeDocument/2006/relationships/hyperlink" Target="https://www.artline-holds.com/en/product/freshline-edges-1/" TargetMode="External"/><Relationship Id="rId65" Type="http://schemas.openxmlformats.org/officeDocument/2006/relationships/hyperlink" Target="https://www.artline-holds.com/en/product/freshline-jugs-1/" TargetMode="External"/><Relationship Id="rId81" Type="http://schemas.openxmlformats.org/officeDocument/2006/relationships/hyperlink" Target="https://www.artline-holds.com/en/product/proline-boulder-pocket-3/" TargetMode="External"/><Relationship Id="rId86" Type="http://schemas.openxmlformats.org/officeDocument/2006/relationships/hyperlink" Target="https://www.artline-holds.com/en/product/proline-geometrics-twins-m/" TargetMode="External"/><Relationship Id="rId130" Type="http://schemas.openxmlformats.org/officeDocument/2006/relationships/hyperlink" Target="https://www.artline-holds.com/en/product/tribeline-jugs-s2/" TargetMode="External"/><Relationship Id="rId135" Type="http://schemas.openxmlformats.org/officeDocument/2006/relationships/hyperlink" Target="https://www.artline-holds.com/en/product/tribeline-jugs-l1/" TargetMode="External"/><Relationship Id="rId151" Type="http://schemas.openxmlformats.org/officeDocument/2006/relationships/hyperlink" Target="https://www.artline-holds.com/produit/topdownjugs/" TargetMode="External"/><Relationship Id="rId156" Type="http://schemas.openxmlformats.org/officeDocument/2006/relationships/hyperlink" Target="https://www.artline-holds.com/produit/foot-s1-dt-pu/" TargetMode="External"/><Relationship Id="rId177" Type="http://schemas.openxmlformats.org/officeDocument/2006/relationships/drawing" Target="../drawings/drawing4.xml"/><Relationship Id="rId172" Type="http://schemas.openxmlformats.org/officeDocument/2006/relationships/hyperlink" Target="https://www.artline-holds.com/produit/vortex-crimps-m1/" TargetMode="External"/><Relationship Id="rId13" Type="http://schemas.openxmlformats.org/officeDocument/2006/relationships/hyperlink" Target="https://www.artline-holds.com/en/product/bleauline-pinches-2/" TargetMode="External"/><Relationship Id="rId18" Type="http://schemas.openxmlformats.org/officeDocument/2006/relationships/hyperlink" Target="https://www.artline-holds.com/en/product/bleauline-slopers-1/" TargetMode="External"/><Relationship Id="rId39" Type="http://schemas.openxmlformats.org/officeDocument/2006/relationships/hyperlink" Target="https://www.artline-holds.com/en/product/fatline-monster-1/" TargetMode="External"/><Relationship Id="rId109" Type="http://schemas.openxmlformats.org/officeDocument/2006/relationships/hyperlink" Target="https://www.artline-holds.com/en/product/proline-slopers-2/" TargetMode="External"/><Relationship Id="rId34" Type="http://schemas.openxmlformats.org/officeDocument/2006/relationships/hyperlink" Target="https://www.artline-holds.com/en/product/fatline-limestone-1/" TargetMode="External"/><Relationship Id="rId50" Type="http://schemas.openxmlformats.org/officeDocument/2006/relationships/hyperlink" Target="https://www.artline-holds.com/en/product/fatline-pure-1/" TargetMode="External"/><Relationship Id="rId55" Type="http://schemas.openxmlformats.org/officeDocument/2006/relationships/hyperlink" Target="https://www.artline-holds.com/en/product/fatline-twins-3/" TargetMode="External"/><Relationship Id="rId76" Type="http://schemas.openxmlformats.org/officeDocument/2006/relationships/hyperlink" Target="https://www.artline-holds.com/en/product/proline-boulder-edge-1/" TargetMode="External"/><Relationship Id="rId97" Type="http://schemas.openxmlformats.org/officeDocument/2006/relationships/hyperlink" Target="https://www.artline-holds.com/en/product/proline-geometrics-9/" TargetMode="External"/><Relationship Id="rId104" Type="http://schemas.openxmlformats.org/officeDocument/2006/relationships/hyperlink" Target="https://www.artline-holds.com/en/product/proline-screw-ons-4/" TargetMode="External"/><Relationship Id="rId120" Type="http://schemas.openxmlformats.org/officeDocument/2006/relationships/hyperlink" Target="https://www.artline-holds.com/en/product/stoneline-pinches/" TargetMode="External"/><Relationship Id="rId125" Type="http://schemas.openxmlformats.org/officeDocument/2006/relationships/hyperlink" Target="https://www.artline-holds.com/en/product/tribeline-drop-xl2/" TargetMode="External"/><Relationship Id="rId141" Type="http://schemas.openxmlformats.org/officeDocument/2006/relationships/hyperlink" Target="https://www.artline-holds.com/en/product/tribeline-jugs-xl3/" TargetMode="External"/><Relationship Id="rId146" Type="http://schemas.openxmlformats.org/officeDocument/2006/relationships/hyperlink" Target="https://www.artline-holds.com/en/product/tribeline-pinches-xl1/" TargetMode="External"/><Relationship Id="rId167" Type="http://schemas.openxmlformats.org/officeDocument/2006/relationships/hyperlink" Target="https://www.artline-holds.com/produit/sloper-xxl1-dt-pu/" TargetMode="External"/><Relationship Id="rId7" Type="http://schemas.openxmlformats.org/officeDocument/2006/relationships/hyperlink" Target="https://www.artline-holds.com/en/product/bleauline-crimps-4/" TargetMode="External"/><Relationship Id="rId71" Type="http://schemas.openxmlformats.org/officeDocument/2006/relationships/hyperlink" Target="https://www.artline-holds.com/en/product/freshline-pockets-1/" TargetMode="External"/><Relationship Id="rId92" Type="http://schemas.openxmlformats.org/officeDocument/2006/relationships/hyperlink" Target="https://www.artline-holds.com/en/product/proline-geometrics-4/" TargetMode="External"/><Relationship Id="rId162" Type="http://schemas.openxmlformats.org/officeDocument/2006/relationships/hyperlink" Target="https://www.artline-holds.com/produit/flat-jugs-l4-dt-pu/" TargetMode="External"/><Relationship Id="rId2" Type="http://schemas.openxmlformats.org/officeDocument/2006/relationships/hyperlink" Target="https://www.artline-holds.com/en/product/bleauline-foot-1/" TargetMode="External"/><Relationship Id="rId29" Type="http://schemas.openxmlformats.org/officeDocument/2006/relationships/hyperlink" Target="https://www.artline-holds.com/en/product/fatline-boulder-7/" TargetMode="External"/><Relationship Id="rId24" Type="http://schemas.openxmlformats.org/officeDocument/2006/relationships/hyperlink" Target="https://www.artline-holds.com/en/product/fatline-boulder-2/" TargetMode="External"/><Relationship Id="rId40" Type="http://schemas.openxmlformats.org/officeDocument/2006/relationships/hyperlink" Target="https://www.artline-holds.com/en/product/fatline-monster-10/" TargetMode="External"/><Relationship Id="rId45" Type="http://schemas.openxmlformats.org/officeDocument/2006/relationships/hyperlink" Target="https://www.artline-holds.com/en/product/fatline-monster-5/" TargetMode="External"/><Relationship Id="rId66" Type="http://schemas.openxmlformats.org/officeDocument/2006/relationships/hyperlink" Target="https://www.artline-holds.com/en/product/freshline-large-slopers-1/" TargetMode="External"/><Relationship Id="rId87" Type="http://schemas.openxmlformats.org/officeDocument/2006/relationships/hyperlink" Target="https://www.artline-holds.com/en/product/proline-geometrics-twins-l1/" TargetMode="External"/><Relationship Id="rId110" Type="http://schemas.openxmlformats.org/officeDocument/2006/relationships/hyperlink" Target="https://www.artline-holds.com/en/product/stoneline-crimps-1/" TargetMode="External"/><Relationship Id="rId115" Type="http://schemas.openxmlformats.org/officeDocument/2006/relationships/hyperlink" Target="https://www.artline-holds.com/en/product/stoneline-large-slopers/" TargetMode="External"/><Relationship Id="rId131" Type="http://schemas.openxmlformats.org/officeDocument/2006/relationships/hyperlink" Target="https://www.artline-holds.com/en/product/tribeline-jugs-ml1/" TargetMode="External"/><Relationship Id="rId136" Type="http://schemas.openxmlformats.org/officeDocument/2006/relationships/hyperlink" Target="https://www.artline-holds.com/en/product/tribeline-jugs-l2/" TargetMode="External"/><Relationship Id="rId157" Type="http://schemas.openxmlformats.org/officeDocument/2006/relationships/hyperlink" Target="https://www.artline-holds.com/produit/foot-s2-dt-pu/" TargetMode="External"/><Relationship Id="rId61" Type="http://schemas.openxmlformats.org/officeDocument/2006/relationships/hyperlink" Target="https://www.artline-holds.com/en/product/freshline-edges-2/" TargetMode="External"/><Relationship Id="rId82" Type="http://schemas.openxmlformats.org/officeDocument/2006/relationships/hyperlink" Target="https://www.artline-holds.com/en/product/proline-boulder-pocket-4/" TargetMode="External"/><Relationship Id="rId152" Type="http://schemas.openxmlformats.org/officeDocument/2006/relationships/hyperlink" Target="https://www.artline-holds.com/produit/jug-xxl4-dt-pu/" TargetMode="External"/><Relationship Id="rId173" Type="http://schemas.openxmlformats.org/officeDocument/2006/relationships/hyperlink" Target="https://www.artline-holds.com/produit/vortex-edges-l1/" TargetMode="External"/><Relationship Id="rId19" Type="http://schemas.openxmlformats.org/officeDocument/2006/relationships/hyperlink" Target="https://www.artline-holds.com/en/product/bleauline-slopers-2/" TargetMode="External"/><Relationship Id="rId14" Type="http://schemas.openxmlformats.org/officeDocument/2006/relationships/hyperlink" Target="https://www.artline-holds.com/en/product/bleauline-pocket-1/" TargetMode="External"/><Relationship Id="rId30" Type="http://schemas.openxmlformats.org/officeDocument/2006/relationships/hyperlink" Target="https://www.artline-holds.com/en/product/fatline-boulder-8/" TargetMode="External"/><Relationship Id="rId35" Type="http://schemas.openxmlformats.org/officeDocument/2006/relationships/hyperlink" Target="https://www.artline-holds.com/en/product/fatline-limestone-2/" TargetMode="External"/><Relationship Id="rId56" Type="http://schemas.openxmlformats.org/officeDocument/2006/relationships/hyperlink" Target="https://www.artline-holds.com/en/product/fatline-twins-4/" TargetMode="External"/><Relationship Id="rId77" Type="http://schemas.openxmlformats.org/officeDocument/2006/relationships/hyperlink" Target="https://www.artline-holds.com/en/product/proline-boulder-edge-2/" TargetMode="External"/><Relationship Id="rId100" Type="http://schemas.openxmlformats.org/officeDocument/2006/relationships/hyperlink" Target="https://www.artline-holds.com/en/product/proline-pinches-1/" TargetMode="External"/><Relationship Id="rId105" Type="http://schemas.openxmlformats.org/officeDocument/2006/relationships/hyperlink" Target="https://www.artline-holds.com/en/product/proline-screw-ons-5/" TargetMode="External"/><Relationship Id="rId126" Type="http://schemas.openxmlformats.org/officeDocument/2006/relationships/hyperlink" Target="https://www.artline-holds.com/en/product/tribeline-drop-xl3/" TargetMode="External"/><Relationship Id="rId147" Type="http://schemas.openxmlformats.org/officeDocument/2006/relationships/hyperlink" Target="https://www.artline-holds.com/en/product/tribeline-pinches-xl2/" TargetMode="External"/><Relationship Id="rId168" Type="http://schemas.openxmlformats.org/officeDocument/2006/relationships/hyperlink" Target="https://www.artline-holds.com/produit/sloper-xxl2-dt-pu/" TargetMode="External"/><Relationship Id="rId8" Type="http://schemas.openxmlformats.org/officeDocument/2006/relationships/hyperlink" Target="https://www.artline-holds.com/en/product/bleauline-edges-1/" TargetMode="External"/><Relationship Id="rId51" Type="http://schemas.openxmlformats.org/officeDocument/2006/relationships/hyperlink" Target="https://www.artline-holds.com/en/product/fatline-pure-2/" TargetMode="External"/><Relationship Id="rId72" Type="http://schemas.openxmlformats.org/officeDocument/2006/relationships/hyperlink" Target="https://www.artline-holds.com/en/product/freshline-slopers-1/" TargetMode="External"/><Relationship Id="rId93" Type="http://schemas.openxmlformats.org/officeDocument/2006/relationships/hyperlink" Target="https://www.artline-holds.com/en/product/proline-geometrics-5/" TargetMode="External"/><Relationship Id="rId98" Type="http://schemas.openxmlformats.org/officeDocument/2006/relationships/hyperlink" Target="https://www.artline-holds.com/en/product/proline-hueco-1/" TargetMode="External"/><Relationship Id="rId121" Type="http://schemas.openxmlformats.org/officeDocument/2006/relationships/hyperlink" Target="https://www.artline-holds.com/en/product/stoneline-pockets/" TargetMode="External"/><Relationship Id="rId142" Type="http://schemas.openxmlformats.org/officeDocument/2006/relationships/hyperlink" Target="https://www.artline-holds.com/en/product/tribeline-jugs-xl4/" TargetMode="External"/><Relationship Id="rId163" Type="http://schemas.openxmlformats.org/officeDocument/2006/relationships/hyperlink" Target="https://www.artline-holds.com/produit/edges-xl1-dt-pu/" TargetMode="External"/><Relationship Id="rId3" Type="http://schemas.openxmlformats.org/officeDocument/2006/relationships/hyperlink" Target="https://www.artline-holds.com/en/product/bleauline-foot-2/" TargetMode="External"/><Relationship Id="rId25" Type="http://schemas.openxmlformats.org/officeDocument/2006/relationships/hyperlink" Target="https://www.artline-holds.com/en/product/fatline-boulder-3/" TargetMode="External"/><Relationship Id="rId46" Type="http://schemas.openxmlformats.org/officeDocument/2006/relationships/hyperlink" Target="https://www.artline-holds.com/en/product/fatline-monster-6/" TargetMode="External"/><Relationship Id="rId67" Type="http://schemas.openxmlformats.org/officeDocument/2006/relationships/hyperlink" Target="https://www.artline-holds.com/en/product/freshline-mini-crimps-1/" TargetMode="External"/><Relationship Id="rId116" Type="http://schemas.openxmlformats.org/officeDocument/2006/relationships/hyperlink" Target="https://www.artline-holds.com/en/product/stoneline-mega-jugs/" TargetMode="External"/><Relationship Id="rId137" Type="http://schemas.openxmlformats.org/officeDocument/2006/relationships/hyperlink" Target="https://www.artline-holds.com/en/product/tribeline-jugs-l3/" TargetMode="External"/><Relationship Id="rId158" Type="http://schemas.openxmlformats.org/officeDocument/2006/relationships/hyperlink" Target="https://www.artline-holds.com/produit/crimps-m4-dt-pu/" TargetMode="External"/><Relationship Id="rId20" Type="http://schemas.openxmlformats.org/officeDocument/2006/relationships/hyperlink" Target="https://www.artline-holds.com/en/product/fatline-bleau-1/" TargetMode="External"/><Relationship Id="rId41" Type="http://schemas.openxmlformats.org/officeDocument/2006/relationships/hyperlink" Target="https://www.artline-holds.com/en/product/fatline-monster-11/" TargetMode="External"/><Relationship Id="rId62" Type="http://schemas.openxmlformats.org/officeDocument/2006/relationships/hyperlink" Target="https://www.artline-holds.com/en/product/freshline-foot-1/" TargetMode="External"/><Relationship Id="rId83" Type="http://schemas.openxmlformats.org/officeDocument/2006/relationships/hyperlink" Target="https://www.artline-holds.com/en/product/proline-boulder-slopy-edges-1/" TargetMode="External"/><Relationship Id="rId88" Type="http://schemas.openxmlformats.org/officeDocument/2006/relationships/hyperlink" Target="https://www.artline-holds.com/en/product/proline-geometrics-twins-l2/" TargetMode="External"/><Relationship Id="rId111" Type="http://schemas.openxmlformats.org/officeDocument/2006/relationships/hyperlink" Target="https://www.artline-holds.com/en/product/stoneline-edges-1/" TargetMode="External"/><Relationship Id="rId132" Type="http://schemas.openxmlformats.org/officeDocument/2006/relationships/hyperlink" Target="https://www.artline-holds.com/en/product/tribeline-jugs-ml2/" TargetMode="External"/><Relationship Id="rId153" Type="http://schemas.openxmlformats.org/officeDocument/2006/relationships/hyperlink" Target="https://www.artline-holds.com/produit/sloper-xxl5-dt-pu/" TargetMode="External"/><Relationship Id="rId174" Type="http://schemas.openxmlformats.org/officeDocument/2006/relationships/hyperlink" Target="https://www.artline-holds.com/en/product/proline-geometrics-1/" TargetMode="External"/><Relationship Id="rId15" Type="http://schemas.openxmlformats.org/officeDocument/2006/relationships/hyperlink" Target="https://www.artline-holds.com/en/product/bleauline-pocket-2/" TargetMode="External"/><Relationship Id="rId36" Type="http://schemas.openxmlformats.org/officeDocument/2006/relationships/hyperlink" Target="https://www.artline-holds.com/en/product/fatline-limestone-3/" TargetMode="External"/><Relationship Id="rId57" Type="http://schemas.openxmlformats.org/officeDocument/2006/relationships/hyperlink" Target="https://www.artline-holds.com/en/product/freshline-bridges/" TargetMode="External"/><Relationship Id="rId106" Type="http://schemas.openxmlformats.org/officeDocument/2006/relationships/hyperlink" Target="https://www.artline-holds.com/en/product/proline-screw-ons-6/" TargetMode="External"/><Relationship Id="rId127" Type="http://schemas.openxmlformats.org/officeDocument/2006/relationships/hyperlink" Target="https://www.artline-holds.com/en/product/tribeline-drop-xl4/" TargetMode="External"/><Relationship Id="rId10" Type="http://schemas.openxmlformats.org/officeDocument/2006/relationships/hyperlink" Target="https://www.artline-holds.com/en/product/bleauline-mega-1/" TargetMode="External"/><Relationship Id="rId31" Type="http://schemas.openxmlformats.org/officeDocument/2006/relationships/hyperlink" Target="https://www.artline-holds.com/en/product/fatline-boulder-9/" TargetMode="External"/><Relationship Id="rId52" Type="http://schemas.openxmlformats.org/officeDocument/2006/relationships/hyperlink" Target="https://www.artline-holds.com/en/product/fatline-the-drop/" TargetMode="External"/><Relationship Id="rId73" Type="http://schemas.openxmlformats.org/officeDocument/2006/relationships/hyperlink" Target="https://www.artline-holds.com/en/product/proline-bleau-1/" TargetMode="External"/><Relationship Id="rId78" Type="http://schemas.openxmlformats.org/officeDocument/2006/relationships/hyperlink" Target="https://www.artline-holds.com/en/product/proline-boulder-pinches-1/" TargetMode="External"/><Relationship Id="rId94" Type="http://schemas.openxmlformats.org/officeDocument/2006/relationships/hyperlink" Target="https://www.artline-holds.com/en/product/proline-geometrics-6/" TargetMode="External"/><Relationship Id="rId99" Type="http://schemas.openxmlformats.org/officeDocument/2006/relationships/hyperlink" Target="https://www.artline-holds.com/en/product/proline-large-edges-1/" TargetMode="External"/><Relationship Id="rId101" Type="http://schemas.openxmlformats.org/officeDocument/2006/relationships/hyperlink" Target="https://www.artline-holds.com/en/product/proline-screw-ons-1/" TargetMode="External"/><Relationship Id="rId122" Type="http://schemas.openxmlformats.org/officeDocument/2006/relationships/hyperlink" Target="https://www.artline-holds.com/en/product/tribeline-drop-s1/" TargetMode="External"/><Relationship Id="rId143" Type="http://schemas.openxmlformats.org/officeDocument/2006/relationships/hyperlink" Target="https://www.artline-holds.com/en/product/tribeline-jugs-xxl1/" TargetMode="External"/><Relationship Id="rId148" Type="http://schemas.openxmlformats.org/officeDocument/2006/relationships/hyperlink" Target="https://www.artline-holds.com/en/product/tribeline-twins-l1/" TargetMode="External"/><Relationship Id="rId164" Type="http://schemas.openxmlformats.org/officeDocument/2006/relationships/hyperlink" Target="https://www.artline-holds.com/produit/slopers-xl2-dt-pu/" TargetMode="External"/><Relationship Id="rId169" Type="http://schemas.openxmlformats.org/officeDocument/2006/relationships/hyperlink" Target="https://www.artline-holds.com/produit/sloper-xxl3-dt-pu/" TargetMode="External"/><Relationship Id="rId4" Type="http://schemas.openxmlformats.org/officeDocument/2006/relationships/hyperlink" Target="https://www.artline-holds.com/en/product/bleauline-foot-hand-1/" TargetMode="External"/><Relationship Id="rId9" Type="http://schemas.openxmlformats.org/officeDocument/2006/relationships/hyperlink" Target="https://www.artline-holds.com/en/product/bleauline-incut-edges-1/" TargetMode="External"/><Relationship Id="rId26" Type="http://schemas.openxmlformats.org/officeDocument/2006/relationships/hyperlink" Target="https://www.artline-holds.com/en/product/fatline-boulder-4/" TargetMode="External"/><Relationship Id="rId47" Type="http://schemas.openxmlformats.org/officeDocument/2006/relationships/hyperlink" Target="https://www.artline-holds.com/en/product/fatline-monster-7/" TargetMode="External"/><Relationship Id="rId68" Type="http://schemas.openxmlformats.org/officeDocument/2006/relationships/hyperlink" Target="https://www.artline-holds.com/en/product/freshline-mini-jugs-1/" TargetMode="External"/><Relationship Id="rId89" Type="http://schemas.openxmlformats.org/officeDocument/2006/relationships/hyperlink" Target="https://www.artline-holds.com/en/product/proline-geometrics-twins-xl/" TargetMode="External"/><Relationship Id="rId112" Type="http://schemas.openxmlformats.org/officeDocument/2006/relationships/hyperlink" Target="https://www.artline-holds.com/en/product/stoneline-foot/" TargetMode="External"/><Relationship Id="rId133" Type="http://schemas.openxmlformats.org/officeDocument/2006/relationships/hyperlink" Target="https://www.artline-holds.com/en/product/tribeline-jugs-m1/" TargetMode="External"/><Relationship Id="rId154" Type="http://schemas.openxmlformats.org/officeDocument/2006/relationships/hyperlink" Target="https://www.artline-holds.com/produit/screw-ons-xs-pu/" TargetMode="External"/><Relationship Id="rId175" Type="http://schemas.openxmlformats.org/officeDocument/2006/relationships/hyperlink" Target="https://www.artline-holds.com/en/product/bridges-xxl1-pu/" TargetMode="External"/><Relationship Id="rId16" Type="http://schemas.openxmlformats.org/officeDocument/2006/relationships/hyperlink" Target="https://www.artline-holds.com/en/product/bleauline-screw-ons-1/" TargetMode="External"/><Relationship Id="rId37" Type="http://schemas.openxmlformats.org/officeDocument/2006/relationships/hyperlink" Target="https://www.artline-holds.com/en/product/fatline-limestone-4/" TargetMode="External"/><Relationship Id="rId58" Type="http://schemas.openxmlformats.org/officeDocument/2006/relationships/hyperlink" Target="https://www.artline-holds.com/en/product/freshline-crimps-1/" TargetMode="External"/><Relationship Id="rId79" Type="http://schemas.openxmlformats.org/officeDocument/2006/relationships/hyperlink" Target="https://www.artline-holds.com/en/product/proline-boulder-pocket-1/" TargetMode="External"/><Relationship Id="rId102" Type="http://schemas.openxmlformats.org/officeDocument/2006/relationships/hyperlink" Target="https://www.artline-holds.com/en/product/proline-screw-ons-2/" TargetMode="External"/><Relationship Id="rId123" Type="http://schemas.openxmlformats.org/officeDocument/2006/relationships/hyperlink" Target="https://www.artline-holds.com/en/product/tribeline-drop-m1/" TargetMode="External"/><Relationship Id="rId144" Type="http://schemas.openxmlformats.org/officeDocument/2006/relationships/hyperlink" Target="https://www.artline-holds.com/en/product/tribeline-jugs-xxl2/" TargetMode="External"/><Relationship Id="rId90" Type="http://schemas.openxmlformats.org/officeDocument/2006/relationships/hyperlink" Target="https://www.artline-holds.com/en/product/proline-geometrics-2/" TargetMode="External"/><Relationship Id="rId165" Type="http://schemas.openxmlformats.org/officeDocument/2006/relationships/hyperlink" Target="https://www.artline-holds.com/produit/slopers-xl3-dt-pu/" TargetMode="External"/><Relationship Id="rId27" Type="http://schemas.openxmlformats.org/officeDocument/2006/relationships/hyperlink" Target="https://www.artline-holds.com/en/product/fatline-boulder-5/" TargetMode="External"/><Relationship Id="rId48" Type="http://schemas.openxmlformats.org/officeDocument/2006/relationships/hyperlink" Target="https://www.artline-holds.com/en/product/fatline-monster-8/" TargetMode="External"/><Relationship Id="rId69" Type="http://schemas.openxmlformats.org/officeDocument/2006/relationships/hyperlink" Target="https://www.artline-holds.com/en/product/freshline-mini-slopers-1/" TargetMode="External"/><Relationship Id="rId113" Type="http://schemas.openxmlformats.org/officeDocument/2006/relationships/hyperlink" Target="https://www.artline-holds.com/en/product/stoneline-incut-edges/" TargetMode="External"/><Relationship Id="rId134" Type="http://schemas.openxmlformats.org/officeDocument/2006/relationships/hyperlink" Target="https://www.artline-holds.com/en/product/tribeline-jugs-m2/" TargetMode="External"/><Relationship Id="rId80" Type="http://schemas.openxmlformats.org/officeDocument/2006/relationships/hyperlink" Target="https://www.artline-holds.com/en/product/proline-boulder-pocket-2/" TargetMode="External"/><Relationship Id="rId155" Type="http://schemas.openxmlformats.org/officeDocument/2006/relationships/hyperlink" Target="https://www.artline-holds.com/produit/screw-ons-s-pu/" TargetMode="External"/><Relationship Id="rId176" Type="http://schemas.openxmlformats.org/officeDocument/2006/relationships/printerSettings" Target="../printerSettings/printerSettings3.bin"/><Relationship Id="rId17" Type="http://schemas.openxmlformats.org/officeDocument/2006/relationships/hyperlink" Target="https://www.artline-holds.com/en/product/bleauline-screw-ons-2/" TargetMode="External"/><Relationship Id="rId38" Type="http://schemas.openxmlformats.org/officeDocument/2006/relationships/hyperlink" Target="https://www.artline-holds.com/en/product/fatline-limestone-5/" TargetMode="External"/><Relationship Id="rId59" Type="http://schemas.openxmlformats.org/officeDocument/2006/relationships/hyperlink" Target="https://www.artline-holds.com/en/product/freshline-crimps-2/" TargetMode="External"/><Relationship Id="rId103" Type="http://schemas.openxmlformats.org/officeDocument/2006/relationships/hyperlink" Target="https://www.artline-holds.com/en/product/proline-screw-ons-3/" TargetMode="External"/><Relationship Id="rId124" Type="http://schemas.openxmlformats.org/officeDocument/2006/relationships/hyperlink" Target="https://www.artline-holds.com/en/product/tribeline-drop-xl1/" TargetMode="External"/><Relationship Id="rId70" Type="http://schemas.openxmlformats.org/officeDocument/2006/relationships/hyperlink" Target="https://www.artline-holds.com/en/product/freshline-pinches-1/" TargetMode="External"/><Relationship Id="rId91" Type="http://schemas.openxmlformats.org/officeDocument/2006/relationships/hyperlink" Target="https://www.artline-holds.com/en/product/proline-geometrics-3/" TargetMode="External"/><Relationship Id="rId145" Type="http://schemas.openxmlformats.org/officeDocument/2006/relationships/hyperlink" Target="https://www.artline-holds.com/en/product/tribeline-pinches-s1/" TargetMode="External"/><Relationship Id="rId166" Type="http://schemas.openxmlformats.org/officeDocument/2006/relationships/hyperlink" Target="https://www.artline-holds.com/produit/slopers-xl4-dt-pu/" TargetMode="External"/><Relationship Id="rId1" Type="http://schemas.openxmlformats.org/officeDocument/2006/relationships/hyperlink" Target="https://www.artline-holds.com/en/product/bleauline-crimps-1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line-holds.com/en/product/firstline-pack-beginner-20/" TargetMode="External"/><Relationship Id="rId13" Type="http://schemas.openxmlformats.org/officeDocument/2006/relationships/hyperlink" Target="https://www.artline-holds.com/en/product/tribeline-pockets-pack/" TargetMode="External"/><Relationship Id="rId3" Type="http://schemas.openxmlformats.org/officeDocument/2006/relationships/hyperlink" Target="https://www.artline-holds.com/en/product/tribeline-jugs-deluxe-pack/" TargetMode="External"/><Relationship Id="rId7" Type="http://schemas.openxmlformats.org/officeDocument/2006/relationships/hyperlink" Target="https://www.artline-holds.com/en/product/freshline-pack-2/" TargetMode="External"/><Relationship Id="rId12" Type="http://schemas.openxmlformats.org/officeDocument/2006/relationships/hyperlink" Target="https://www.artline-holds.com/en/product/firstline-pack-start-50/" TargetMode="External"/><Relationship Id="rId2" Type="http://schemas.openxmlformats.org/officeDocument/2006/relationships/hyperlink" Target="https://www.artline-holds.com/en/product/tribeline-pinches-pack/" TargetMode="External"/><Relationship Id="rId1" Type="http://schemas.openxmlformats.org/officeDocument/2006/relationships/hyperlink" Target="https://www.artline-holds.com/en/product/tribeline-pockets-pack/" TargetMode="External"/><Relationship Id="rId6" Type="http://schemas.openxmlformats.org/officeDocument/2006/relationships/hyperlink" Target="https://www.artline-holds.com/en/product/proline-pack/" TargetMode="External"/><Relationship Id="rId11" Type="http://schemas.openxmlformats.org/officeDocument/2006/relationships/hyperlink" Target="https://www.artline-holds.com/en/product/firstline-pack-start-40/" TargetMode="External"/><Relationship Id="rId5" Type="http://schemas.openxmlformats.org/officeDocument/2006/relationships/hyperlink" Target="https://www.artline-holds.com/en/product/tribeline-drop-pack/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https://www.artline-holds.com/en/product/firstline-pack-start-30/" TargetMode="External"/><Relationship Id="rId4" Type="http://schemas.openxmlformats.org/officeDocument/2006/relationships/hyperlink" Target="https://www.artline-holds.com/en/product/tribeline-jugs-basics-pack/" TargetMode="External"/><Relationship Id="rId9" Type="http://schemas.openxmlformats.org/officeDocument/2006/relationships/hyperlink" Target="https://www.artline-holds.com/en/product/firstline-pack-start-20/" TargetMode="External"/><Relationship Id="rId1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line-holds.com/en/product/proline-mercy-l1-dt/" TargetMode="External"/><Relationship Id="rId13" Type="http://schemas.openxmlformats.org/officeDocument/2006/relationships/hyperlink" Target="https://www.artline-holds.com/en/product/proline-pack-little-mercy/" TargetMode="External"/><Relationship Id="rId3" Type="http://schemas.openxmlformats.org/officeDocument/2006/relationships/hyperlink" Target="https://www.artline-holds.com/en/product/proline-mercy-s2-dt/" TargetMode="External"/><Relationship Id="rId7" Type="http://schemas.openxmlformats.org/officeDocument/2006/relationships/hyperlink" Target="https://www.artline-holds.com/en/product/proline-mercy-m4/" TargetMode="External"/><Relationship Id="rId12" Type="http://schemas.openxmlformats.org/officeDocument/2006/relationships/hyperlink" Target="https://www.artline-holds.com/en/product/proline-mercy-l5/" TargetMode="External"/><Relationship Id="rId2" Type="http://schemas.openxmlformats.org/officeDocument/2006/relationships/hyperlink" Target="https://www.artline-holds.com/en/product/proline-mercy-s1-dt/" TargetMode="External"/><Relationship Id="rId1" Type="http://schemas.openxmlformats.org/officeDocument/2006/relationships/hyperlink" Target="https://www.artline-holds.com/en/product/proline-mercy-xs1-dt/" TargetMode="External"/><Relationship Id="rId6" Type="http://schemas.openxmlformats.org/officeDocument/2006/relationships/hyperlink" Target="https://www.artline-holds.com/en/product/proline-mercy-m3/" TargetMode="External"/><Relationship Id="rId11" Type="http://schemas.openxmlformats.org/officeDocument/2006/relationships/hyperlink" Target="https://www.artline-holds.com/en/product/proline-mercy-l4-dt/" TargetMode="External"/><Relationship Id="rId5" Type="http://schemas.openxmlformats.org/officeDocument/2006/relationships/hyperlink" Target="https://www.artline-holds.com/en/product/proline-mercy-m2-dt/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https://www.artline-holds.com/en/product/proline-mercy-l3-dt/" TargetMode="External"/><Relationship Id="rId4" Type="http://schemas.openxmlformats.org/officeDocument/2006/relationships/hyperlink" Target="https://www.artline-holds.com/en/product/proline-mercy-m1-dt/" TargetMode="External"/><Relationship Id="rId9" Type="http://schemas.openxmlformats.org/officeDocument/2006/relationships/hyperlink" Target="https://www.artline-holds.com/en/product/proline-mercy-l2-dt/" TargetMode="External"/><Relationship Id="rId14" Type="http://schemas.openxmlformats.org/officeDocument/2006/relationships/hyperlink" Target="https://www.ghold.fr/en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line-holds.com/produit/edges-m5-dt-pu/" TargetMode="External"/><Relationship Id="rId13" Type="http://schemas.openxmlformats.org/officeDocument/2006/relationships/hyperlink" Target="https://www.artline-holds.com/produit/slopers-xl2-dt-pu/" TargetMode="External"/><Relationship Id="rId18" Type="http://schemas.openxmlformats.org/officeDocument/2006/relationships/hyperlink" Target="https://www.artline-holds.com/produit/sloper-xxl3-dt-pu/" TargetMode="External"/><Relationship Id="rId3" Type="http://schemas.openxmlformats.org/officeDocument/2006/relationships/hyperlink" Target="https://www.artline-holds.com/produit/screw-ons-xs-pu/" TargetMode="External"/><Relationship Id="rId21" Type="http://schemas.openxmlformats.org/officeDocument/2006/relationships/hyperlink" Target="https://www.artline-holds.com/produit/vortex-crimps-m1/" TargetMode="External"/><Relationship Id="rId7" Type="http://schemas.openxmlformats.org/officeDocument/2006/relationships/hyperlink" Target="https://www.artline-holds.com/produit/crimps-m4-dt-pu/" TargetMode="External"/><Relationship Id="rId12" Type="http://schemas.openxmlformats.org/officeDocument/2006/relationships/hyperlink" Target="https://www.artline-holds.com/produit/edges-xl1-dt-pu/" TargetMode="External"/><Relationship Id="rId17" Type="http://schemas.openxmlformats.org/officeDocument/2006/relationships/hyperlink" Target="https://www.artline-holds.com/produit/sloper-xxl2-dt-pu/" TargetMode="External"/><Relationship Id="rId25" Type="http://schemas.openxmlformats.org/officeDocument/2006/relationships/hyperlink" Target="https://www.artline-holds.com/en/product/firstline-pack-speed-kid/" TargetMode="External"/><Relationship Id="rId2" Type="http://schemas.openxmlformats.org/officeDocument/2006/relationships/hyperlink" Target="https://www.artline-holds.com/produit/sloper-xxl5-dt-pu/" TargetMode="External"/><Relationship Id="rId16" Type="http://schemas.openxmlformats.org/officeDocument/2006/relationships/hyperlink" Target="https://www.artline-holds.com/produit/sloper-xxl1-dt-pu/" TargetMode="External"/><Relationship Id="rId20" Type="http://schemas.openxmlformats.org/officeDocument/2006/relationships/hyperlink" Target="https://www.artline-holds.com/produit/vortex-edges-m2/" TargetMode="External"/><Relationship Id="rId1" Type="http://schemas.openxmlformats.org/officeDocument/2006/relationships/hyperlink" Target="https://www.artline-holds.com/produit/jug-xxl4-dt-pu/" TargetMode="External"/><Relationship Id="rId6" Type="http://schemas.openxmlformats.org/officeDocument/2006/relationships/hyperlink" Target="https://www.artline-holds.com/produit/foot-s2-dt-pu/" TargetMode="External"/><Relationship Id="rId11" Type="http://schemas.openxmlformats.org/officeDocument/2006/relationships/hyperlink" Target="https://www.artline-holds.com/produit/flat-jugs-l4-dt-pu/" TargetMode="External"/><Relationship Id="rId24" Type="http://schemas.openxmlformats.org/officeDocument/2006/relationships/hyperlink" Target="https://www.artline-holds.com/en/product/firstline-pack-speed-kid/" TargetMode="External"/><Relationship Id="rId5" Type="http://schemas.openxmlformats.org/officeDocument/2006/relationships/hyperlink" Target="https://www.artline-holds.com/produit/foot-s1-dt-pu/" TargetMode="External"/><Relationship Id="rId15" Type="http://schemas.openxmlformats.org/officeDocument/2006/relationships/hyperlink" Target="https://www.artline-holds.com/produit/slopers-xl4-dt-pu/" TargetMode="External"/><Relationship Id="rId23" Type="http://schemas.openxmlformats.org/officeDocument/2006/relationships/hyperlink" Target="https://www.artline-holds.com/en/product/firstline-pack-speed-kid/" TargetMode="External"/><Relationship Id="rId10" Type="http://schemas.openxmlformats.org/officeDocument/2006/relationships/hyperlink" Target="https://www.artline-holds.com/produit/slopers-l3-dt-pu/" TargetMode="External"/><Relationship Id="rId19" Type="http://schemas.openxmlformats.org/officeDocument/2006/relationships/hyperlink" Target="https://www.artline-holds.com/produit/vortex-edges-m3/" TargetMode="External"/><Relationship Id="rId4" Type="http://schemas.openxmlformats.org/officeDocument/2006/relationships/hyperlink" Target="https://www.artline-holds.com/produit/screw-ons-s-pu/" TargetMode="External"/><Relationship Id="rId9" Type="http://schemas.openxmlformats.org/officeDocument/2006/relationships/hyperlink" Target="https://www.artline-holds.com/produit/edges-l2-dt-pu/" TargetMode="External"/><Relationship Id="rId14" Type="http://schemas.openxmlformats.org/officeDocument/2006/relationships/hyperlink" Target="https://www.artline-holds.com/produit/slopers-xl3-dt-pu/" TargetMode="External"/><Relationship Id="rId22" Type="http://schemas.openxmlformats.org/officeDocument/2006/relationships/hyperlink" Target="https://www.artline-holds.com/produit/vortex-edges-l1/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rtline-holds.com/en/product/artlab-slope-xxxl2/" TargetMode="External"/><Relationship Id="rId21" Type="http://schemas.openxmlformats.org/officeDocument/2006/relationships/hyperlink" Target="https://www.artline-holds.com/en/product/artlab-slopes-s/" TargetMode="External"/><Relationship Id="rId42" Type="http://schemas.openxmlformats.org/officeDocument/2006/relationships/hyperlink" Target="https://www.artline-holds.com/en/product/artlab-slice-xxxl2-reverse/" TargetMode="External"/><Relationship Id="rId47" Type="http://schemas.openxmlformats.org/officeDocument/2006/relationships/hyperlink" Target="https://www.artline-holds.com/en/product/fatline-vortex-6-dt/" TargetMode="External"/><Relationship Id="rId63" Type="http://schemas.openxmlformats.org/officeDocument/2006/relationships/hyperlink" Target="https://www.artline-holds.com/en/product/fatline-mercy-dt-xxl5/" TargetMode="External"/><Relationship Id="rId68" Type="http://schemas.openxmlformats.org/officeDocument/2006/relationships/hyperlink" Target="https://www.artline-holds.com/en/product/the-mercy-xxxl6/" TargetMode="External"/><Relationship Id="rId84" Type="http://schemas.openxmlformats.org/officeDocument/2006/relationships/hyperlink" Target="https://www.artline-holds.com/en/product/the-mercy-xxl10/" TargetMode="External"/><Relationship Id="rId89" Type="http://schemas.openxmlformats.org/officeDocument/2006/relationships/hyperlink" Target="https://www.artline-holds.com/en/product/the-mercy-xxxl8/" TargetMode="External"/><Relationship Id="rId16" Type="http://schemas.openxmlformats.org/officeDocument/2006/relationships/hyperlink" Target="https://www.artline-holds.com/en/product/fatline-vortex-1-dt/" TargetMode="External"/><Relationship Id="rId11" Type="http://schemas.openxmlformats.org/officeDocument/2006/relationships/hyperlink" Target="https://www.artline-holds.com/en/product/fatline-the-mercy-1-dt/" TargetMode="External"/><Relationship Id="rId32" Type="http://schemas.openxmlformats.org/officeDocument/2006/relationships/hyperlink" Target="https://www.artline-holds.com/en/product/artlab-slope-mega-3/" TargetMode="External"/><Relationship Id="rId37" Type="http://schemas.openxmlformats.org/officeDocument/2006/relationships/hyperlink" Target="https://www.artline-holds.com/en/product/artlab-slice-xxxl1/" TargetMode="External"/><Relationship Id="rId53" Type="http://schemas.openxmlformats.org/officeDocument/2006/relationships/hyperlink" Target="https://www.artline-holds.com/en/product/fatline-vortex-12-dt/" TargetMode="External"/><Relationship Id="rId58" Type="http://schemas.openxmlformats.org/officeDocument/2006/relationships/hyperlink" Target="https://www.artline-holds.com/en/product/fatline-the-mercy-5/" TargetMode="External"/><Relationship Id="rId74" Type="http://schemas.openxmlformats.org/officeDocument/2006/relationships/hyperlink" Target="https://www.artline-holds.com/en/product/the-mercy-xxxl7-dt/" TargetMode="External"/><Relationship Id="rId79" Type="http://schemas.openxmlformats.org/officeDocument/2006/relationships/hyperlink" Target="https://www.artline-holds.com/en/product/fatline-mercy-dt-xxl1/" TargetMode="External"/><Relationship Id="rId5" Type="http://schemas.openxmlformats.org/officeDocument/2006/relationships/hyperlink" Target="https://www.artline-holds.com/en/product/fatline-the-lobe/" TargetMode="External"/><Relationship Id="rId90" Type="http://schemas.openxmlformats.org/officeDocument/2006/relationships/hyperlink" Target="https://www.artline-holds.com/en/product/the-mercy-xxxl9/" TargetMode="External"/><Relationship Id="rId95" Type="http://schemas.openxmlformats.org/officeDocument/2006/relationships/hyperlink" Target="https://www.artline-holds.com/en/product/fatline-pack-the-vortex-1-5/" TargetMode="External"/><Relationship Id="rId22" Type="http://schemas.openxmlformats.org/officeDocument/2006/relationships/hyperlink" Target="https://www.artline-holds.com/en/product/artlab-slopes-m/" TargetMode="External"/><Relationship Id="rId27" Type="http://schemas.openxmlformats.org/officeDocument/2006/relationships/hyperlink" Target="https://www.artline-holds.com/en/product/artlab-slope-xxxl3/" TargetMode="External"/><Relationship Id="rId43" Type="http://schemas.openxmlformats.org/officeDocument/2006/relationships/hyperlink" Target="https://www.artline-holds.com/en/product/artlab-slice-xxxl4-reverse/" TargetMode="External"/><Relationship Id="rId48" Type="http://schemas.openxmlformats.org/officeDocument/2006/relationships/hyperlink" Target="https://www.artline-holds.com/en/product/fatline-vortex-7-dt/" TargetMode="External"/><Relationship Id="rId64" Type="http://schemas.openxmlformats.org/officeDocument/2006/relationships/hyperlink" Target="https://www.artline-holds.com/en/product/fatline-abyss-1-dt/" TargetMode="External"/><Relationship Id="rId69" Type="http://schemas.openxmlformats.org/officeDocument/2006/relationships/hyperlink" Target="https://www.artline-holds.com/en/product/the-mercy-xxl6-dt/" TargetMode="External"/><Relationship Id="rId80" Type="http://schemas.openxmlformats.org/officeDocument/2006/relationships/hyperlink" Target="https://www.artline-holds.com/en/product/fatline-the-mercy-1/" TargetMode="External"/><Relationship Id="rId85" Type="http://schemas.openxmlformats.org/officeDocument/2006/relationships/hyperlink" Target="https://www.artline-holds.com/en/product/pack-the-mercy-xxl-6-10/" TargetMode="External"/><Relationship Id="rId3" Type="http://schemas.openxmlformats.org/officeDocument/2006/relationships/hyperlink" Target="https://www.artline-holds.com/en/product/fatline-the-blade-4/" TargetMode="External"/><Relationship Id="rId12" Type="http://schemas.openxmlformats.org/officeDocument/2006/relationships/hyperlink" Target="https://www.artline-holds.com/en/product/fatline-the-mercy-2-dt/" TargetMode="External"/><Relationship Id="rId17" Type="http://schemas.openxmlformats.org/officeDocument/2006/relationships/hyperlink" Target="https://www.artline-holds.com/en/product/fatline-vortex-2-dt/" TargetMode="External"/><Relationship Id="rId25" Type="http://schemas.openxmlformats.org/officeDocument/2006/relationships/hyperlink" Target="https://www.artline-holds.com/en/product/artlab-slope-xxxl1/" TargetMode="External"/><Relationship Id="rId33" Type="http://schemas.openxmlformats.org/officeDocument/2006/relationships/hyperlink" Target="https://www.artline-holds.com/en/product/artlab-slope-mega-4/" TargetMode="External"/><Relationship Id="rId38" Type="http://schemas.openxmlformats.org/officeDocument/2006/relationships/hyperlink" Target="https://www.artline-holds.com/en/product/artlab-slice-xxxl2/" TargetMode="External"/><Relationship Id="rId46" Type="http://schemas.openxmlformats.org/officeDocument/2006/relationships/hyperlink" Target="https://www.artline-holds.com/en/product/artlab-slices-xxl/" TargetMode="External"/><Relationship Id="rId59" Type="http://schemas.openxmlformats.org/officeDocument/2006/relationships/hyperlink" Target="https://www.artline-holds.com/en/product/fatline-mercy-dt-xxl1/" TargetMode="External"/><Relationship Id="rId67" Type="http://schemas.openxmlformats.org/officeDocument/2006/relationships/hyperlink" Target="https://www.artline-holds.com/en/product/fatline-abyss-4-dt-copy/" TargetMode="External"/><Relationship Id="rId20" Type="http://schemas.openxmlformats.org/officeDocument/2006/relationships/hyperlink" Target="https://www.artline-holds.com/en/product/fatline-vortex-5-dt/" TargetMode="External"/><Relationship Id="rId41" Type="http://schemas.openxmlformats.org/officeDocument/2006/relationships/hyperlink" Target="https://www.artline-holds.com/en/product/artlab-slice-xxxl5/" TargetMode="External"/><Relationship Id="rId54" Type="http://schemas.openxmlformats.org/officeDocument/2006/relationships/hyperlink" Target="https://www.artline-holds.com/en/product/fatline-the-mercy-1/" TargetMode="External"/><Relationship Id="rId62" Type="http://schemas.openxmlformats.org/officeDocument/2006/relationships/hyperlink" Target="https://www.artline-holds.com/en/product/fatline-mercy-dt-xxl4/" TargetMode="External"/><Relationship Id="rId70" Type="http://schemas.openxmlformats.org/officeDocument/2006/relationships/hyperlink" Target="https://www.artline-holds.com/en/product/the-mercy-xxl7-dt/" TargetMode="External"/><Relationship Id="rId75" Type="http://schemas.openxmlformats.org/officeDocument/2006/relationships/hyperlink" Target="https://www.artline-holds.com/en/product/the-mercy-xxxl8-dt/" TargetMode="External"/><Relationship Id="rId83" Type="http://schemas.openxmlformats.org/officeDocument/2006/relationships/hyperlink" Target="https://www.artline-holds.com/en/product/the-mercy-xxl9/" TargetMode="External"/><Relationship Id="rId88" Type="http://schemas.openxmlformats.org/officeDocument/2006/relationships/hyperlink" Target="https://www.artline-holds.com/en/product/the-mercy-xxxl7/" TargetMode="External"/><Relationship Id="rId91" Type="http://schemas.openxmlformats.org/officeDocument/2006/relationships/hyperlink" Target="https://www.artline-holds.com/en/product/the-mercy-xxxl10/" TargetMode="External"/><Relationship Id="rId96" Type="http://schemas.openxmlformats.org/officeDocument/2006/relationships/hyperlink" Target="https://www.artline-holds.com/en/product/fatline-the-vortex-12/" TargetMode="External"/><Relationship Id="rId1" Type="http://schemas.openxmlformats.org/officeDocument/2006/relationships/hyperlink" Target="https://www.artline-holds.com/en/product/fatline-the-blade-2/" TargetMode="External"/><Relationship Id="rId6" Type="http://schemas.openxmlformats.org/officeDocument/2006/relationships/hyperlink" Target="https://www.artline-holds.com/en/product/fatline-mercy-dt-xxl1/" TargetMode="External"/><Relationship Id="rId15" Type="http://schemas.openxmlformats.org/officeDocument/2006/relationships/hyperlink" Target="https://www.artline-holds.com/en/product/fatline-the-mercy-5-dt/" TargetMode="External"/><Relationship Id="rId23" Type="http://schemas.openxmlformats.org/officeDocument/2006/relationships/hyperlink" Target="https://www.artline-holds.com/en/product/artlab-slopes-l/" TargetMode="External"/><Relationship Id="rId28" Type="http://schemas.openxmlformats.org/officeDocument/2006/relationships/hyperlink" Target="https://www.artline-holds.com/en/product/artlab-slope-xxxl4/" TargetMode="External"/><Relationship Id="rId36" Type="http://schemas.openxmlformats.org/officeDocument/2006/relationships/hyperlink" Target="https://www.artline-holds.com/en/product/artlab-slices-xl/" TargetMode="External"/><Relationship Id="rId49" Type="http://schemas.openxmlformats.org/officeDocument/2006/relationships/hyperlink" Target="https://www.artline-holds.com/en/product/fatline-vortex-8-dt/" TargetMode="External"/><Relationship Id="rId57" Type="http://schemas.openxmlformats.org/officeDocument/2006/relationships/hyperlink" Target="https://www.artline-holds.com/en/product/fatline-the-mercy-4/" TargetMode="External"/><Relationship Id="rId10" Type="http://schemas.openxmlformats.org/officeDocument/2006/relationships/hyperlink" Target="https://www.artline-holds.com/en/product/fatline-mercy-dt-xxl5/" TargetMode="External"/><Relationship Id="rId31" Type="http://schemas.openxmlformats.org/officeDocument/2006/relationships/hyperlink" Target="https://www.artline-holds.com/en/product/artlab-slope-mega-2/" TargetMode="External"/><Relationship Id="rId44" Type="http://schemas.openxmlformats.org/officeDocument/2006/relationships/hyperlink" Target="https://www.artline-holds.com/en/product/artlab-slices-mega-1-25/" TargetMode="External"/><Relationship Id="rId52" Type="http://schemas.openxmlformats.org/officeDocument/2006/relationships/hyperlink" Target="https://www.artline-holds.com/en/product/fatline-vortex-11-dt/" TargetMode="External"/><Relationship Id="rId60" Type="http://schemas.openxmlformats.org/officeDocument/2006/relationships/hyperlink" Target="https://www.artline-holds.com/en/product/fatline-mercy-dt-xxl2/" TargetMode="External"/><Relationship Id="rId65" Type="http://schemas.openxmlformats.org/officeDocument/2006/relationships/hyperlink" Target="https://www.artline-holds.com/en/product/fatline-abyss-2-dt/" TargetMode="External"/><Relationship Id="rId73" Type="http://schemas.openxmlformats.org/officeDocument/2006/relationships/hyperlink" Target="https://www.artline-holds.com/en/product/the-mercy-xxl10-dt/" TargetMode="External"/><Relationship Id="rId78" Type="http://schemas.openxmlformats.org/officeDocument/2006/relationships/hyperlink" Target="https://www.artline-holds.com/en/product/the-mercy-xxl6/" TargetMode="External"/><Relationship Id="rId81" Type="http://schemas.openxmlformats.org/officeDocument/2006/relationships/hyperlink" Target="https://www.artline-holds.com/en/product/the-mercy-xxl7/" TargetMode="External"/><Relationship Id="rId86" Type="http://schemas.openxmlformats.org/officeDocument/2006/relationships/hyperlink" Target="https://www.artline-holds.com/en/product/pack-the-mercy-xxl-6-10-dt/" TargetMode="External"/><Relationship Id="rId94" Type="http://schemas.openxmlformats.org/officeDocument/2006/relationships/hyperlink" Target="https://www.artline-holds.com/en/product/fatline-the-blade/" TargetMode="External"/><Relationship Id="rId99" Type="http://schemas.openxmlformats.org/officeDocument/2006/relationships/printerSettings" Target="../printerSettings/printerSettings5.bin"/><Relationship Id="rId4" Type="http://schemas.openxmlformats.org/officeDocument/2006/relationships/hyperlink" Target="https://www.artline-holds.com/en/product/fatline-the-blade-5/" TargetMode="External"/><Relationship Id="rId9" Type="http://schemas.openxmlformats.org/officeDocument/2006/relationships/hyperlink" Target="https://www.artline-holds.com/en/product/fatline-mercy-dt-xxl4/" TargetMode="External"/><Relationship Id="rId13" Type="http://schemas.openxmlformats.org/officeDocument/2006/relationships/hyperlink" Target="https://www.artline-holds.com/en/product/fatline-the-mercy-3-dt/" TargetMode="External"/><Relationship Id="rId18" Type="http://schemas.openxmlformats.org/officeDocument/2006/relationships/hyperlink" Target="https://www.artline-holds.com/en/product/fatline-vortex-3-dt/" TargetMode="External"/><Relationship Id="rId39" Type="http://schemas.openxmlformats.org/officeDocument/2006/relationships/hyperlink" Target="https://www.artline-holds.com/en/product/artlab-slice-xxxl3/" TargetMode="External"/><Relationship Id="rId34" Type="http://schemas.openxmlformats.org/officeDocument/2006/relationships/hyperlink" Target="https://www.artline-holds.com/en/product/artlab-slices-m/" TargetMode="External"/><Relationship Id="rId50" Type="http://schemas.openxmlformats.org/officeDocument/2006/relationships/hyperlink" Target="https://www.artline-holds.com/en/product/fatline-vortex-9-dt/" TargetMode="External"/><Relationship Id="rId55" Type="http://schemas.openxmlformats.org/officeDocument/2006/relationships/hyperlink" Target="https://www.artline-holds.com/en/product/fatline-the-mercy-2/" TargetMode="External"/><Relationship Id="rId76" Type="http://schemas.openxmlformats.org/officeDocument/2006/relationships/hyperlink" Target="https://www.artline-holds.com/en/product/the-mercy-xxxl9-dt/" TargetMode="External"/><Relationship Id="rId97" Type="http://schemas.openxmlformats.org/officeDocument/2006/relationships/hyperlink" Target="https://www.artline-holds.com/en/product/fatline-pack-the-vortex-6-8/" TargetMode="External"/><Relationship Id="rId7" Type="http://schemas.openxmlformats.org/officeDocument/2006/relationships/hyperlink" Target="https://www.artline-holds.com/en/product/fatline-mercy-dt-xxl2/" TargetMode="External"/><Relationship Id="rId71" Type="http://schemas.openxmlformats.org/officeDocument/2006/relationships/hyperlink" Target="https://www.artline-holds.com/en/product/the-mercy-xxl8-dt/" TargetMode="External"/><Relationship Id="rId92" Type="http://schemas.openxmlformats.org/officeDocument/2006/relationships/hyperlink" Target="https://www.artline-holds.com/en/product/pack-the-mercy-xxxl-6-10/" TargetMode="External"/><Relationship Id="rId2" Type="http://schemas.openxmlformats.org/officeDocument/2006/relationships/hyperlink" Target="https://www.artline-holds.com/en/product/fatline-the-blade-3/" TargetMode="External"/><Relationship Id="rId29" Type="http://schemas.openxmlformats.org/officeDocument/2006/relationships/hyperlink" Target="https://www.artline-holds.com/en/product/artlab-slope-xxxl5/" TargetMode="External"/><Relationship Id="rId24" Type="http://schemas.openxmlformats.org/officeDocument/2006/relationships/hyperlink" Target="https://www.artline-holds.com/en/product/artlab-slopes-xl/" TargetMode="External"/><Relationship Id="rId40" Type="http://schemas.openxmlformats.org/officeDocument/2006/relationships/hyperlink" Target="https://www.artline-holds.com/en/product/artlab-slice-xxxl4/" TargetMode="External"/><Relationship Id="rId45" Type="http://schemas.openxmlformats.org/officeDocument/2006/relationships/hyperlink" Target="https://www.artline-holds.com/en/product/artlab-slices-mega-2-35/" TargetMode="External"/><Relationship Id="rId66" Type="http://schemas.openxmlformats.org/officeDocument/2006/relationships/hyperlink" Target="https://www.artline-holds.com/en/product/fatline-abyss-3-dt/" TargetMode="External"/><Relationship Id="rId87" Type="http://schemas.openxmlformats.org/officeDocument/2006/relationships/hyperlink" Target="https://www.artline-holds.com/en/product/the-mercy-xxxl6-dt/" TargetMode="External"/><Relationship Id="rId61" Type="http://schemas.openxmlformats.org/officeDocument/2006/relationships/hyperlink" Target="https://www.artline-holds.com/en/product/fatline-mercy-dt-xxl3/" TargetMode="External"/><Relationship Id="rId82" Type="http://schemas.openxmlformats.org/officeDocument/2006/relationships/hyperlink" Target="https://www.artline-holds.com/en/product/the-mercy-xxl8/" TargetMode="External"/><Relationship Id="rId19" Type="http://schemas.openxmlformats.org/officeDocument/2006/relationships/hyperlink" Target="https://www.artline-holds.com/en/product/fatline-vortex-4-dt/" TargetMode="External"/><Relationship Id="rId14" Type="http://schemas.openxmlformats.org/officeDocument/2006/relationships/hyperlink" Target="https://www.artline-holds.com/en/product/fatline-the-mercy-4-dt/" TargetMode="External"/><Relationship Id="rId30" Type="http://schemas.openxmlformats.org/officeDocument/2006/relationships/hyperlink" Target="https://www.artline-holds.com/en/product/artlab-slope-mega-1/" TargetMode="External"/><Relationship Id="rId35" Type="http://schemas.openxmlformats.org/officeDocument/2006/relationships/hyperlink" Target="https://www.artline-holds.com/en/product/artlab-slices-l/" TargetMode="External"/><Relationship Id="rId56" Type="http://schemas.openxmlformats.org/officeDocument/2006/relationships/hyperlink" Target="https://www.artline-holds.com/en/product/fatline-the-mercy-3/" TargetMode="External"/><Relationship Id="rId77" Type="http://schemas.openxmlformats.org/officeDocument/2006/relationships/hyperlink" Target="https://www.artline-holds.com/en/product/the-mercy-xxxl10-dt/" TargetMode="External"/><Relationship Id="rId100" Type="http://schemas.openxmlformats.org/officeDocument/2006/relationships/drawing" Target="../drawings/drawing7.xml"/><Relationship Id="rId8" Type="http://schemas.openxmlformats.org/officeDocument/2006/relationships/hyperlink" Target="https://www.artline-holds.com/en/product/fatline-mercy-dt-xxl3/" TargetMode="External"/><Relationship Id="rId51" Type="http://schemas.openxmlformats.org/officeDocument/2006/relationships/hyperlink" Target="https://www.artline-holds.com/en/product/fatline-vortex-10-dt/" TargetMode="External"/><Relationship Id="rId72" Type="http://schemas.openxmlformats.org/officeDocument/2006/relationships/hyperlink" Target="https://www.artline-holds.com/en/product/the-mercy-xxl9-dt/" TargetMode="External"/><Relationship Id="rId93" Type="http://schemas.openxmlformats.org/officeDocument/2006/relationships/hyperlink" Target="https://www.artline-holds.com/en/product/pack-the-mercy-xxxl-6-10-dt/" TargetMode="External"/><Relationship Id="rId98" Type="http://schemas.openxmlformats.org/officeDocument/2006/relationships/hyperlink" Target="https://www.artline-holds.com/en/product/fatline-pack-the-vortex-9-11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tline-holds.com/en/product/the-mercy-xxxl6/" TargetMode="External"/><Relationship Id="rId18" Type="http://schemas.openxmlformats.org/officeDocument/2006/relationships/hyperlink" Target="https://www.artline-holds.com/en/product/the-mercy-xxl10-dt/" TargetMode="External"/><Relationship Id="rId26" Type="http://schemas.openxmlformats.org/officeDocument/2006/relationships/hyperlink" Target="https://www.artline-holds.com/en/product/the-mercy-xxl7/" TargetMode="External"/><Relationship Id="rId39" Type="http://schemas.openxmlformats.org/officeDocument/2006/relationships/hyperlink" Target="https://www.artline-holds.com/en/product/fatline-pack-the-vortex-1-5/" TargetMode="External"/><Relationship Id="rId21" Type="http://schemas.openxmlformats.org/officeDocument/2006/relationships/hyperlink" Target="https://www.artline-holds.com/en/product/the-mercy-xxxl9-dt/" TargetMode="External"/><Relationship Id="rId34" Type="http://schemas.openxmlformats.org/officeDocument/2006/relationships/hyperlink" Target="https://www.artline-holds.com/en/product/the-mercy-xxxl8/" TargetMode="External"/><Relationship Id="rId42" Type="http://schemas.openxmlformats.org/officeDocument/2006/relationships/hyperlink" Target="https://www.artline-holds.com/en/product/fatline-pack-the-vortex-9-11/" TargetMode="External"/><Relationship Id="rId7" Type="http://schemas.openxmlformats.org/officeDocument/2006/relationships/hyperlink" Target="https://www.artline-holds.com/en/product/fatline-vortex-7-dt/" TargetMode="External"/><Relationship Id="rId2" Type="http://schemas.openxmlformats.org/officeDocument/2006/relationships/hyperlink" Target="https://www.artline-holds.com/en/product/fatline-vortex-2-dt/" TargetMode="External"/><Relationship Id="rId16" Type="http://schemas.openxmlformats.org/officeDocument/2006/relationships/hyperlink" Target="https://www.artline-holds.com/en/product/the-mercy-xxl8-dt/" TargetMode="External"/><Relationship Id="rId20" Type="http://schemas.openxmlformats.org/officeDocument/2006/relationships/hyperlink" Target="https://www.artline-holds.com/en/product/the-mercy-xxxl8-dt/" TargetMode="External"/><Relationship Id="rId29" Type="http://schemas.openxmlformats.org/officeDocument/2006/relationships/hyperlink" Target="https://www.artline-holds.com/en/product/the-mercy-xxl10/" TargetMode="External"/><Relationship Id="rId41" Type="http://schemas.openxmlformats.org/officeDocument/2006/relationships/hyperlink" Target="https://www.artline-holds.com/en/product/fatline-pack-the-vortex-6-8/" TargetMode="External"/><Relationship Id="rId1" Type="http://schemas.openxmlformats.org/officeDocument/2006/relationships/hyperlink" Target="https://www.artline-holds.com/en/product/fatline-vortex-1-dt/" TargetMode="External"/><Relationship Id="rId6" Type="http://schemas.openxmlformats.org/officeDocument/2006/relationships/hyperlink" Target="https://www.artline-holds.com/en/product/fatline-vortex-6-dt/" TargetMode="External"/><Relationship Id="rId11" Type="http://schemas.openxmlformats.org/officeDocument/2006/relationships/hyperlink" Target="https://www.artline-holds.com/en/product/fatline-vortex-11-dt/" TargetMode="External"/><Relationship Id="rId24" Type="http://schemas.openxmlformats.org/officeDocument/2006/relationships/hyperlink" Target="https://www.artline-holds.com/en/product/fatline-mercy-dt-xxl1/" TargetMode="External"/><Relationship Id="rId32" Type="http://schemas.openxmlformats.org/officeDocument/2006/relationships/hyperlink" Target="https://www.artline-holds.com/en/product/the-mercy-xxxl6-dt/" TargetMode="External"/><Relationship Id="rId37" Type="http://schemas.openxmlformats.org/officeDocument/2006/relationships/hyperlink" Target="https://www.artline-holds.com/en/product/pack-the-mercy-xxxl-6-10/" TargetMode="External"/><Relationship Id="rId40" Type="http://schemas.openxmlformats.org/officeDocument/2006/relationships/hyperlink" Target="https://www.artline-holds.com/en/product/fatline-the-vortex-12/" TargetMode="External"/><Relationship Id="rId5" Type="http://schemas.openxmlformats.org/officeDocument/2006/relationships/hyperlink" Target="https://www.artline-holds.com/en/product/fatline-vortex-5-dt/" TargetMode="External"/><Relationship Id="rId15" Type="http://schemas.openxmlformats.org/officeDocument/2006/relationships/hyperlink" Target="https://www.artline-holds.com/en/product/the-mercy-xxl7-dt/" TargetMode="External"/><Relationship Id="rId23" Type="http://schemas.openxmlformats.org/officeDocument/2006/relationships/hyperlink" Target="https://www.artline-holds.com/en/product/the-mercy-xxl6/" TargetMode="External"/><Relationship Id="rId28" Type="http://schemas.openxmlformats.org/officeDocument/2006/relationships/hyperlink" Target="https://www.artline-holds.com/en/product/the-mercy-xxl9/" TargetMode="External"/><Relationship Id="rId36" Type="http://schemas.openxmlformats.org/officeDocument/2006/relationships/hyperlink" Target="https://www.artline-holds.com/en/product/the-mercy-xxxl10/" TargetMode="External"/><Relationship Id="rId10" Type="http://schemas.openxmlformats.org/officeDocument/2006/relationships/hyperlink" Target="https://www.artline-holds.com/en/product/fatline-vortex-10-dt/" TargetMode="External"/><Relationship Id="rId19" Type="http://schemas.openxmlformats.org/officeDocument/2006/relationships/hyperlink" Target="https://www.artline-holds.com/en/product/the-mercy-xxxl7-dt/" TargetMode="External"/><Relationship Id="rId31" Type="http://schemas.openxmlformats.org/officeDocument/2006/relationships/hyperlink" Target="https://www.artline-holds.com/en/product/pack-the-mercy-xxl-6-10-dt/" TargetMode="External"/><Relationship Id="rId4" Type="http://schemas.openxmlformats.org/officeDocument/2006/relationships/hyperlink" Target="https://www.artline-holds.com/en/product/fatline-vortex-4-dt/" TargetMode="External"/><Relationship Id="rId9" Type="http://schemas.openxmlformats.org/officeDocument/2006/relationships/hyperlink" Target="https://www.artline-holds.com/en/product/fatline-vortex-9-dt/" TargetMode="External"/><Relationship Id="rId14" Type="http://schemas.openxmlformats.org/officeDocument/2006/relationships/hyperlink" Target="https://www.artline-holds.com/en/product/the-mercy-xxl6-dt/" TargetMode="External"/><Relationship Id="rId22" Type="http://schemas.openxmlformats.org/officeDocument/2006/relationships/hyperlink" Target="https://www.artline-holds.com/en/product/the-mercy-xxxl10-dt/" TargetMode="External"/><Relationship Id="rId27" Type="http://schemas.openxmlformats.org/officeDocument/2006/relationships/hyperlink" Target="https://www.artline-holds.com/en/product/the-mercy-xxl8/" TargetMode="External"/><Relationship Id="rId30" Type="http://schemas.openxmlformats.org/officeDocument/2006/relationships/hyperlink" Target="https://www.artline-holds.com/en/product/pack-the-mercy-xxl-6-10/" TargetMode="External"/><Relationship Id="rId35" Type="http://schemas.openxmlformats.org/officeDocument/2006/relationships/hyperlink" Target="https://www.artline-holds.com/en/product/the-mercy-xxxl9/" TargetMode="External"/><Relationship Id="rId43" Type="http://schemas.openxmlformats.org/officeDocument/2006/relationships/drawing" Target="../drawings/drawing8.xml"/><Relationship Id="rId8" Type="http://schemas.openxmlformats.org/officeDocument/2006/relationships/hyperlink" Target="https://www.artline-holds.com/en/product/fatline-vortex-8-dt/" TargetMode="External"/><Relationship Id="rId3" Type="http://schemas.openxmlformats.org/officeDocument/2006/relationships/hyperlink" Target="https://www.artline-holds.com/en/product/fatline-vortex-3-dt/" TargetMode="External"/><Relationship Id="rId12" Type="http://schemas.openxmlformats.org/officeDocument/2006/relationships/hyperlink" Target="https://www.artline-holds.com/en/product/fatline-vortex-12-dt/" TargetMode="External"/><Relationship Id="rId17" Type="http://schemas.openxmlformats.org/officeDocument/2006/relationships/hyperlink" Target="https://www.artline-holds.com/en/product/the-mercy-xxl9-dt/" TargetMode="External"/><Relationship Id="rId25" Type="http://schemas.openxmlformats.org/officeDocument/2006/relationships/hyperlink" Target="https://www.artline-holds.com/en/product/fatline-the-mercy-1/" TargetMode="External"/><Relationship Id="rId33" Type="http://schemas.openxmlformats.org/officeDocument/2006/relationships/hyperlink" Target="https://www.artline-holds.com/en/product/the-mercy-xxxl7/" TargetMode="External"/><Relationship Id="rId38" Type="http://schemas.openxmlformats.org/officeDocument/2006/relationships/hyperlink" Target="https://www.artline-holds.com/en/product/pack-the-mercy-xxxl-6-10-d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H36"/>
  <sheetViews>
    <sheetView zoomScale="70" zoomScaleNormal="70" workbookViewId="0">
      <selection activeCell="A23" sqref="A23"/>
    </sheetView>
  </sheetViews>
  <sheetFormatPr baseColWidth="10" defaultColWidth="11.453125" defaultRowHeight="20.149999999999999" customHeight="1"/>
  <cols>
    <col min="1" max="1" width="36.7265625" style="1" customWidth="1"/>
    <col min="2" max="2" width="18.1796875" style="1" customWidth="1"/>
    <col min="3" max="3" width="19.26953125" style="1" customWidth="1"/>
    <col min="4" max="4" width="18.26953125" style="1" customWidth="1"/>
    <col min="5" max="5" width="19.26953125" style="1" customWidth="1"/>
    <col min="6" max="6" width="19.54296875" style="1" customWidth="1"/>
    <col min="7" max="8" width="19.26953125" style="1" customWidth="1"/>
    <col min="9" max="15" width="14.453125" style="1" customWidth="1"/>
    <col min="16" max="16" width="9.7265625" style="1" hidden="1" customWidth="1"/>
    <col min="17" max="17" width="10" style="1" hidden="1" customWidth="1"/>
    <col min="18" max="18" width="9.7265625" style="1" hidden="1" customWidth="1"/>
    <col min="19" max="20" width="9.7265625" style="1" customWidth="1"/>
    <col min="21" max="21" width="7.1796875" style="1" customWidth="1"/>
    <col min="22" max="27" width="7.1796875" style="9" customWidth="1"/>
    <col min="28" max="34" width="8.7265625" style="9" customWidth="1"/>
    <col min="35" max="41" width="8.81640625" style="1" bestFit="1" customWidth="1"/>
    <col min="42" max="42" width="10" style="1" bestFit="1" customWidth="1"/>
    <col min="43" max="43" width="9.54296875" style="1" bestFit="1" customWidth="1"/>
    <col min="44" max="46" width="10" style="1" bestFit="1" customWidth="1"/>
    <col min="47" max="53" width="8.81640625" style="1" bestFit="1" customWidth="1"/>
    <col min="54" max="54" width="10" style="1" bestFit="1" customWidth="1"/>
    <col min="55" max="55" width="9.54296875" style="1" bestFit="1" customWidth="1"/>
    <col min="56" max="58" width="10" style="1" bestFit="1" customWidth="1"/>
    <col min="59" max="16384" width="11.453125" style="1"/>
  </cols>
  <sheetData>
    <row r="1" spans="1:15" ht="161.25" customHeight="1">
      <c r="A1" s="123"/>
      <c r="C1" s="494" t="s">
        <v>151</v>
      </c>
      <c r="D1" s="494"/>
      <c r="E1" s="494"/>
      <c r="F1" s="491" t="s">
        <v>198</v>
      </c>
      <c r="G1" s="491"/>
      <c r="H1" s="491"/>
      <c r="I1" s="131"/>
      <c r="J1" s="131"/>
      <c r="K1" s="491"/>
      <c r="L1" s="491"/>
      <c r="M1" s="491"/>
      <c r="N1" s="9"/>
      <c r="O1" s="9"/>
    </row>
    <row r="2" spans="1:15" ht="35.25" customHeight="1">
      <c r="A2" s="123"/>
      <c r="B2" s="124"/>
      <c r="C2" s="124"/>
      <c r="D2" s="131"/>
      <c r="E2" s="132"/>
      <c r="F2" s="132"/>
      <c r="G2" s="132"/>
      <c r="H2" s="132"/>
      <c r="I2" s="9"/>
      <c r="J2" s="9"/>
      <c r="K2" s="9"/>
      <c r="L2" s="9"/>
      <c r="M2" s="9"/>
      <c r="N2" s="9"/>
      <c r="O2" s="9"/>
    </row>
    <row r="3" spans="1:15" ht="30.75" customHeight="1">
      <c r="B3" s="34" t="s">
        <v>71</v>
      </c>
      <c r="C3" s="34" t="s">
        <v>72</v>
      </c>
      <c r="D3" s="102" t="s">
        <v>73</v>
      </c>
      <c r="G3" s="125" t="s">
        <v>152</v>
      </c>
      <c r="H3" s="125"/>
      <c r="I3" s="492" t="s">
        <v>153</v>
      </c>
      <c r="J3" s="492"/>
      <c r="K3" s="492"/>
      <c r="L3" s="492"/>
      <c r="M3" s="492"/>
      <c r="N3" s="492"/>
      <c r="O3" s="492"/>
    </row>
    <row r="4" spans="1:15" ht="30" customHeight="1">
      <c r="A4" s="53" t="s">
        <v>63</v>
      </c>
      <c r="B4" s="54">
        <f>SUM(B5:B15)</f>
        <v>0</v>
      </c>
      <c r="C4" s="101"/>
      <c r="D4" s="106">
        <f>SUM(D6:D15)</f>
        <v>0</v>
      </c>
      <c r="G4" s="126" t="s">
        <v>76</v>
      </c>
      <c r="H4" s="126"/>
      <c r="I4" s="493" t="s">
        <v>246</v>
      </c>
      <c r="J4" s="493"/>
      <c r="K4" s="493"/>
      <c r="L4" s="493"/>
      <c r="M4" s="493"/>
      <c r="N4" s="493"/>
      <c r="O4" s="493"/>
    </row>
    <row r="5" spans="1:15" ht="30" customHeight="1">
      <c r="A5" s="247" t="s">
        <v>1669</v>
      </c>
      <c r="B5" s="248">
        <f>'PE-PU - Volx'!D2</f>
        <v>0</v>
      </c>
      <c r="C5" s="61">
        <f>'PE-PU - Volx'!E2</f>
        <v>0</v>
      </c>
      <c r="D5" s="272">
        <f>'PE-PU - Volx'!Z1</f>
        <v>0</v>
      </c>
      <c r="G5" s="125" t="s">
        <v>95</v>
      </c>
      <c r="H5" s="125"/>
      <c r="I5" s="243" t="s">
        <v>96</v>
      </c>
      <c r="J5" s="244"/>
      <c r="K5" s="302"/>
      <c r="L5" s="302"/>
      <c r="M5" s="302"/>
      <c r="N5" s="302"/>
      <c r="O5" s="302"/>
    </row>
    <row r="6" spans="1:15" ht="30" customHeight="1">
      <c r="A6" s="247" t="s">
        <v>1670</v>
      </c>
      <c r="B6" s="248">
        <f>'PE - CompositeX'!D2</f>
        <v>0</v>
      </c>
      <c r="C6" s="61">
        <f>'PE - CompositeX'!E2</f>
        <v>0</v>
      </c>
      <c r="D6" s="272">
        <f>'PE - CompositeX'!AC1</f>
        <v>0</v>
      </c>
      <c r="K6" s="244"/>
      <c r="L6" s="244"/>
      <c r="M6" s="244"/>
      <c r="N6" s="244"/>
      <c r="O6" s="244"/>
    </row>
    <row r="7" spans="1:15" ht="27" customHeight="1">
      <c r="A7" s="245" t="s">
        <v>1671</v>
      </c>
      <c r="B7" s="103">
        <f>'PU - CompositeX'!E2</f>
        <v>0</v>
      </c>
      <c r="C7" s="246">
        <f>'PU - CompositeX'!F2</f>
        <v>0</v>
      </c>
      <c r="D7" s="270">
        <f>'PU - CompositeX'!AC1</f>
        <v>0</v>
      </c>
    </row>
    <row r="8" spans="1:15" ht="27" customHeight="1">
      <c r="A8" s="247" t="s">
        <v>1300</v>
      </c>
      <c r="B8" s="256">
        <f>'Packs CompositeX'!E2</f>
        <v>0</v>
      </c>
      <c r="C8" s="61">
        <f>'Packs CompositeX'!F2</f>
        <v>0</v>
      </c>
      <c r="D8" s="271">
        <f>'Packs CompositeX'!AC1</f>
        <v>0</v>
      </c>
    </row>
    <row r="9" spans="1:15" ht="27" customHeight="1">
      <c r="A9" s="247" t="s">
        <v>1672</v>
      </c>
      <c r="B9" s="104">
        <f>'TP Thermoplastic - Ghold'!E2</f>
        <v>0</v>
      </c>
      <c r="C9" s="189">
        <f>'TP Thermoplastic - Ghold'!F2</f>
        <v>0</v>
      </c>
      <c r="D9" s="270">
        <f>'TP Thermoplastic - Ghold'!AA1</f>
        <v>0</v>
      </c>
    </row>
    <row r="10" spans="1:15" ht="27" customHeight="1">
      <c r="A10" s="269" t="s">
        <v>1821</v>
      </c>
      <c r="B10" s="104">
        <f>'PU - Peak Performance USA'!D2</f>
        <v>0</v>
      </c>
      <c r="C10" s="189">
        <f>'PU - Peak Performance USA'!E2</f>
        <v>0</v>
      </c>
      <c r="D10" s="270">
        <f>'PU - Peak Performance USA'!Y1</f>
        <v>0</v>
      </c>
    </row>
    <row r="11" spans="1:15" ht="26.25" customHeight="1">
      <c r="A11" s="145" t="s">
        <v>1674</v>
      </c>
      <c r="B11" s="104">
        <f>'GRP-PU - 360 Europe'!E2</f>
        <v>0</v>
      </c>
      <c r="C11" s="61">
        <f>'GRP-PU - 360 Europe'!F2</f>
        <v>0</v>
      </c>
      <c r="D11" s="272">
        <f>'GRP-PU - 360 Europe'!AA1</f>
        <v>0</v>
      </c>
      <c r="O11" s="2"/>
    </row>
    <row r="12" spans="1:15" ht="26.25" customHeight="1">
      <c r="A12" s="145" t="s">
        <v>1668</v>
      </c>
      <c r="B12" s="104">
        <f>'GRP - 360 Mexico'!D2</f>
        <v>0</v>
      </c>
      <c r="C12" s="189">
        <f>'GRP - 360 Mexico'!E2</f>
        <v>0</v>
      </c>
      <c r="D12" s="272">
        <f>'GRP-PU - 360 Europe'!AB2</f>
        <v>0</v>
      </c>
      <c r="O12" s="2"/>
    </row>
    <row r="13" spans="1:15" ht="26.25" customHeight="1">
      <c r="A13" s="145" t="s">
        <v>1673</v>
      </c>
      <c r="B13" s="104">
        <f>'GRP-PU - KastLine'!C2</f>
        <v>0</v>
      </c>
      <c r="C13" s="189">
        <f>'GRP-PU - KastLine'!D2</f>
        <v>0</v>
      </c>
      <c r="D13" s="272">
        <f>'GRP-PU - KastLine'!AB1</f>
        <v>0</v>
      </c>
      <c r="O13" s="2"/>
    </row>
    <row r="14" spans="1:15" ht="26.25" customHeight="1">
      <c r="A14" s="145" t="s">
        <v>1666</v>
      </c>
      <c r="B14" s="104">
        <f>'Wooden Volumes - Manusad'!E2</f>
        <v>0</v>
      </c>
      <c r="C14" s="105">
        <f>'Wooden Volumes - Manusad'!F3</f>
        <v>0</v>
      </c>
      <c r="D14" s="272">
        <f>'Wooden Volumes - Manusad'!AE1</f>
        <v>0</v>
      </c>
      <c r="O14" s="2"/>
    </row>
    <row r="15" spans="1:15" ht="26.25" customHeight="1">
      <c r="A15" s="145" t="s">
        <v>1667</v>
      </c>
      <c r="B15" s="104">
        <f>'Training &amp; Homewall'!E2</f>
        <v>0</v>
      </c>
      <c r="C15" s="61">
        <f>'Training &amp; Homewall'!F2</f>
        <v>0</v>
      </c>
      <c r="D15" s="272">
        <f>'Training &amp; Homewall'!AA1</f>
        <v>0</v>
      </c>
      <c r="O15" s="2"/>
    </row>
    <row r="16" spans="1:15" ht="20.149999999999999" customHeight="1">
      <c r="A16" s="146"/>
      <c r="B16" s="14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2" ht="20.149999999999999" customHeight="1">
      <c r="A17" s="133" t="s">
        <v>245</v>
      </c>
      <c r="B17" s="78"/>
      <c r="C17" s="78"/>
      <c r="D17" s="78"/>
      <c r="E17" s="75"/>
    </row>
    <row r="18" spans="1:12" ht="20.149999999999999" customHeight="1">
      <c r="A18" s="35" t="s">
        <v>61</v>
      </c>
      <c r="B18" s="35" t="s">
        <v>20</v>
      </c>
      <c r="C18" s="35" t="s">
        <v>21</v>
      </c>
      <c r="D18" s="35" t="s">
        <v>22</v>
      </c>
      <c r="E18" s="35" t="s">
        <v>23</v>
      </c>
      <c r="F18" s="35" t="s">
        <v>6</v>
      </c>
      <c r="G18" s="35" t="s">
        <v>24</v>
      </c>
      <c r="H18" s="191" t="s">
        <v>391</v>
      </c>
      <c r="I18" s="66" t="s">
        <v>62</v>
      </c>
    </row>
    <row r="19" spans="1:12" ht="20.149999999999999" customHeight="1">
      <c r="A19" s="49">
        <f>'Packs CompositeX'!J3+'PE - CompositeX'!J3+'PU - CompositeX'!J3+'GRP-PU - 360 Europe'!J3+'GRP-PU - KastLine'!H3+'TP Thermoplastic - Ghold'!J3+'PE-PU - Volx'!J3+'GRP - 360 Mexico'!J3+'PU - Peak Performance USA'!I3</f>
        <v>0</v>
      </c>
      <c r="B19" s="49">
        <f>'Packs CompositeX'!K3+'PE - CompositeX'!K3+'PU - CompositeX'!K3+'GRP-PU - 360 Europe'!K3+'GRP-PU - KastLine'!I3+'TP Thermoplastic - Ghold'!K3+'PE-PU - Volx'!K3+'GRP - 360 Mexico'!K3+'PU - Peak Performance USA'!J3</f>
        <v>0</v>
      </c>
      <c r="C19" s="49">
        <f>'Packs CompositeX'!L3+'PE - CompositeX'!L3+'PU - CompositeX'!L3+'GRP-PU - 360 Europe'!L3+'GRP-PU - KastLine'!J3+'TP Thermoplastic - Ghold'!L3+'PE-PU - Volx'!L3+'GRP - 360 Mexico'!L3+'PU - Peak Performance USA'!K3</f>
        <v>0</v>
      </c>
      <c r="D19" s="49">
        <f>'Packs CompositeX'!M3+'PE - CompositeX'!M3+'PU - CompositeX'!M3+'GRP-PU - 360 Europe'!M3+'GRP-PU - KastLine'!K3+'TP Thermoplastic - Ghold'!M3+'PE-PU - Volx'!M3+'GRP - 360 Mexico'!M3+'PU - Peak Performance USA'!L3</f>
        <v>0</v>
      </c>
      <c r="E19" s="49">
        <f>'Packs CompositeX'!N3+'PE - CompositeX'!N3+'PU - CompositeX'!N3+'GRP-PU - 360 Europe'!N3+'GRP-PU - KastLine'!L3+'TP Thermoplastic - Ghold'!N3+'PE-PU - Volx'!N3+'GRP - 360 Mexico'!N3+'PU - Peak Performance USA'!M3</f>
        <v>0</v>
      </c>
      <c r="F19" s="49">
        <f>'Packs CompositeX'!O3+'PE - CompositeX'!O3+'PU - CompositeX'!O3+'GRP-PU - 360 Europe'!O3+'GRP-PU - KastLine'!M3+'TP Thermoplastic - Ghold'!O3+'PE-PU - Volx'!O3+'GRP - 360 Mexico'!O3+'PU - Peak Performance USA'!N3</f>
        <v>0</v>
      </c>
      <c r="G19" s="49">
        <f>'Packs CompositeX'!P3+'PE - CompositeX'!P3+'PU - CompositeX'!P3+'GRP-PU - 360 Europe'!P3+'GRP-PU - KastLine'!N3+'TP Thermoplastic - Ghold'!P3+'PE-PU - Volx'!P3+'GRP - 360 Mexico'!P3+'PU - Peak Performance USA'!O3</f>
        <v>0</v>
      </c>
      <c r="H19" s="49">
        <f>'Packs CompositeX'!Q3+'PE - CompositeX'!Q3+'PU - CompositeX'!Q3+'GRP-PU - 360 Europe'!Q3+'GRP-PU - KastLine'!O3+'TP Thermoplastic - Ghold'!Q3+'PE-PU - Volx'!Q3+'GRP - 360 Mexico'!Q3</f>
        <v>0</v>
      </c>
      <c r="I19" s="96">
        <f>SUM(A19:H19)</f>
        <v>0</v>
      </c>
    </row>
    <row r="20" spans="1:12" ht="20.149999999999999" customHeight="1">
      <c r="A20" s="162"/>
      <c r="B20" s="162"/>
      <c r="C20" s="162"/>
      <c r="D20" s="162"/>
      <c r="E20" s="162"/>
      <c r="F20" s="162"/>
      <c r="G20" s="162"/>
      <c r="H20" s="162"/>
      <c r="I20" s="162"/>
    </row>
    <row r="21" spans="1:12" ht="20.149999999999999" customHeight="1">
      <c r="A21" s="160" t="s">
        <v>244</v>
      </c>
    </row>
    <row r="22" spans="1:12" ht="20.149999999999999" customHeight="1">
      <c r="A22" s="159" t="s">
        <v>61</v>
      </c>
      <c r="B22" s="159" t="s">
        <v>20</v>
      </c>
      <c r="C22" s="158" t="s">
        <v>21</v>
      </c>
      <c r="D22" s="158" t="s">
        <v>22</v>
      </c>
      <c r="E22" s="158" t="s">
        <v>23</v>
      </c>
      <c r="F22" s="158" t="s">
        <v>6</v>
      </c>
      <c r="G22" s="66" t="s">
        <v>62</v>
      </c>
    </row>
    <row r="23" spans="1:12" ht="20.149999999999999" customHeight="1">
      <c r="A23" s="161">
        <f>'Wooden Volumes - Manusad'!J3</f>
        <v>0</v>
      </c>
      <c r="B23" s="161">
        <f>'Wooden Volumes - Manusad'!K3</f>
        <v>0</v>
      </c>
      <c r="C23" s="161">
        <f>'Wooden Volumes - Manusad'!L3</f>
        <v>0</v>
      </c>
      <c r="D23" s="161">
        <f>'Wooden Volumes - Manusad'!M3</f>
        <v>0</v>
      </c>
      <c r="E23" s="161">
        <f>'Wooden Volumes - Manusad'!N3</f>
        <v>0</v>
      </c>
      <c r="F23" s="161">
        <f>'Wooden Volumes - Manusad'!O3</f>
        <v>0</v>
      </c>
      <c r="G23" s="96">
        <f>SUM(A23:F23)</f>
        <v>0</v>
      </c>
    </row>
    <row r="24" spans="1:12" ht="20.149999999999999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20.149999999999999" customHeight="1">
      <c r="A25" s="133" t="s">
        <v>1443</v>
      </c>
      <c r="B25" s="75"/>
      <c r="C25" s="75"/>
      <c r="D25" s="75"/>
      <c r="E25" s="75"/>
      <c r="K25" s="9"/>
      <c r="L25" s="9"/>
    </row>
    <row r="26" spans="1:12" ht="20.149999999999999" customHeight="1">
      <c r="A26" s="61" t="s">
        <v>48</v>
      </c>
      <c r="B26" s="95" t="s">
        <v>49</v>
      </c>
      <c r="C26" s="95" t="s">
        <v>50</v>
      </c>
      <c r="D26" s="95" t="s">
        <v>52</v>
      </c>
      <c r="E26" s="61" t="s">
        <v>54</v>
      </c>
      <c r="F26" s="61" t="s">
        <v>55</v>
      </c>
      <c r="G26" s="61" t="s">
        <v>56</v>
      </c>
      <c r="H26" s="61" t="s">
        <v>57</v>
      </c>
      <c r="I26" s="61" t="s">
        <v>58</v>
      </c>
      <c r="J26" s="61" t="s">
        <v>239</v>
      </c>
      <c r="K26" s="61" t="s">
        <v>243</v>
      </c>
      <c r="L26" s="66" t="s">
        <v>62</v>
      </c>
    </row>
    <row r="27" spans="1:12" ht="20.149999999999999" customHeight="1">
      <c r="A27" s="49">
        <f>'Packs CompositeX'!J8+'PE - CompositeX'!J8+'PU - CompositeX'!J8+'Wooden Volumes - Manusad'!J8+'GRP-PU - 360 Europe'!J8+'Training &amp; Homewall'!J8+'GRP-PU - KastLine'!H8+'TP Thermoplastic - Ghold'!J8+'PE-PU - Volx'!J8+'PU - Peak Performance USA'!I8+'GRP - 360 Mexico'!J8</f>
        <v>0</v>
      </c>
      <c r="B27" s="49">
        <f>'Packs CompositeX'!K8+'PE - CompositeX'!K8+'PU - CompositeX'!K8+'Wooden Volumes - Manusad'!K8+'GRP-PU - 360 Europe'!K8+'Training &amp; Homewall'!K8+'GRP-PU - KastLine'!I8+'TP Thermoplastic - Ghold'!K8+'PE-PU - Volx'!K8+'PU - Peak Performance USA'!J8+'GRP - 360 Mexico'!K8</f>
        <v>0</v>
      </c>
      <c r="C27" s="49">
        <f>'Packs CompositeX'!L8+'PE - CompositeX'!L8+'PU - CompositeX'!L8+'Wooden Volumes - Manusad'!L8+'GRP-PU - 360 Europe'!L8+'Training &amp; Homewall'!L8+'GRP-PU - KastLine'!J8+'TP Thermoplastic - Ghold'!L8+'PE-PU - Volx'!L8+'PU - Peak Performance USA'!K8+'GRP - 360 Mexico'!L8</f>
        <v>0</v>
      </c>
      <c r="D27" s="49">
        <f>'Packs CompositeX'!M8+'PE - CompositeX'!M8+'PU - CompositeX'!M8+'Wooden Volumes - Manusad'!M8+'GRP-PU - 360 Europe'!M8+'Training &amp; Homewall'!M8+'GRP-PU - KastLine'!K8+'TP Thermoplastic - Ghold'!M8+'PE-PU - Volx'!M8+'PU - Peak Performance USA'!L8+'GRP - 360 Mexico'!M8</f>
        <v>0</v>
      </c>
      <c r="E27" s="49">
        <f>'Packs CompositeX'!N8+'PE - CompositeX'!N8+'PU - CompositeX'!N8+'Wooden Volumes - Manusad'!N8+'GRP-PU - 360 Europe'!N8+'Training &amp; Homewall'!N8+'GRP-PU - KastLine'!L8+'TP Thermoplastic - Ghold'!N8+'PE-PU - Volx'!N8+'PU - Peak Performance USA'!M8+'GRP - 360 Mexico'!N8</f>
        <v>0</v>
      </c>
      <c r="F27" s="49">
        <f>'Packs CompositeX'!O8+'PE - CompositeX'!O8+'PU - CompositeX'!O8+'Wooden Volumes - Manusad'!O8+'GRP-PU - 360 Europe'!O8+'Training &amp; Homewall'!O8+'GRP-PU - KastLine'!M8+'TP Thermoplastic - Ghold'!O8+'PE-PU - Volx'!O8+'PU - Peak Performance USA'!N8+'GRP - 360 Mexico'!O8</f>
        <v>0</v>
      </c>
      <c r="G27" s="49">
        <f>'Packs CompositeX'!P8+'PE - CompositeX'!P8+'PU - CompositeX'!P8+'Wooden Volumes - Manusad'!P8+'GRP-PU - 360 Europe'!P8+'Training &amp; Homewall'!P8+'GRP-PU - KastLine'!N8+'TP Thermoplastic - Ghold'!P8+'PE-PU - Volx'!P8+'PU - Peak Performance USA'!O8+'GRP - 360 Mexico'!P8</f>
        <v>0</v>
      </c>
      <c r="H27" s="49">
        <f>'Packs CompositeX'!Q8+'PE - CompositeX'!Q8+'PU - CompositeX'!Q8+'Wooden Volumes - Manusad'!Q8+'GRP-PU - 360 Europe'!Q8+'Training &amp; Homewall'!Q8+'GRP-PU - KastLine'!O8+'TP Thermoplastic - Ghold'!Q8+'PE-PU - Volx'!Q8+'PU - Peak Performance USA'!P8+'GRP - 360 Mexico'!Q8</f>
        <v>0</v>
      </c>
      <c r="I27" s="49">
        <f>'Packs CompositeX'!R8+'PE - CompositeX'!R8+'PU - CompositeX'!R8+'Wooden Volumes - Manusad'!R8+'GRP-PU - 360 Europe'!R8+'Training &amp; Homewall'!R8+'GRP-PU - KastLine'!P8+'TP Thermoplastic - Ghold'!R8+'PE-PU - Volx'!R8+'PU - Peak Performance USA'!Q8+'GRP - 360 Mexico'!R8</f>
        <v>0</v>
      </c>
      <c r="J27" s="49">
        <f>'Packs CompositeX'!S8+'PE - CompositeX'!S8+'PU - CompositeX'!S8+'Wooden Volumes - Manusad'!S8+'GRP-PU - 360 Europe'!S8+'Training &amp; Homewall'!S8+'GRP-PU - KastLine'!Q8+'TP Thermoplastic - Ghold'!S8+'PE-PU - Volx'!S8+'PU - Peak Performance USA'!R8+'GRP - 360 Mexico'!S8</f>
        <v>0</v>
      </c>
      <c r="K27" s="49">
        <f>'Packs CompositeX'!T8+'PE - CompositeX'!T8+'PU - CompositeX'!T8+'Wooden Volumes - Manusad'!T8+'GRP-PU - 360 Europe'!T8+'Training &amp; Homewall'!T8+'GRP-PU - KastLine'!R8+'TP Thermoplastic - Ghold'!T8+'PE-PU - Volx'!T8+'PU - Peak Performance USA'!S8+'GRP - 360 Mexico'!T8</f>
        <v>0</v>
      </c>
      <c r="L27" s="96">
        <f>SUM(A27:K27)</f>
        <v>0</v>
      </c>
    </row>
    <row r="29" spans="1:12" ht="20.149999999999999" customHeight="1">
      <c r="A29" s="114" t="s">
        <v>1444</v>
      </c>
      <c r="B29" s="115"/>
      <c r="C29" s="115"/>
      <c r="D29" s="115"/>
      <c r="E29" s="115"/>
      <c r="F29" s="16"/>
      <c r="G29" s="16"/>
      <c r="H29" s="16"/>
      <c r="I29" s="16"/>
      <c r="J29" s="16"/>
      <c r="K29" s="16"/>
      <c r="L29" s="16"/>
    </row>
    <row r="30" spans="1:12" ht="20.149999999999999" customHeight="1">
      <c r="A30" s="116" t="s">
        <v>50</v>
      </c>
      <c r="B30" s="117" t="s">
        <v>52</v>
      </c>
      <c r="C30" s="67" t="s">
        <v>62</v>
      </c>
      <c r="D30" s="9"/>
      <c r="E30" s="9"/>
    </row>
    <row r="31" spans="1:12" ht="20.149999999999999" customHeight="1">
      <c r="A31" s="37">
        <f>'Packs CompositeX'!Y8+'PE - CompositeX'!Y8+'PU - CompositeX'!Y8+'Wooden Volumes - Manusad'!Z8+'GRP-PU - 360 Europe'!W8+'Training &amp; Homewall'!J3+'GRP-PU - KastLine'!X8+'TP Thermoplastic - Ghold'!X8+'PE-PU - Volx'!W8+'PU - Peak Performance USA'!V8+'GRP - 360 Mexico'!W8</f>
        <v>0</v>
      </c>
      <c r="B31" s="37">
        <f>'Packs CompositeX'!Z8+'PE - CompositeX'!Z8+'PU - CompositeX'!Z8+'Wooden Volumes - Manusad'!AA8+'GRP-PU - 360 Europe'!X8+'Training &amp; Homewall'!K3+'GRP-PU - KastLine'!Y8+'TP Thermoplastic - Ghold'!Y8+'PE-PU - Volx'!X8+'PU - Peak Performance USA'!W8+'GRP - 360 Mexico'!X8</f>
        <v>0</v>
      </c>
      <c r="C31" s="94">
        <f>SUM(A31:B31)</f>
        <v>0</v>
      </c>
      <c r="D31" s="9"/>
      <c r="E31" s="70"/>
    </row>
    <row r="32" spans="1:12" ht="20.149999999999999" customHeight="1">
      <c r="A32" s="16"/>
    </row>
    <row r="33" spans="1:12" ht="20.149999999999999" customHeight="1">
      <c r="A33" s="16"/>
      <c r="B33" s="16"/>
      <c r="J33" s="16"/>
      <c r="K33" s="16"/>
      <c r="L33" s="16"/>
    </row>
    <row r="34" spans="1:12" ht="20.149999999999999" customHeight="1">
      <c r="A34" s="127" t="s">
        <v>77</v>
      </c>
      <c r="B34" s="16"/>
      <c r="J34" s="16"/>
      <c r="K34" s="16"/>
      <c r="L34" s="16"/>
    </row>
    <row r="35" spans="1:12" ht="20.149999999999999" customHeight="1">
      <c r="A35" s="127" t="s">
        <v>79</v>
      </c>
    </row>
    <row r="36" spans="1:12" ht="20.149999999999999" customHeight="1">
      <c r="A36" s="127" t="s">
        <v>78</v>
      </c>
    </row>
  </sheetData>
  <mergeCells count="5">
    <mergeCell ref="F1:H1"/>
    <mergeCell ref="K1:M1"/>
    <mergeCell ref="I3:O3"/>
    <mergeCell ref="I4:O4"/>
    <mergeCell ref="C1:E1"/>
  </mergeCells>
  <hyperlinks>
    <hyperlink ref="I4" r:id="rId1" display="infos@artline-holds.com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3392-90F4-429E-9268-55E8C5768679}">
  <sheetPr codeName="Feuil9">
    <tabColor rgb="FFFF0000"/>
  </sheetPr>
  <dimension ref="A1:BW114"/>
  <sheetViews>
    <sheetView tabSelected="1" topLeftCell="A62" zoomScale="60" zoomScaleNormal="60" workbookViewId="0">
      <pane xSplit="1" topLeftCell="B1" activePane="topRight" state="frozenSplit"/>
      <selection pane="topRight" activeCell="E106" sqref="E106"/>
    </sheetView>
  </sheetViews>
  <sheetFormatPr baseColWidth="10" defaultRowHeight="14.5"/>
  <cols>
    <col min="1" max="1" width="41.81640625" bestFit="1" customWidth="1"/>
    <col min="2" max="2" width="11.54296875" bestFit="1" customWidth="1"/>
    <col min="3" max="3" width="12.81640625" bestFit="1" customWidth="1"/>
    <col min="4" max="4" width="14.26953125" bestFit="1" customWidth="1"/>
    <col min="5" max="5" width="12.81640625" bestFit="1" customWidth="1"/>
    <col min="6" max="6" width="12" bestFit="1" customWidth="1"/>
    <col min="7" max="7" width="4.453125" customWidth="1"/>
    <col min="8" max="9" width="10.26953125" bestFit="1" customWidth="1"/>
    <col min="10" max="10" width="9.81640625" bestFit="1" customWidth="1"/>
    <col min="11" max="11" width="10.453125" bestFit="1" customWidth="1"/>
    <col min="13" max="13" width="11.26953125" bestFit="1" customWidth="1"/>
    <col min="14" max="14" width="10.54296875" bestFit="1" customWidth="1"/>
    <col min="17" max="17" width="10.26953125" bestFit="1" customWidth="1"/>
    <col min="18" max="18" width="10.54296875" bestFit="1" customWidth="1"/>
    <col min="19" max="19" width="10.26953125" bestFit="1" customWidth="1"/>
    <col min="20" max="20" width="9.54296875" bestFit="1" customWidth="1"/>
    <col min="21" max="21" width="10.26953125" bestFit="1" customWidth="1"/>
    <col min="22" max="22" width="10.7265625" bestFit="1" customWidth="1"/>
    <col min="23" max="23" width="10.453125" customWidth="1"/>
    <col min="24" max="31" width="9" customWidth="1"/>
    <col min="32" max="32" width="4" hidden="1" customWidth="1"/>
    <col min="33" max="35" width="3.26953125" hidden="1" customWidth="1"/>
    <col min="36" max="36" width="3.81640625" hidden="1" customWidth="1"/>
    <col min="37" max="37" width="5.26953125" hidden="1" customWidth="1"/>
    <col min="38" max="38" width="6.7265625" hidden="1" customWidth="1"/>
    <col min="39" max="39" width="1.453125" hidden="1" customWidth="1"/>
    <col min="40" max="40" width="8.81640625" customWidth="1"/>
    <col min="41" max="47" width="7.7265625" bestFit="1" customWidth="1"/>
    <col min="48" max="52" width="8.81640625" customWidth="1"/>
    <col min="53" max="53" width="8.81640625" bestFit="1" customWidth="1"/>
    <col min="54" max="60" width="7.7265625" hidden="1" customWidth="1"/>
    <col min="61" max="66" width="8.81640625" hidden="1" customWidth="1"/>
    <col min="67" max="67" width="8.81640625" customWidth="1"/>
    <col min="68" max="69" width="7.7265625" bestFit="1" customWidth="1"/>
    <col min="70" max="71" width="7.7265625" hidden="1" customWidth="1"/>
    <col min="72" max="72" width="8.81640625" customWidth="1"/>
    <col min="73" max="73" width="6.7265625" bestFit="1" customWidth="1"/>
    <col min="74" max="74" width="11.26953125" bestFit="1" customWidth="1"/>
  </cols>
  <sheetData>
    <row r="1" spans="1:75" s="1" customFormat="1" ht="20.149999999999999" customHeight="1">
      <c r="C1" s="41" t="s">
        <v>47</v>
      </c>
      <c r="D1" s="42" t="s">
        <v>255</v>
      </c>
      <c r="F1" s="9"/>
      <c r="H1" s="479" t="s">
        <v>42</v>
      </c>
      <c r="I1" s="479"/>
      <c r="J1" s="479"/>
      <c r="K1" s="479"/>
      <c r="T1" s="9"/>
      <c r="X1" s="480" t="s">
        <v>70</v>
      </c>
      <c r="Y1" s="480"/>
      <c r="Z1" s="480"/>
      <c r="AA1" s="481"/>
      <c r="AB1" s="111">
        <f>BV42+BV68+BV16+BV32+BV106</f>
        <v>0</v>
      </c>
      <c r="AD1" s="9"/>
      <c r="AE1" s="9"/>
      <c r="AF1" s="9"/>
      <c r="AG1" s="9"/>
      <c r="AH1" s="9"/>
      <c r="AI1" s="9"/>
      <c r="AJ1" s="9"/>
      <c r="BK1" s="9"/>
    </row>
    <row r="2" spans="1:75" s="1" customFormat="1" ht="20">
      <c r="A2" s="43" t="s">
        <v>41</v>
      </c>
      <c r="B2" s="43"/>
      <c r="C2" s="163">
        <f>C3+C4</f>
        <v>0</v>
      </c>
      <c r="D2" s="447">
        <f>AVERAGE(D3:D4)</f>
        <v>0</v>
      </c>
      <c r="F2" s="9"/>
      <c r="H2" s="35" t="s">
        <v>61</v>
      </c>
      <c r="I2" s="35" t="s">
        <v>20</v>
      </c>
      <c r="J2" s="35" t="s">
        <v>21</v>
      </c>
      <c r="K2" s="35" t="s">
        <v>22</v>
      </c>
      <c r="L2" s="35" t="s">
        <v>23</v>
      </c>
      <c r="M2" s="35" t="s">
        <v>6</v>
      </c>
      <c r="N2" s="35" t="s">
        <v>24</v>
      </c>
      <c r="O2" s="35" t="s">
        <v>391</v>
      </c>
      <c r="P2" s="24" t="s">
        <v>62</v>
      </c>
      <c r="T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BK2" s="9"/>
    </row>
    <row r="3" spans="1:75" s="1" customFormat="1" ht="19.5" customHeight="1">
      <c r="A3" s="40"/>
      <c r="B3" s="89" t="s">
        <v>374</v>
      </c>
      <c r="C3" s="180">
        <f>F42+F68+F16+F32</f>
        <v>0</v>
      </c>
      <c r="D3" s="81">
        <v>0</v>
      </c>
      <c r="E3" s="33"/>
      <c r="G3" s="9"/>
      <c r="H3" s="147">
        <f t="shared" ref="H3:O3" si="0">X42+X68+X16+X32+X106+X114</f>
        <v>0</v>
      </c>
      <c r="I3" s="147">
        <f t="shared" si="0"/>
        <v>0</v>
      </c>
      <c r="J3" s="147">
        <f t="shared" si="0"/>
        <v>0</v>
      </c>
      <c r="K3" s="147">
        <f t="shared" si="0"/>
        <v>0</v>
      </c>
      <c r="L3" s="147">
        <f t="shared" si="0"/>
        <v>0</v>
      </c>
      <c r="M3" s="147">
        <f t="shared" si="0"/>
        <v>0</v>
      </c>
      <c r="N3" s="147">
        <f t="shared" si="0"/>
        <v>0</v>
      </c>
      <c r="O3" s="147">
        <f t="shared" si="0"/>
        <v>0</v>
      </c>
      <c r="P3" s="85">
        <f>SUM(H3:N3)</f>
        <v>0</v>
      </c>
      <c r="U3" s="9"/>
      <c r="V3" s="9"/>
      <c r="Z3" s="9"/>
      <c r="AA3" s="9"/>
      <c r="AB3" s="9"/>
      <c r="AC3" s="9"/>
      <c r="AD3" s="70"/>
      <c r="AE3" s="9"/>
      <c r="AF3" s="9"/>
      <c r="AG3" s="9"/>
      <c r="AH3" s="9"/>
      <c r="AI3" s="9"/>
      <c r="AJ3" s="9"/>
      <c r="AK3" s="9"/>
      <c r="BL3" s="9"/>
    </row>
    <row r="4" spans="1:75" s="1" customFormat="1" ht="19.5" customHeight="1">
      <c r="A4" s="40"/>
      <c r="B4" s="89" t="s">
        <v>1686</v>
      </c>
      <c r="C4" s="180">
        <f>F106+F114</f>
        <v>0</v>
      </c>
      <c r="D4" s="81">
        <v>0</v>
      </c>
      <c r="E4" s="33"/>
      <c r="G4" s="9"/>
      <c r="H4" s="33"/>
      <c r="I4" s="33"/>
      <c r="U4" s="9"/>
      <c r="V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BL4" s="9"/>
    </row>
    <row r="5" spans="1:75" s="1" customFormat="1" ht="19.5" customHeight="1">
      <c r="A5" s="500" t="s">
        <v>1684</v>
      </c>
      <c r="B5" s="40"/>
      <c r="C5" s="40"/>
      <c r="D5" s="64"/>
      <c r="E5" s="33"/>
      <c r="F5" s="33"/>
      <c r="G5" s="9"/>
      <c r="H5" s="33"/>
      <c r="I5" s="33"/>
      <c r="U5" s="9"/>
      <c r="V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BL5" s="9"/>
    </row>
    <row r="6" spans="1:75" s="1" customFormat="1" ht="19.5" customHeight="1">
      <c r="A6" s="501"/>
      <c r="B6" s="407"/>
      <c r="C6" s="40"/>
      <c r="D6" s="40"/>
      <c r="E6" s="33"/>
      <c r="G6" s="9"/>
      <c r="H6" s="479" t="s">
        <v>1447</v>
      </c>
      <c r="I6" s="479"/>
      <c r="J6" s="479"/>
      <c r="K6" s="479"/>
      <c r="T6" s="9"/>
      <c r="U6" s="9"/>
      <c r="V6" s="9"/>
      <c r="X6" s="480" t="s">
        <v>1449</v>
      </c>
      <c r="Y6" s="480"/>
      <c r="Z6" s="480"/>
      <c r="AA6" s="480"/>
      <c r="AC6" s="75"/>
      <c r="AE6" s="9"/>
      <c r="AF6" s="9"/>
      <c r="AG6" s="9"/>
      <c r="AH6" s="9"/>
      <c r="AI6" s="9"/>
      <c r="AJ6" s="9"/>
      <c r="AK6" s="9"/>
      <c r="BL6" s="9"/>
    </row>
    <row r="7" spans="1:75" s="1" customFormat="1" ht="19.5" customHeight="1">
      <c r="C7" s="40"/>
      <c r="D7" s="40"/>
      <c r="E7" s="33"/>
      <c r="H7" s="86" t="s">
        <v>48</v>
      </c>
      <c r="I7" s="24" t="s">
        <v>49</v>
      </c>
      <c r="J7" s="24" t="s">
        <v>50</v>
      </c>
      <c r="K7" s="24" t="s">
        <v>52</v>
      </c>
      <c r="L7" s="24" t="s">
        <v>54</v>
      </c>
      <c r="M7" s="24" t="s">
        <v>55</v>
      </c>
      <c r="N7" s="24" t="s">
        <v>56</v>
      </c>
      <c r="O7" s="24" t="s">
        <v>57</v>
      </c>
      <c r="P7" s="24" t="s">
        <v>58</v>
      </c>
      <c r="Q7" s="24" t="s">
        <v>239</v>
      </c>
      <c r="R7" s="24" t="s">
        <v>240</v>
      </c>
      <c r="S7" s="24" t="s">
        <v>62</v>
      </c>
      <c r="X7" s="82" t="s">
        <v>50</v>
      </c>
      <c r="Y7" s="71" t="s">
        <v>52</v>
      </c>
      <c r="Z7" s="67" t="s">
        <v>62</v>
      </c>
      <c r="AA7" s="9"/>
      <c r="AB7" s="9"/>
      <c r="AC7" s="9"/>
      <c r="AD7" s="9"/>
      <c r="AE7" s="9"/>
      <c r="AF7" s="9"/>
      <c r="AG7" s="9"/>
    </row>
    <row r="8" spans="1:75" s="1" customFormat="1" ht="19.5" customHeight="1">
      <c r="A8" s="276" t="s">
        <v>1062</v>
      </c>
      <c r="B8" s="40"/>
      <c r="C8" s="40"/>
      <c r="D8" s="40"/>
      <c r="E8" s="33"/>
      <c r="F8" s="33"/>
      <c r="H8" s="37">
        <f t="shared" ref="H8:R8" si="1">AO42+AO68+AO16+AO32+AO106</f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97">
        <f>SUM(H8:R8)</f>
        <v>0</v>
      </c>
      <c r="X8" s="141">
        <f>BP42+BP68+BP16+BP32+BP106</f>
        <v>0</v>
      </c>
      <c r="Y8" s="141">
        <f>BQ42+BQ68+BQ16+BQ32+BQ106</f>
        <v>0</v>
      </c>
      <c r="Z8" s="85">
        <f>SUM(X8:Y8)</f>
        <v>0</v>
      </c>
      <c r="AA8" s="9"/>
      <c r="AB8" s="9"/>
      <c r="AC8" s="9"/>
      <c r="AD8" s="9"/>
      <c r="AE8" s="9"/>
      <c r="AF8" s="9"/>
      <c r="AG8" s="9"/>
    </row>
    <row r="9" spans="1:75" s="1" customFormat="1" ht="12" customHeight="1">
      <c r="B9" s="40"/>
      <c r="G9" s="9"/>
      <c r="N9" s="2"/>
      <c r="U9" s="9"/>
      <c r="V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BL9" s="9"/>
    </row>
    <row r="10" spans="1:75" s="1" customFormat="1" ht="117.75" customHeight="1">
      <c r="A10" s="165"/>
      <c r="B10" s="166" t="s">
        <v>210</v>
      </c>
      <c r="C10" s="167" t="s">
        <v>30</v>
      </c>
      <c r="D10" s="167" t="s">
        <v>31</v>
      </c>
      <c r="E10" s="167" t="s">
        <v>32</v>
      </c>
      <c r="F10" s="167" t="s">
        <v>33</v>
      </c>
      <c r="G10" s="9"/>
      <c r="H10" s="376" t="s">
        <v>1451</v>
      </c>
      <c r="I10" s="426" t="s">
        <v>247</v>
      </c>
      <c r="J10" s="310" t="s">
        <v>1392</v>
      </c>
      <c r="K10" s="314" t="s">
        <v>1393</v>
      </c>
      <c r="L10" s="316" t="s">
        <v>45</v>
      </c>
      <c r="M10" s="358" t="s">
        <v>1396</v>
      </c>
      <c r="N10" s="318" t="s">
        <v>201</v>
      </c>
      <c r="O10" s="121" t="s">
        <v>202</v>
      </c>
      <c r="P10" s="328" t="s">
        <v>46</v>
      </c>
      <c r="Q10" s="320" t="s">
        <v>376</v>
      </c>
      <c r="R10" s="322" t="s">
        <v>131</v>
      </c>
      <c r="S10" s="4" t="s">
        <v>372</v>
      </c>
      <c r="T10" s="324" t="s">
        <v>224</v>
      </c>
      <c r="U10" s="352" t="s">
        <v>373</v>
      </c>
      <c r="V10" s="205" t="s">
        <v>1395</v>
      </c>
      <c r="W10" s="9"/>
      <c r="X10" s="502" t="s">
        <v>34</v>
      </c>
      <c r="Y10" s="503"/>
      <c r="Z10" s="503"/>
      <c r="AA10" s="503"/>
      <c r="AB10" s="503"/>
      <c r="AC10" s="503"/>
      <c r="AD10" s="503"/>
      <c r="AE10" s="503"/>
      <c r="AF10" s="36"/>
      <c r="AG10" s="9"/>
      <c r="AH10" s="9"/>
      <c r="AI10" s="9"/>
      <c r="AJ10" s="9"/>
      <c r="AK10" s="9"/>
      <c r="AL10" s="9"/>
      <c r="AM10" s="9"/>
      <c r="AN10" s="9"/>
      <c r="AO10" s="487" t="s">
        <v>59</v>
      </c>
      <c r="AP10" s="488"/>
      <c r="AQ10" s="488"/>
      <c r="AR10" s="488"/>
      <c r="AS10" s="488"/>
      <c r="AT10" s="488"/>
      <c r="AU10" s="488"/>
      <c r="AV10" s="488"/>
      <c r="AW10" s="488"/>
      <c r="AX10" s="488"/>
      <c r="AY10" s="488"/>
      <c r="AZ10" s="488"/>
      <c r="BA10" s="488"/>
      <c r="BO10" s="9"/>
      <c r="BP10" s="489" t="s">
        <v>65</v>
      </c>
      <c r="BQ10" s="490"/>
      <c r="BU10" s="478" t="s">
        <v>67</v>
      </c>
      <c r="BV10" s="478"/>
    </row>
    <row r="11" spans="1:75" s="1" customFormat="1" ht="15.65" customHeight="1">
      <c r="A11" s="506" t="s">
        <v>1675</v>
      </c>
      <c r="B11" s="507"/>
      <c r="C11" s="507"/>
      <c r="D11" s="507"/>
      <c r="E11" s="507"/>
      <c r="F11" s="507"/>
      <c r="G11" s="3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</row>
    <row r="12" spans="1:75" s="1" customFormat="1" ht="15.65" customHeight="1">
      <c r="A12" s="28" t="s">
        <v>225</v>
      </c>
      <c r="B12" s="16"/>
      <c r="C12" s="16"/>
      <c r="D12" s="16"/>
      <c r="E12" s="12"/>
      <c r="F12" s="12"/>
      <c r="G12" s="3"/>
      <c r="H12" s="16"/>
      <c r="I12" s="16"/>
      <c r="J12" s="16"/>
      <c r="K12" s="16"/>
      <c r="L12" s="16"/>
      <c r="M12" s="16"/>
      <c r="N12" s="16"/>
      <c r="O12" s="77"/>
      <c r="P12" s="77"/>
      <c r="Q12" s="16"/>
      <c r="R12" s="16"/>
      <c r="S12" s="16"/>
      <c r="T12" s="16"/>
      <c r="U12" s="16"/>
      <c r="V12" s="16"/>
      <c r="W12" s="3"/>
      <c r="X12" s="6" t="s">
        <v>61</v>
      </c>
      <c r="Y12" s="6" t="s">
        <v>20</v>
      </c>
      <c r="Z12" s="6" t="s">
        <v>21</v>
      </c>
      <c r="AA12" s="6" t="s">
        <v>22</v>
      </c>
      <c r="AB12" s="6" t="s">
        <v>23</v>
      </c>
      <c r="AC12" s="6" t="s">
        <v>6</v>
      </c>
      <c r="AD12" s="6" t="s">
        <v>24</v>
      </c>
      <c r="AE12" s="6" t="s">
        <v>391</v>
      </c>
      <c r="AF12" s="13" t="s">
        <v>61</v>
      </c>
      <c r="AG12" s="13" t="s">
        <v>20</v>
      </c>
      <c r="AH12" s="13" t="s">
        <v>21</v>
      </c>
      <c r="AI12" s="13" t="s">
        <v>22</v>
      </c>
      <c r="AJ12" s="13" t="s">
        <v>23</v>
      </c>
      <c r="AK12" s="13" t="s">
        <v>6</v>
      </c>
      <c r="AL12" s="13" t="s">
        <v>24</v>
      </c>
      <c r="AM12" s="13" t="s">
        <v>391</v>
      </c>
      <c r="AN12" s="3"/>
      <c r="AO12" s="6" t="s">
        <v>48</v>
      </c>
      <c r="AP12" s="84" t="s">
        <v>49</v>
      </c>
      <c r="AQ12" s="84" t="s">
        <v>50</v>
      </c>
      <c r="AR12" s="84" t="s">
        <v>51</v>
      </c>
      <c r="AS12" s="84" t="s">
        <v>52</v>
      </c>
      <c r="AT12" s="84" t="s">
        <v>53</v>
      </c>
      <c r="AU12" s="84" t="s">
        <v>54</v>
      </c>
      <c r="AV12" s="84" t="s">
        <v>55</v>
      </c>
      <c r="AW12" s="84" t="s">
        <v>56</v>
      </c>
      <c r="AX12" s="84" t="s">
        <v>57</v>
      </c>
      <c r="AY12" s="84" t="s">
        <v>58</v>
      </c>
      <c r="AZ12" s="84" t="s">
        <v>239</v>
      </c>
      <c r="BA12" s="84" t="s">
        <v>240</v>
      </c>
      <c r="BB12" s="13" t="s">
        <v>48</v>
      </c>
      <c r="BC12" s="13" t="s">
        <v>49</v>
      </c>
      <c r="BD12" s="13" t="s">
        <v>50</v>
      </c>
      <c r="BE12" s="13" t="s">
        <v>51</v>
      </c>
      <c r="BF12" s="13" t="s">
        <v>52</v>
      </c>
      <c r="BG12" s="13" t="s">
        <v>53</v>
      </c>
      <c r="BH12" s="13" t="s">
        <v>54</v>
      </c>
      <c r="BI12" s="13" t="s">
        <v>55</v>
      </c>
      <c r="BJ12" s="13" t="s">
        <v>56</v>
      </c>
      <c r="BK12" s="13" t="s">
        <v>57</v>
      </c>
      <c r="BL12" s="13" t="s">
        <v>58</v>
      </c>
      <c r="BM12" s="13" t="s">
        <v>239</v>
      </c>
      <c r="BN12" s="13" t="s">
        <v>240</v>
      </c>
      <c r="BO12" s="3"/>
      <c r="BP12" s="73" t="s">
        <v>50</v>
      </c>
      <c r="BQ12" s="73" t="s">
        <v>52</v>
      </c>
      <c r="BR12" s="39" t="s">
        <v>50</v>
      </c>
      <c r="BS12" s="39" t="s">
        <v>52</v>
      </c>
      <c r="BT12" s="371"/>
      <c r="BU12" s="73" t="s">
        <v>68</v>
      </c>
      <c r="BV12" s="73" t="s">
        <v>69</v>
      </c>
    </row>
    <row r="13" spans="1:75" s="1" customFormat="1" ht="15.65" customHeight="1">
      <c r="A13" s="389" t="s">
        <v>1470</v>
      </c>
      <c r="B13" s="19" t="s">
        <v>24</v>
      </c>
      <c r="C13" s="19">
        <v>5</v>
      </c>
      <c r="D13" s="107">
        <f>SUM(H13:V13)</f>
        <v>0</v>
      </c>
      <c r="E13" s="8">
        <v>1102.5</v>
      </c>
      <c r="F13" s="8">
        <f>D13*E13*(100-$D$3)/100</f>
        <v>0</v>
      </c>
      <c r="G13" s="9"/>
      <c r="H13" s="377"/>
      <c r="I13" s="354"/>
      <c r="J13" s="336"/>
      <c r="K13" s="355"/>
      <c r="L13" s="339"/>
      <c r="M13" s="359"/>
      <c r="N13" s="356"/>
      <c r="O13" s="135"/>
      <c r="P13" s="19"/>
      <c r="Q13" s="432"/>
      <c r="R13" s="357"/>
      <c r="S13" s="433"/>
      <c r="T13" s="434"/>
      <c r="U13" s="353"/>
      <c r="V13" s="435"/>
      <c r="W13" s="9"/>
      <c r="X13" s="20"/>
      <c r="Y13" s="20"/>
      <c r="Z13" s="20"/>
      <c r="AA13" s="20"/>
      <c r="AB13" s="20"/>
      <c r="AC13" s="20"/>
      <c r="AD13" s="48">
        <f>AL13*$D13</f>
        <v>0</v>
      </c>
      <c r="AE13" s="20"/>
      <c r="AF13" s="48"/>
      <c r="AG13" s="48"/>
      <c r="AH13" s="48"/>
      <c r="AI13" s="48"/>
      <c r="AJ13" s="48"/>
      <c r="AK13" s="48"/>
      <c r="AL13" s="48">
        <v>5</v>
      </c>
      <c r="AM13" s="48"/>
      <c r="AN13" s="9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9"/>
      <c r="BP13" s="74">
        <f>BR13*D13</f>
        <v>0</v>
      </c>
      <c r="BQ13" s="74">
        <f>BS13*D13</f>
        <v>0</v>
      </c>
      <c r="BR13" s="74">
        <v>26</v>
      </c>
      <c r="BS13" s="74">
        <v>7</v>
      </c>
      <c r="BU13" s="98">
        <v>12.3</v>
      </c>
      <c r="BV13" s="98">
        <f>BU13*D13</f>
        <v>0</v>
      </c>
    </row>
    <row r="14" spans="1:75" s="1" customFormat="1" ht="15.65" customHeight="1">
      <c r="A14" s="363" t="s">
        <v>375</v>
      </c>
      <c r="B14" s="18" t="s">
        <v>24</v>
      </c>
      <c r="C14" s="19">
        <v>1</v>
      </c>
      <c r="D14" s="107">
        <f>SUM(H14:V14)</f>
        <v>0</v>
      </c>
      <c r="E14" s="8">
        <v>227.5</v>
      </c>
      <c r="F14" s="8">
        <f>D14*E14*(100-$D$3)/100</f>
        <v>0</v>
      </c>
      <c r="G14" s="9"/>
      <c r="H14" s="377"/>
      <c r="I14" s="354"/>
      <c r="J14" s="336"/>
      <c r="K14" s="355"/>
      <c r="L14" s="339"/>
      <c r="M14" s="359"/>
      <c r="N14" s="356"/>
      <c r="O14" s="135"/>
      <c r="P14" s="19"/>
      <c r="Q14" s="432"/>
      <c r="R14" s="357"/>
      <c r="S14" s="433"/>
      <c r="T14" s="434"/>
      <c r="U14" s="353"/>
      <c r="V14" s="435"/>
      <c r="W14" s="9"/>
      <c r="X14" s="20"/>
      <c r="Y14" s="20"/>
      <c r="Z14" s="20"/>
      <c r="AA14" s="20"/>
      <c r="AB14" s="20"/>
      <c r="AC14" s="20"/>
      <c r="AD14" s="48">
        <f>AL14*$D14</f>
        <v>0</v>
      </c>
      <c r="AE14" s="20"/>
      <c r="AF14" s="48"/>
      <c r="AG14" s="48"/>
      <c r="AH14" s="48"/>
      <c r="AI14" s="48"/>
      <c r="AJ14" s="48"/>
      <c r="AK14" s="48"/>
      <c r="AL14" s="48">
        <v>1</v>
      </c>
      <c r="AM14" s="48"/>
      <c r="AN14" s="3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3"/>
      <c r="BP14" s="51"/>
      <c r="BQ14" s="74">
        <f>BS14*D14</f>
        <v>0</v>
      </c>
      <c r="BR14" s="98"/>
      <c r="BS14" s="372">
        <v>10</v>
      </c>
      <c r="BT14" s="370"/>
      <c r="BU14" s="98">
        <v>5</v>
      </c>
      <c r="BV14" s="98">
        <f>BU14*D14</f>
        <v>0</v>
      </c>
    </row>
    <row r="15" spans="1:75" s="1" customFormat="1" ht="15.65" customHeight="1">
      <c r="A15" s="292" t="s">
        <v>1473</v>
      </c>
      <c r="B15" s="18" t="s">
        <v>1228</v>
      </c>
      <c r="C15" s="19">
        <v>4</v>
      </c>
      <c r="D15" s="107">
        <f>SUM(H15:V15)</f>
        <v>0</v>
      </c>
      <c r="E15" s="8">
        <v>1120</v>
      </c>
      <c r="F15" s="8">
        <f>D15*E15*(100-$D$3)/100</f>
        <v>0</v>
      </c>
      <c r="G15" s="9"/>
      <c r="H15" s="377"/>
      <c r="I15" s="354"/>
      <c r="J15" s="336"/>
      <c r="K15" s="355"/>
      <c r="L15" s="339"/>
      <c r="M15" s="359"/>
      <c r="N15" s="356"/>
      <c r="O15" s="135"/>
      <c r="P15" s="19"/>
      <c r="Q15" s="432"/>
      <c r="R15" s="357"/>
      <c r="S15" s="433"/>
      <c r="T15" s="434"/>
      <c r="U15" s="353"/>
      <c r="V15" s="435"/>
      <c r="W15" s="9"/>
      <c r="X15" s="20"/>
      <c r="Y15" s="20"/>
      <c r="Z15" s="20"/>
      <c r="AA15" s="20"/>
      <c r="AB15" s="20"/>
      <c r="AC15" s="48">
        <f>AK15*$D15</f>
        <v>0</v>
      </c>
      <c r="AD15" s="48">
        <f>AL15*$D15</f>
        <v>0</v>
      </c>
      <c r="AE15" s="20"/>
      <c r="AF15" s="48"/>
      <c r="AG15" s="48"/>
      <c r="AH15" s="48"/>
      <c r="AI15" s="48"/>
      <c r="AJ15" s="48"/>
      <c r="AK15" s="48">
        <v>2</v>
      </c>
      <c r="AL15" s="48">
        <v>2</v>
      </c>
      <c r="AM15" s="48"/>
      <c r="AN15" s="3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3"/>
      <c r="BP15" s="74">
        <f>BR15*D15</f>
        <v>0</v>
      </c>
      <c r="BQ15" s="51"/>
      <c r="BR15" s="74">
        <v>30</v>
      </c>
      <c r="BS15" s="74"/>
      <c r="BT15" s="371"/>
      <c r="BU15" s="98">
        <v>10.3</v>
      </c>
      <c r="BV15" s="98">
        <f>BU15*D15</f>
        <v>0</v>
      </c>
    </row>
    <row r="16" spans="1:75" s="1" customFormat="1" ht="15.65" customHeight="1">
      <c r="F16" s="109">
        <f>SUM(F13:F15)</f>
        <v>0</v>
      </c>
      <c r="G16" s="3"/>
      <c r="H16" s="7">
        <f t="shared" ref="H16:V16" si="2">SUM(H13:H15)</f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 t="shared" si="2"/>
        <v>0</v>
      </c>
      <c r="P16" s="7">
        <f t="shared" si="2"/>
        <v>0</v>
      </c>
      <c r="Q16" s="7">
        <f t="shared" si="2"/>
        <v>0</v>
      </c>
      <c r="R16" s="7">
        <f t="shared" si="2"/>
        <v>0</v>
      </c>
      <c r="S16" s="7">
        <f t="shared" si="2"/>
        <v>0</v>
      </c>
      <c r="T16" s="7">
        <f t="shared" si="2"/>
        <v>0</v>
      </c>
      <c r="U16" s="7">
        <f t="shared" si="2"/>
        <v>0</v>
      </c>
      <c r="V16" s="7">
        <f t="shared" si="2"/>
        <v>0</v>
      </c>
      <c r="W16" s="3"/>
      <c r="X16" s="21"/>
      <c r="Y16" s="21"/>
      <c r="Z16" s="21"/>
      <c r="AA16" s="21"/>
      <c r="AB16" s="21"/>
      <c r="AC16" s="13">
        <f>SUM(AC13:AC15)</f>
        <v>0</v>
      </c>
      <c r="AD16" s="13">
        <f>SUM(AD13:AD15)</f>
        <v>0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3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3"/>
      <c r="BP16" s="13">
        <f t="shared" ref="BP16:BQ16" si="3">SUM(BP13:BP15)</f>
        <v>0</v>
      </c>
      <c r="BQ16" s="13">
        <f t="shared" si="3"/>
        <v>0</v>
      </c>
      <c r="BR16" s="51"/>
      <c r="BS16" s="51"/>
      <c r="BT16" s="371"/>
      <c r="BU16" s="51"/>
      <c r="BV16" s="13">
        <f>SUM(BV13:BV15)</f>
        <v>0</v>
      </c>
    </row>
    <row r="17" spans="1:74" s="1" customFormat="1" ht="15.65" customHeight="1">
      <c r="A17" s="28" t="s">
        <v>325</v>
      </c>
      <c r="B17" s="508"/>
      <c r="C17" s="509"/>
      <c r="D17" s="509"/>
      <c r="E17" s="509"/>
      <c r="F17" s="509"/>
      <c r="G17" s="3"/>
      <c r="H17" s="16"/>
      <c r="I17" s="16"/>
      <c r="J17" s="16"/>
      <c r="K17" s="16"/>
      <c r="L17" s="16"/>
      <c r="M17" s="16"/>
      <c r="N17" s="16"/>
      <c r="O17" s="17"/>
      <c r="P17" s="77"/>
      <c r="Q17" s="16"/>
      <c r="R17" s="16"/>
      <c r="S17" s="16"/>
      <c r="T17" s="16"/>
      <c r="U17" s="16"/>
      <c r="V17" s="16"/>
      <c r="W17" s="3"/>
      <c r="X17" s="6"/>
      <c r="Y17" s="6"/>
      <c r="Z17" s="6"/>
      <c r="AA17" s="6"/>
      <c r="AB17" s="6"/>
      <c r="AC17" s="6"/>
      <c r="AD17" s="6"/>
      <c r="AE17" s="6"/>
      <c r="AF17" s="13"/>
      <c r="AG17" s="13"/>
      <c r="AH17" s="13"/>
      <c r="AI17" s="13"/>
      <c r="AJ17" s="13"/>
      <c r="AK17" s="13"/>
      <c r="AL17" s="48">
        <v>1</v>
      </c>
      <c r="AM17" s="13"/>
      <c r="AN17" s="3"/>
      <c r="AO17" s="6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3"/>
      <c r="BP17" s="73" t="s">
        <v>50</v>
      </c>
      <c r="BQ17" s="73" t="s">
        <v>52</v>
      </c>
      <c r="BR17" s="39" t="s">
        <v>50</v>
      </c>
      <c r="BS17" s="39" t="s">
        <v>52</v>
      </c>
      <c r="BT17" s="425"/>
      <c r="BU17" s="73"/>
      <c r="BV17" s="73"/>
    </row>
    <row r="18" spans="1:74" s="1" customFormat="1" ht="15.65" customHeight="1">
      <c r="A18" s="390" t="s">
        <v>1791</v>
      </c>
      <c r="B18" s="19" t="s">
        <v>24</v>
      </c>
      <c r="C18" s="19">
        <v>1</v>
      </c>
      <c r="D18" s="107">
        <f t="shared" ref="D18:D31" si="4">SUM(H18:V18)</f>
        <v>0</v>
      </c>
      <c r="E18" s="8">
        <v>255</v>
      </c>
      <c r="F18" s="8">
        <f t="shared" ref="F18:F31" si="5">D18*E18*(100-$D$3)/100</f>
        <v>0</v>
      </c>
      <c r="G18" s="9"/>
      <c r="H18" s="377"/>
      <c r="I18" s="354"/>
      <c r="J18" s="336"/>
      <c r="K18" s="355"/>
      <c r="L18" s="339"/>
      <c r="M18" s="359"/>
      <c r="N18" s="356"/>
      <c r="O18" s="135"/>
      <c r="P18" s="19"/>
      <c r="Q18" s="432"/>
      <c r="R18" s="357"/>
      <c r="S18" s="433"/>
      <c r="T18" s="434"/>
      <c r="U18" s="353"/>
      <c r="V18" s="435"/>
      <c r="W18" s="9"/>
      <c r="X18" s="20"/>
      <c r="Y18" s="20"/>
      <c r="Z18" s="20"/>
      <c r="AA18" s="20"/>
      <c r="AB18" s="20"/>
      <c r="AC18" s="20"/>
      <c r="AD18" s="48">
        <f t="shared" ref="AD18:AD23" si="6">AL18*$D18</f>
        <v>0</v>
      </c>
      <c r="AE18" s="20"/>
      <c r="AF18" s="48"/>
      <c r="AG18" s="48"/>
      <c r="AH18" s="48"/>
      <c r="AI18" s="48"/>
      <c r="AJ18" s="48"/>
      <c r="AK18" s="48"/>
      <c r="AL18" s="48">
        <v>1</v>
      </c>
      <c r="AM18" s="48"/>
      <c r="AN18" s="9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9"/>
      <c r="BP18" s="74">
        <f t="shared" ref="BP18:BP31" si="7">BR18*D18</f>
        <v>0</v>
      </c>
      <c r="BQ18" s="51"/>
      <c r="BR18" s="74">
        <v>5</v>
      </c>
      <c r="BS18" s="74"/>
      <c r="BU18" s="98">
        <v>2.23</v>
      </c>
      <c r="BV18" s="98">
        <f t="shared" ref="BV18:BV31" si="8">BU18*D18</f>
        <v>0</v>
      </c>
    </row>
    <row r="19" spans="1:74" s="1" customFormat="1" ht="15.65" customHeight="1">
      <c r="A19" s="390" t="s">
        <v>1792</v>
      </c>
      <c r="B19" s="19" t="s">
        <v>24</v>
      </c>
      <c r="C19" s="19">
        <v>1</v>
      </c>
      <c r="D19" s="107">
        <f t="shared" si="4"/>
        <v>0</v>
      </c>
      <c r="E19" s="8">
        <v>255</v>
      </c>
      <c r="F19" s="8">
        <f t="shared" si="5"/>
        <v>0</v>
      </c>
      <c r="G19" s="9"/>
      <c r="H19" s="377"/>
      <c r="I19" s="354"/>
      <c r="J19" s="336"/>
      <c r="K19" s="355"/>
      <c r="L19" s="339"/>
      <c r="M19" s="359"/>
      <c r="N19" s="356"/>
      <c r="O19" s="135"/>
      <c r="P19" s="19"/>
      <c r="Q19" s="432"/>
      <c r="R19" s="357"/>
      <c r="S19" s="433"/>
      <c r="T19" s="434"/>
      <c r="U19" s="353"/>
      <c r="V19" s="435"/>
      <c r="W19" s="9"/>
      <c r="X19" s="20"/>
      <c r="Y19" s="20"/>
      <c r="Z19" s="20"/>
      <c r="AA19" s="20"/>
      <c r="AB19" s="20"/>
      <c r="AC19" s="20"/>
      <c r="AD19" s="48">
        <f t="shared" si="6"/>
        <v>0</v>
      </c>
      <c r="AE19" s="20"/>
      <c r="AF19" s="48"/>
      <c r="AG19" s="48"/>
      <c r="AH19" s="48"/>
      <c r="AI19" s="48"/>
      <c r="AJ19" s="48"/>
      <c r="AK19" s="48"/>
      <c r="AL19" s="48">
        <v>1</v>
      </c>
      <c r="AM19" s="48"/>
      <c r="AN19" s="9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9"/>
      <c r="BP19" s="74">
        <f t="shared" si="7"/>
        <v>0</v>
      </c>
      <c r="BQ19" s="51"/>
      <c r="BR19" s="74">
        <v>5</v>
      </c>
      <c r="BS19" s="74"/>
      <c r="BU19" s="98">
        <v>2.2000000000000002</v>
      </c>
      <c r="BV19" s="98">
        <f t="shared" si="8"/>
        <v>0</v>
      </c>
    </row>
    <row r="20" spans="1:74" s="1" customFormat="1" ht="15.65" customHeight="1">
      <c r="A20" s="390" t="s">
        <v>1793</v>
      </c>
      <c r="B20" s="19" t="s">
        <v>24</v>
      </c>
      <c r="C20" s="19">
        <v>1</v>
      </c>
      <c r="D20" s="107">
        <f t="shared" si="4"/>
        <v>0</v>
      </c>
      <c r="E20" s="30">
        <v>280</v>
      </c>
      <c r="F20" s="8">
        <f t="shared" si="5"/>
        <v>0</v>
      </c>
      <c r="G20" s="9"/>
      <c r="H20" s="377"/>
      <c r="I20" s="354"/>
      <c r="J20" s="336"/>
      <c r="K20" s="355"/>
      <c r="L20" s="339"/>
      <c r="M20" s="359"/>
      <c r="N20" s="356"/>
      <c r="O20" s="135"/>
      <c r="P20" s="19"/>
      <c r="Q20" s="432"/>
      <c r="R20" s="357"/>
      <c r="S20" s="433"/>
      <c r="T20" s="434"/>
      <c r="U20" s="353"/>
      <c r="V20" s="435"/>
      <c r="W20" s="9"/>
      <c r="X20" s="20"/>
      <c r="Y20" s="20"/>
      <c r="Z20" s="20"/>
      <c r="AA20" s="20"/>
      <c r="AB20" s="20"/>
      <c r="AC20" s="20"/>
      <c r="AD20" s="48">
        <f t="shared" si="6"/>
        <v>0</v>
      </c>
      <c r="AE20" s="20"/>
      <c r="AF20" s="48"/>
      <c r="AG20" s="48"/>
      <c r="AH20" s="48"/>
      <c r="AI20" s="48"/>
      <c r="AJ20" s="48"/>
      <c r="AK20" s="48"/>
      <c r="AL20" s="48">
        <v>1</v>
      </c>
      <c r="AM20" s="48"/>
      <c r="AN20" s="9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9"/>
      <c r="BP20" s="74">
        <f t="shared" si="7"/>
        <v>0</v>
      </c>
      <c r="BQ20" s="51"/>
      <c r="BR20" s="74">
        <v>5</v>
      </c>
      <c r="BS20" s="74"/>
      <c r="BU20" s="98">
        <v>2.76</v>
      </c>
      <c r="BV20" s="98">
        <f t="shared" si="8"/>
        <v>0</v>
      </c>
    </row>
    <row r="21" spans="1:74" s="1" customFormat="1" ht="15.65" customHeight="1">
      <c r="A21" s="390" t="s">
        <v>1794</v>
      </c>
      <c r="B21" s="19" t="s">
        <v>24</v>
      </c>
      <c r="C21" s="19">
        <v>1</v>
      </c>
      <c r="D21" s="107">
        <f t="shared" si="4"/>
        <v>0</v>
      </c>
      <c r="E21" s="30">
        <v>280</v>
      </c>
      <c r="F21" s="8">
        <f t="shared" si="5"/>
        <v>0</v>
      </c>
      <c r="G21" s="9"/>
      <c r="H21" s="377"/>
      <c r="I21" s="354"/>
      <c r="J21" s="336"/>
      <c r="K21" s="355"/>
      <c r="L21" s="339"/>
      <c r="M21" s="359"/>
      <c r="N21" s="356"/>
      <c r="O21" s="135"/>
      <c r="P21" s="19"/>
      <c r="Q21" s="432"/>
      <c r="R21" s="357"/>
      <c r="S21" s="433"/>
      <c r="T21" s="434"/>
      <c r="U21" s="353"/>
      <c r="V21" s="435"/>
      <c r="W21" s="9"/>
      <c r="X21" s="20"/>
      <c r="Y21" s="20"/>
      <c r="Z21" s="20"/>
      <c r="AA21" s="20"/>
      <c r="AB21" s="20"/>
      <c r="AC21" s="20"/>
      <c r="AD21" s="48">
        <f t="shared" si="6"/>
        <v>0</v>
      </c>
      <c r="AE21" s="20"/>
      <c r="AF21" s="48"/>
      <c r="AG21" s="48"/>
      <c r="AH21" s="48"/>
      <c r="AI21" s="48"/>
      <c r="AJ21" s="48"/>
      <c r="AK21" s="48"/>
      <c r="AL21" s="48">
        <v>1</v>
      </c>
      <c r="AM21" s="48"/>
      <c r="AN21" s="9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9"/>
      <c r="BP21" s="74">
        <f t="shared" si="7"/>
        <v>0</v>
      </c>
      <c r="BQ21" s="51"/>
      <c r="BR21" s="74">
        <v>5</v>
      </c>
      <c r="BS21" s="74"/>
      <c r="BU21" s="98">
        <v>2.75</v>
      </c>
      <c r="BV21" s="98">
        <f t="shared" si="8"/>
        <v>0</v>
      </c>
    </row>
    <row r="22" spans="1:74" s="1" customFormat="1" ht="15.65" customHeight="1">
      <c r="A22" s="428" t="s">
        <v>1795</v>
      </c>
      <c r="B22" s="18" t="s">
        <v>24</v>
      </c>
      <c r="C22" s="19">
        <v>1</v>
      </c>
      <c r="D22" s="107">
        <f t="shared" si="4"/>
        <v>0</v>
      </c>
      <c r="E22" s="30">
        <v>280</v>
      </c>
      <c r="F22" s="8">
        <f t="shared" si="5"/>
        <v>0</v>
      </c>
      <c r="G22" s="9"/>
      <c r="H22" s="377"/>
      <c r="I22" s="354"/>
      <c r="J22" s="336"/>
      <c r="K22" s="355"/>
      <c r="L22" s="339"/>
      <c r="M22" s="359"/>
      <c r="N22" s="356"/>
      <c r="O22" s="135"/>
      <c r="P22" s="19"/>
      <c r="Q22" s="432"/>
      <c r="R22" s="357"/>
      <c r="S22" s="433"/>
      <c r="T22" s="434"/>
      <c r="U22" s="353"/>
      <c r="V22" s="435"/>
      <c r="W22" s="9"/>
      <c r="X22" s="20"/>
      <c r="Y22" s="20"/>
      <c r="Z22" s="20"/>
      <c r="AA22" s="20"/>
      <c r="AB22" s="20"/>
      <c r="AC22" s="20"/>
      <c r="AD22" s="48">
        <f t="shared" si="6"/>
        <v>0</v>
      </c>
      <c r="AE22" s="20"/>
      <c r="AF22" s="48"/>
      <c r="AG22" s="48"/>
      <c r="AH22" s="48"/>
      <c r="AI22" s="48"/>
      <c r="AJ22" s="48"/>
      <c r="AK22" s="48"/>
      <c r="AL22" s="48">
        <v>1</v>
      </c>
      <c r="AM22" s="48"/>
      <c r="AN22" s="9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9"/>
      <c r="BP22" s="74">
        <f t="shared" si="7"/>
        <v>0</v>
      </c>
      <c r="BQ22" s="51"/>
      <c r="BR22" s="74">
        <v>5</v>
      </c>
      <c r="BS22" s="74"/>
      <c r="BU22" s="98">
        <v>2.86</v>
      </c>
      <c r="BV22" s="98">
        <f t="shared" si="8"/>
        <v>0</v>
      </c>
    </row>
    <row r="23" spans="1:74" s="1" customFormat="1" ht="15.65" customHeight="1">
      <c r="A23" s="428" t="s">
        <v>1796</v>
      </c>
      <c r="B23" s="18" t="s">
        <v>24</v>
      </c>
      <c r="C23" s="19">
        <v>1</v>
      </c>
      <c r="D23" s="107">
        <f t="shared" si="4"/>
        <v>0</v>
      </c>
      <c r="E23" s="30">
        <v>280</v>
      </c>
      <c r="F23" s="8">
        <f t="shared" si="5"/>
        <v>0</v>
      </c>
      <c r="G23" s="9"/>
      <c r="H23" s="377"/>
      <c r="I23" s="354"/>
      <c r="J23" s="336"/>
      <c r="K23" s="355"/>
      <c r="L23" s="339"/>
      <c r="M23" s="359"/>
      <c r="N23" s="356"/>
      <c r="O23" s="135"/>
      <c r="P23" s="19"/>
      <c r="Q23" s="432"/>
      <c r="R23" s="357"/>
      <c r="S23" s="433"/>
      <c r="T23" s="434"/>
      <c r="U23" s="353"/>
      <c r="V23" s="435"/>
      <c r="W23" s="9"/>
      <c r="X23" s="20"/>
      <c r="Y23" s="20"/>
      <c r="Z23" s="20"/>
      <c r="AA23" s="20"/>
      <c r="AB23" s="20"/>
      <c r="AC23" s="20"/>
      <c r="AD23" s="48">
        <f t="shared" si="6"/>
        <v>0</v>
      </c>
      <c r="AE23" s="20"/>
      <c r="AF23" s="48"/>
      <c r="AG23" s="48"/>
      <c r="AH23" s="48"/>
      <c r="AI23" s="48"/>
      <c r="AJ23" s="48"/>
      <c r="AK23" s="48"/>
      <c r="AL23" s="48">
        <v>1</v>
      </c>
      <c r="AM23" s="48"/>
      <c r="AN23" s="9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9"/>
      <c r="BP23" s="74">
        <f t="shared" si="7"/>
        <v>0</v>
      </c>
      <c r="BQ23" s="51"/>
      <c r="BR23" s="74">
        <v>5</v>
      </c>
      <c r="BS23" s="74"/>
      <c r="BU23" s="98">
        <v>2.82</v>
      </c>
      <c r="BV23" s="98">
        <f t="shared" si="8"/>
        <v>0</v>
      </c>
    </row>
    <row r="24" spans="1:74" s="1" customFormat="1" ht="15.65" customHeight="1">
      <c r="A24" s="428" t="s">
        <v>1804</v>
      </c>
      <c r="B24" s="18" t="s">
        <v>391</v>
      </c>
      <c r="C24" s="19">
        <v>1</v>
      </c>
      <c r="D24" s="107">
        <f t="shared" si="4"/>
        <v>0</v>
      </c>
      <c r="E24" s="30">
        <v>320</v>
      </c>
      <c r="F24" s="8">
        <f t="shared" si="5"/>
        <v>0</v>
      </c>
      <c r="G24" s="9"/>
      <c r="H24" s="377"/>
      <c r="I24" s="354"/>
      <c r="J24" s="336"/>
      <c r="K24" s="355"/>
      <c r="L24" s="339"/>
      <c r="M24" s="359"/>
      <c r="N24" s="356"/>
      <c r="O24" s="135"/>
      <c r="P24" s="19"/>
      <c r="Q24" s="432"/>
      <c r="R24" s="357"/>
      <c r="S24" s="433"/>
      <c r="T24" s="434"/>
      <c r="U24" s="353"/>
      <c r="V24" s="435"/>
      <c r="W24" s="9"/>
      <c r="X24" s="20"/>
      <c r="Y24" s="20"/>
      <c r="Z24" s="20"/>
      <c r="AA24" s="20"/>
      <c r="AB24" s="20"/>
      <c r="AC24" s="20"/>
      <c r="AD24" s="20"/>
      <c r="AE24" s="48">
        <f>AM24*$D24</f>
        <v>0</v>
      </c>
      <c r="AF24" s="48"/>
      <c r="AG24" s="48"/>
      <c r="AH24" s="48"/>
      <c r="AI24" s="48"/>
      <c r="AJ24" s="48"/>
      <c r="AK24" s="48"/>
      <c r="AL24" s="48"/>
      <c r="AM24" s="48">
        <v>1</v>
      </c>
      <c r="AN24" s="9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9"/>
      <c r="BP24" s="74">
        <f t="shared" si="7"/>
        <v>0</v>
      </c>
      <c r="BQ24" s="51"/>
      <c r="BR24" s="74">
        <v>5</v>
      </c>
      <c r="BS24" s="74"/>
      <c r="BU24" s="98">
        <v>4.24</v>
      </c>
      <c r="BV24" s="98">
        <f t="shared" si="8"/>
        <v>0</v>
      </c>
    </row>
    <row r="25" spans="1:74" s="1" customFormat="1" ht="15.65" customHeight="1">
      <c r="A25" s="451" t="s">
        <v>1797</v>
      </c>
      <c r="B25" s="19" t="s">
        <v>24</v>
      </c>
      <c r="C25" s="19">
        <v>1</v>
      </c>
      <c r="D25" s="107">
        <f t="shared" si="4"/>
        <v>0</v>
      </c>
      <c r="E25" s="30">
        <v>300</v>
      </c>
      <c r="F25" s="8">
        <f t="shared" si="5"/>
        <v>0</v>
      </c>
      <c r="G25" s="9"/>
      <c r="H25" s="377"/>
      <c r="I25" s="354"/>
      <c r="J25" s="336"/>
      <c r="K25" s="355"/>
      <c r="L25" s="339"/>
      <c r="M25" s="359"/>
      <c r="N25" s="356"/>
      <c r="O25" s="135"/>
      <c r="P25" s="19"/>
      <c r="Q25" s="432"/>
      <c r="R25" s="357"/>
      <c r="S25" s="433"/>
      <c r="T25" s="434"/>
      <c r="U25" s="353"/>
      <c r="V25" s="435"/>
      <c r="W25" s="9"/>
      <c r="X25" s="20"/>
      <c r="Y25" s="20"/>
      <c r="Z25" s="20"/>
      <c r="AA25" s="20"/>
      <c r="AB25" s="20"/>
      <c r="AC25" s="20"/>
      <c r="AD25" s="48">
        <f t="shared" ref="AD25:AD30" si="9">AL25*$D25</f>
        <v>0</v>
      </c>
      <c r="AE25" s="20"/>
      <c r="AF25" s="48"/>
      <c r="AG25" s="48"/>
      <c r="AH25" s="48"/>
      <c r="AI25" s="48"/>
      <c r="AJ25" s="48"/>
      <c r="AK25" s="48"/>
      <c r="AL25" s="48">
        <v>1</v>
      </c>
      <c r="AM25" s="48"/>
      <c r="AN25" s="9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9"/>
      <c r="BP25" s="74">
        <f t="shared" si="7"/>
        <v>0</v>
      </c>
      <c r="BQ25" s="51"/>
      <c r="BR25" s="74">
        <v>5</v>
      </c>
      <c r="BS25" s="74"/>
      <c r="BU25" s="98">
        <v>2.23</v>
      </c>
      <c r="BV25" s="98">
        <f t="shared" si="8"/>
        <v>0</v>
      </c>
    </row>
    <row r="26" spans="1:74" s="1" customFormat="1" ht="15.65" customHeight="1">
      <c r="A26" s="390" t="s">
        <v>1798</v>
      </c>
      <c r="B26" s="19" t="s">
        <v>24</v>
      </c>
      <c r="C26" s="19">
        <v>1</v>
      </c>
      <c r="D26" s="107">
        <f t="shared" si="4"/>
        <v>0</v>
      </c>
      <c r="E26" s="30">
        <v>300</v>
      </c>
      <c r="F26" s="8">
        <f t="shared" si="5"/>
        <v>0</v>
      </c>
      <c r="G26" s="9"/>
      <c r="H26" s="377"/>
      <c r="I26" s="354"/>
      <c r="J26" s="336"/>
      <c r="K26" s="355"/>
      <c r="L26" s="339"/>
      <c r="M26" s="359"/>
      <c r="N26" s="356"/>
      <c r="O26" s="135"/>
      <c r="P26" s="19"/>
      <c r="Q26" s="432"/>
      <c r="R26" s="357"/>
      <c r="S26" s="433"/>
      <c r="T26" s="434"/>
      <c r="U26" s="353"/>
      <c r="V26" s="435"/>
      <c r="W26" s="9"/>
      <c r="X26" s="20"/>
      <c r="Y26" s="20"/>
      <c r="Z26" s="20"/>
      <c r="AA26" s="20"/>
      <c r="AB26" s="20"/>
      <c r="AC26" s="20"/>
      <c r="AD26" s="48">
        <f t="shared" si="9"/>
        <v>0</v>
      </c>
      <c r="AE26" s="20"/>
      <c r="AF26" s="48"/>
      <c r="AG26" s="48"/>
      <c r="AH26" s="48"/>
      <c r="AI26" s="48"/>
      <c r="AJ26" s="48"/>
      <c r="AK26" s="48"/>
      <c r="AL26" s="48">
        <v>1</v>
      </c>
      <c r="AM26" s="48"/>
      <c r="AN26" s="9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9"/>
      <c r="BP26" s="74">
        <f t="shared" si="7"/>
        <v>0</v>
      </c>
      <c r="BQ26" s="51"/>
      <c r="BR26" s="74">
        <v>5</v>
      </c>
      <c r="BS26" s="74"/>
      <c r="BU26" s="98">
        <v>2.2000000000000002</v>
      </c>
      <c r="BV26" s="98">
        <f t="shared" si="8"/>
        <v>0</v>
      </c>
    </row>
    <row r="27" spans="1:74" s="1" customFormat="1" ht="15.65" customHeight="1">
      <c r="A27" s="450" t="s">
        <v>1799</v>
      </c>
      <c r="B27" s="19" t="s">
        <v>24</v>
      </c>
      <c r="C27" s="19">
        <v>1</v>
      </c>
      <c r="D27" s="107">
        <f t="shared" si="4"/>
        <v>0</v>
      </c>
      <c r="E27" s="30">
        <v>325</v>
      </c>
      <c r="F27" s="8">
        <f t="shared" si="5"/>
        <v>0</v>
      </c>
      <c r="G27" s="9"/>
      <c r="H27" s="377"/>
      <c r="I27" s="354"/>
      <c r="J27" s="336"/>
      <c r="K27" s="355"/>
      <c r="L27" s="339"/>
      <c r="M27" s="359"/>
      <c r="N27" s="356"/>
      <c r="O27" s="135"/>
      <c r="P27" s="19"/>
      <c r="Q27" s="432"/>
      <c r="R27" s="357"/>
      <c r="S27" s="433"/>
      <c r="T27" s="434"/>
      <c r="U27" s="353"/>
      <c r="V27" s="435"/>
      <c r="W27" s="9"/>
      <c r="X27" s="20"/>
      <c r="Y27" s="20"/>
      <c r="Z27" s="20"/>
      <c r="AA27" s="20"/>
      <c r="AB27" s="20"/>
      <c r="AC27" s="20"/>
      <c r="AD27" s="48">
        <f t="shared" si="9"/>
        <v>0</v>
      </c>
      <c r="AE27" s="20"/>
      <c r="AF27" s="48"/>
      <c r="AG27" s="48"/>
      <c r="AH27" s="48"/>
      <c r="AI27" s="48"/>
      <c r="AJ27" s="48"/>
      <c r="AK27" s="48"/>
      <c r="AL27" s="48">
        <v>1</v>
      </c>
      <c r="AM27" s="48"/>
      <c r="AN27" s="9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9"/>
      <c r="BP27" s="74">
        <f t="shared" si="7"/>
        <v>0</v>
      </c>
      <c r="BQ27" s="51"/>
      <c r="BR27" s="74">
        <v>5</v>
      </c>
      <c r="BS27" s="74"/>
      <c r="BU27" s="98">
        <v>2.76</v>
      </c>
      <c r="BV27" s="98">
        <f t="shared" si="8"/>
        <v>0</v>
      </c>
    </row>
    <row r="28" spans="1:74" s="1" customFormat="1" ht="15.65" customHeight="1">
      <c r="A28" s="450" t="s">
        <v>1800</v>
      </c>
      <c r="B28" s="19" t="s">
        <v>24</v>
      </c>
      <c r="C28" s="19">
        <v>1</v>
      </c>
      <c r="D28" s="107">
        <f t="shared" si="4"/>
        <v>0</v>
      </c>
      <c r="E28" s="8">
        <v>325</v>
      </c>
      <c r="F28" s="8">
        <f t="shared" si="5"/>
        <v>0</v>
      </c>
      <c r="G28" s="9"/>
      <c r="H28" s="377"/>
      <c r="I28" s="354"/>
      <c r="J28" s="336"/>
      <c r="K28" s="355"/>
      <c r="L28" s="339"/>
      <c r="M28" s="359"/>
      <c r="N28" s="356"/>
      <c r="O28" s="135"/>
      <c r="P28" s="19"/>
      <c r="Q28" s="432"/>
      <c r="R28" s="357"/>
      <c r="S28" s="433"/>
      <c r="T28" s="434"/>
      <c r="U28" s="353"/>
      <c r="V28" s="435"/>
      <c r="W28" s="9"/>
      <c r="X28" s="20"/>
      <c r="Y28" s="20"/>
      <c r="Z28" s="20"/>
      <c r="AA28" s="20"/>
      <c r="AB28" s="20"/>
      <c r="AC28" s="20"/>
      <c r="AD28" s="48">
        <f t="shared" si="9"/>
        <v>0</v>
      </c>
      <c r="AE28" s="20"/>
      <c r="AF28" s="48"/>
      <c r="AG28" s="48"/>
      <c r="AH28" s="48"/>
      <c r="AI28" s="48"/>
      <c r="AJ28" s="48"/>
      <c r="AK28" s="48"/>
      <c r="AL28" s="48">
        <v>1</v>
      </c>
      <c r="AM28" s="48"/>
      <c r="AN28" s="3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3"/>
      <c r="BP28" s="74">
        <f t="shared" si="7"/>
        <v>0</v>
      </c>
      <c r="BQ28" s="51"/>
      <c r="BR28" s="74">
        <v>5</v>
      </c>
      <c r="BS28" s="74"/>
      <c r="BT28" s="371"/>
      <c r="BU28" s="98">
        <v>2.75</v>
      </c>
      <c r="BV28" s="98">
        <f t="shared" si="8"/>
        <v>0</v>
      </c>
    </row>
    <row r="29" spans="1:74" s="1" customFormat="1" ht="15.65" customHeight="1">
      <c r="A29" s="450" t="s">
        <v>1801</v>
      </c>
      <c r="B29" s="18" t="s">
        <v>24</v>
      </c>
      <c r="C29" s="19">
        <v>1</v>
      </c>
      <c r="D29" s="107">
        <f t="shared" si="4"/>
        <v>0</v>
      </c>
      <c r="E29" s="8">
        <v>325</v>
      </c>
      <c r="F29" s="8">
        <f t="shared" si="5"/>
        <v>0</v>
      </c>
      <c r="G29" s="9"/>
      <c r="H29" s="377"/>
      <c r="I29" s="354"/>
      <c r="J29" s="336"/>
      <c r="K29" s="355"/>
      <c r="L29" s="339"/>
      <c r="M29" s="359"/>
      <c r="N29" s="356"/>
      <c r="O29" s="135"/>
      <c r="P29" s="19"/>
      <c r="Q29" s="432"/>
      <c r="R29" s="357"/>
      <c r="S29" s="433"/>
      <c r="T29" s="434"/>
      <c r="U29" s="353"/>
      <c r="V29" s="435"/>
      <c r="W29" s="9"/>
      <c r="X29" s="20"/>
      <c r="Y29" s="20"/>
      <c r="Z29" s="20"/>
      <c r="AA29" s="20"/>
      <c r="AB29" s="20"/>
      <c r="AC29" s="20"/>
      <c r="AD29" s="48">
        <f t="shared" si="9"/>
        <v>0</v>
      </c>
      <c r="AE29" s="20"/>
      <c r="AF29" s="48"/>
      <c r="AG29" s="48"/>
      <c r="AH29" s="48"/>
      <c r="AI29" s="48"/>
      <c r="AJ29" s="48"/>
      <c r="AK29" s="48"/>
      <c r="AL29" s="48">
        <v>1</v>
      </c>
      <c r="AM29" s="48"/>
      <c r="AN29" s="3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3"/>
      <c r="BP29" s="74">
        <f t="shared" si="7"/>
        <v>0</v>
      </c>
      <c r="BQ29" s="51"/>
      <c r="BR29" s="74">
        <v>5</v>
      </c>
      <c r="BS29" s="74"/>
      <c r="BT29" s="371"/>
      <c r="BU29" s="98">
        <v>2.86</v>
      </c>
      <c r="BV29" s="98">
        <f t="shared" si="8"/>
        <v>0</v>
      </c>
    </row>
    <row r="30" spans="1:74" s="1" customFormat="1" ht="15.65" customHeight="1">
      <c r="A30" s="450" t="s">
        <v>1802</v>
      </c>
      <c r="B30" s="18" t="s">
        <v>24</v>
      </c>
      <c r="C30" s="19">
        <v>1</v>
      </c>
      <c r="D30" s="107">
        <f t="shared" si="4"/>
        <v>0</v>
      </c>
      <c r="E30" s="8">
        <v>325</v>
      </c>
      <c r="F30" s="8">
        <f t="shared" si="5"/>
        <v>0</v>
      </c>
      <c r="G30" s="9"/>
      <c r="H30" s="377"/>
      <c r="I30" s="354"/>
      <c r="J30" s="336"/>
      <c r="K30" s="355"/>
      <c r="L30" s="339"/>
      <c r="M30" s="359"/>
      <c r="N30" s="356"/>
      <c r="O30" s="135"/>
      <c r="P30" s="19"/>
      <c r="Q30" s="432"/>
      <c r="R30" s="357"/>
      <c r="S30" s="433"/>
      <c r="T30" s="434"/>
      <c r="U30" s="353"/>
      <c r="V30" s="435"/>
      <c r="W30" s="9"/>
      <c r="X30" s="20"/>
      <c r="Y30" s="20"/>
      <c r="Z30" s="20"/>
      <c r="AA30" s="20"/>
      <c r="AB30" s="20"/>
      <c r="AC30" s="20"/>
      <c r="AD30" s="48">
        <f t="shared" si="9"/>
        <v>0</v>
      </c>
      <c r="AE30" s="20"/>
      <c r="AF30" s="48"/>
      <c r="AG30" s="48"/>
      <c r="AH30" s="48"/>
      <c r="AI30" s="48"/>
      <c r="AJ30" s="48"/>
      <c r="AK30" s="48"/>
      <c r="AL30" s="48">
        <v>1</v>
      </c>
      <c r="AM30" s="48"/>
      <c r="AN30" s="3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3"/>
      <c r="BP30" s="74">
        <f t="shared" si="7"/>
        <v>0</v>
      </c>
      <c r="BQ30" s="51"/>
      <c r="BR30" s="74">
        <v>5</v>
      </c>
      <c r="BS30" s="74"/>
      <c r="BT30" s="371"/>
      <c r="BU30" s="98">
        <v>2.82</v>
      </c>
      <c r="BV30" s="98">
        <f t="shared" si="8"/>
        <v>0</v>
      </c>
    </row>
    <row r="31" spans="1:74" s="1" customFormat="1" ht="15.65" customHeight="1">
      <c r="A31" s="450" t="s">
        <v>1803</v>
      </c>
      <c r="B31" s="18" t="s">
        <v>391</v>
      </c>
      <c r="C31" s="19">
        <v>1</v>
      </c>
      <c r="D31" s="107">
        <f t="shared" si="4"/>
        <v>0</v>
      </c>
      <c r="E31" s="8">
        <v>365</v>
      </c>
      <c r="F31" s="8">
        <f t="shared" si="5"/>
        <v>0</v>
      </c>
      <c r="G31" s="9"/>
      <c r="H31" s="377"/>
      <c r="I31" s="354"/>
      <c r="J31" s="336"/>
      <c r="K31" s="355"/>
      <c r="L31" s="339"/>
      <c r="M31" s="359"/>
      <c r="N31" s="356"/>
      <c r="O31" s="135"/>
      <c r="P31" s="19"/>
      <c r="Q31" s="432"/>
      <c r="R31" s="357"/>
      <c r="S31" s="433"/>
      <c r="T31" s="434"/>
      <c r="U31" s="353"/>
      <c r="V31" s="435"/>
      <c r="W31" s="9"/>
      <c r="X31" s="20"/>
      <c r="Y31" s="20"/>
      <c r="Z31" s="20"/>
      <c r="AA31" s="20"/>
      <c r="AB31" s="20"/>
      <c r="AC31" s="20"/>
      <c r="AD31" s="20"/>
      <c r="AE31" s="48">
        <f>AM31*$D31</f>
        <v>0</v>
      </c>
      <c r="AF31" s="48"/>
      <c r="AG31" s="48"/>
      <c r="AH31" s="48"/>
      <c r="AI31" s="48"/>
      <c r="AJ31" s="48"/>
      <c r="AK31" s="48"/>
      <c r="AL31" s="48"/>
      <c r="AM31" s="48">
        <v>1</v>
      </c>
      <c r="AN31" s="3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3"/>
      <c r="BP31" s="74">
        <f t="shared" si="7"/>
        <v>0</v>
      </c>
      <c r="BQ31" s="51"/>
      <c r="BR31" s="74">
        <v>5</v>
      </c>
      <c r="BS31" s="74"/>
      <c r="BT31" s="371"/>
      <c r="BU31" s="98">
        <v>4.24</v>
      </c>
      <c r="BV31" s="98">
        <f t="shared" si="8"/>
        <v>0</v>
      </c>
    </row>
    <row r="32" spans="1:74" s="1" customFormat="1" ht="15.65" customHeight="1">
      <c r="A32" s="2"/>
      <c r="F32" s="109">
        <f>SUM(F18:F31)</f>
        <v>0</v>
      </c>
      <c r="G32" s="3"/>
      <c r="H32" s="7">
        <f t="shared" ref="H32:V32" si="10">SUM(H18:H31)</f>
        <v>0</v>
      </c>
      <c r="I32" s="7">
        <f t="shared" si="10"/>
        <v>0</v>
      </c>
      <c r="J32" s="7">
        <f t="shared" si="10"/>
        <v>0</v>
      </c>
      <c r="K32" s="7">
        <f t="shared" si="10"/>
        <v>0</v>
      </c>
      <c r="L32" s="7">
        <f t="shared" si="10"/>
        <v>0</v>
      </c>
      <c r="M32" s="7">
        <f t="shared" si="10"/>
        <v>0</v>
      </c>
      <c r="N32" s="7">
        <f t="shared" si="10"/>
        <v>0</v>
      </c>
      <c r="O32" s="7">
        <f t="shared" si="10"/>
        <v>0</v>
      </c>
      <c r="P32" s="7">
        <f t="shared" si="10"/>
        <v>0</v>
      </c>
      <c r="Q32" s="7">
        <f t="shared" si="10"/>
        <v>0</v>
      </c>
      <c r="R32" s="7">
        <f t="shared" si="10"/>
        <v>0</v>
      </c>
      <c r="S32" s="7">
        <f t="shared" si="10"/>
        <v>0</v>
      </c>
      <c r="T32" s="7">
        <f t="shared" si="10"/>
        <v>0</v>
      </c>
      <c r="U32" s="7">
        <f t="shared" si="10"/>
        <v>0</v>
      </c>
      <c r="V32" s="7">
        <f t="shared" si="10"/>
        <v>0</v>
      </c>
      <c r="W32" s="9"/>
      <c r="X32" s="21"/>
      <c r="Y32" s="21"/>
      <c r="Z32" s="21"/>
      <c r="AA32" s="21"/>
      <c r="AB32" s="21"/>
      <c r="AC32" s="21"/>
      <c r="AD32" s="13">
        <f>SUM(AD18:AD31)</f>
        <v>0</v>
      </c>
      <c r="AE32" s="13">
        <f>SUM(AE18:AE31)</f>
        <v>0</v>
      </c>
      <c r="AF32" s="21"/>
      <c r="AG32" s="21"/>
      <c r="AH32" s="21"/>
      <c r="AI32" s="21"/>
      <c r="AJ32" s="21"/>
      <c r="AK32" s="21"/>
      <c r="AL32" s="21"/>
      <c r="AM32" s="21"/>
      <c r="AN32" s="3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3"/>
      <c r="BP32" s="7">
        <f>SUM(BP18:BP31)</f>
        <v>0</v>
      </c>
      <c r="BQ32" s="7">
        <f>SUM(BQ18:BQ31)</f>
        <v>0</v>
      </c>
      <c r="BR32" s="51"/>
      <c r="BS32" s="51"/>
      <c r="BT32" s="371"/>
      <c r="BU32" s="51"/>
      <c r="BV32" s="100">
        <f>SUM(BV18:BV31)</f>
        <v>0</v>
      </c>
    </row>
    <row r="33" spans="1:74" s="1" customFormat="1" ht="15.65" customHeight="1">
      <c r="A33" s="28" t="s">
        <v>1723</v>
      </c>
      <c r="B33" s="16"/>
      <c r="C33" s="16"/>
      <c r="D33" s="16"/>
      <c r="E33" s="12"/>
      <c r="F33" s="12"/>
      <c r="G33" s="3"/>
      <c r="H33" s="16"/>
      <c r="I33" s="16"/>
      <c r="J33" s="16"/>
      <c r="K33" s="16"/>
      <c r="L33" s="16"/>
      <c r="M33" s="16"/>
      <c r="N33" s="16"/>
      <c r="O33" s="17"/>
      <c r="P33" s="77"/>
      <c r="Q33" s="16"/>
      <c r="R33" s="16"/>
      <c r="S33" s="16"/>
      <c r="T33" s="16"/>
      <c r="U33" s="16"/>
      <c r="V33" s="16"/>
      <c r="W33" s="3"/>
      <c r="X33" s="6"/>
      <c r="Y33" s="6"/>
      <c r="Z33" s="6"/>
      <c r="AA33" s="6"/>
      <c r="AB33" s="6"/>
      <c r="AC33" s="6"/>
      <c r="AD33" s="6"/>
      <c r="AE33" s="6"/>
      <c r="AF33" s="13"/>
      <c r="AG33" s="13"/>
      <c r="AH33" s="13"/>
      <c r="AI33" s="13"/>
      <c r="AJ33" s="13"/>
      <c r="AK33" s="13"/>
      <c r="AL33" s="13"/>
      <c r="AM33" s="13"/>
      <c r="AN33" s="3"/>
      <c r="AO33" s="6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3"/>
      <c r="BP33" s="73" t="s">
        <v>50</v>
      </c>
      <c r="BQ33" s="73" t="s">
        <v>52</v>
      </c>
      <c r="BR33" s="39" t="s">
        <v>50</v>
      </c>
      <c r="BS33" s="39" t="s">
        <v>52</v>
      </c>
      <c r="BT33" s="425"/>
      <c r="BU33" s="73"/>
      <c r="BV33" s="73"/>
    </row>
    <row r="34" spans="1:74" s="1" customFormat="1" ht="15.65" customHeight="1">
      <c r="A34" s="231" t="s">
        <v>1466</v>
      </c>
      <c r="B34" s="19" t="s">
        <v>24</v>
      </c>
      <c r="C34" s="19">
        <v>5</v>
      </c>
      <c r="D34" s="107">
        <f t="shared" ref="D34:D40" si="11">SUM(H34:V34)</f>
        <v>0</v>
      </c>
      <c r="E34" s="8">
        <v>1045</v>
      </c>
      <c r="F34" s="8">
        <f t="shared" ref="F34:F41" si="12">D34*E34*(100-$D$3)/100</f>
        <v>0</v>
      </c>
      <c r="G34" s="9"/>
      <c r="H34" s="377"/>
      <c r="I34" s="354"/>
      <c r="J34" s="336"/>
      <c r="K34" s="355"/>
      <c r="L34" s="339"/>
      <c r="M34" s="359"/>
      <c r="N34" s="356"/>
      <c r="O34" s="135"/>
      <c r="P34" s="19"/>
      <c r="Q34" s="432"/>
      <c r="R34" s="357"/>
      <c r="S34" s="433"/>
      <c r="T34" s="434"/>
      <c r="U34" s="353"/>
      <c r="V34" s="435"/>
      <c r="W34" s="9"/>
      <c r="X34" s="20"/>
      <c r="Y34" s="20"/>
      <c r="Z34" s="20"/>
      <c r="AA34" s="20"/>
      <c r="AB34" s="20"/>
      <c r="AC34" s="20"/>
      <c r="AD34" s="48">
        <f>AL34*$D34</f>
        <v>0</v>
      </c>
      <c r="AE34" s="20"/>
      <c r="AF34" s="48"/>
      <c r="AG34" s="48"/>
      <c r="AH34" s="48"/>
      <c r="AI34" s="48"/>
      <c r="AJ34" s="48"/>
      <c r="AK34" s="48"/>
      <c r="AL34" s="48">
        <v>5</v>
      </c>
      <c r="AM34" s="48"/>
      <c r="AN34" s="9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9"/>
      <c r="BP34" s="51"/>
      <c r="BQ34" s="74">
        <f>BS34*D34</f>
        <v>0</v>
      </c>
      <c r="BR34" s="74"/>
      <c r="BS34" s="74">
        <v>35</v>
      </c>
      <c r="BU34" s="98">
        <v>12.2</v>
      </c>
      <c r="BV34" s="98">
        <f t="shared" ref="BV34:BV41" si="13">BU34*D34</f>
        <v>0</v>
      </c>
    </row>
    <row r="35" spans="1:74" s="1" customFormat="1" ht="15.65" customHeight="1">
      <c r="A35" s="231" t="s">
        <v>1467</v>
      </c>
      <c r="B35" s="19" t="s">
        <v>24</v>
      </c>
      <c r="C35" s="19">
        <v>5</v>
      </c>
      <c r="D35" s="107">
        <f t="shared" si="11"/>
        <v>0</v>
      </c>
      <c r="E35" s="8">
        <v>1045</v>
      </c>
      <c r="F35" s="8">
        <f t="shared" si="12"/>
        <v>0</v>
      </c>
      <c r="G35" s="9"/>
      <c r="H35" s="377"/>
      <c r="I35" s="354"/>
      <c r="J35" s="336"/>
      <c r="K35" s="355"/>
      <c r="L35" s="339"/>
      <c r="M35" s="359"/>
      <c r="N35" s="356"/>
      <c r="O35" s="135"/>
      <c r="P35" s="19"/>
      <c r="Q35" s="432"/>
      <c r="R35" s="357"/>
      <c r="S35" s="433"/>
      <c r="T35" s="434"/>
      <c r="U35" s="353"/>
      <c r="V35" s="435"/>
      <c r="W35" s="9"/>
      <c r="X35" s="20"/>
      <c r="Y35" s="20"/>
      <c r="Z35" s="20"/>
      <c r="AA35" s="20"/>
      <c r="AB35" s="20"/>
      <c r="AC35" s="20"/>
      <c r="AD35" s="48">
        <f>AL35*$D35</f>
        <v>0</v>
      </c>
      <c r="AE35" s="20"/>
      <c r="AF35" s="48"/>
      <c r="AG35" s="48"/>
      <c r="AH35" s="48"/>
      <c r="AI35" s="48"/>
      <c r="AJ35" s="48"/>
      <c r="AK35" s="48"/>
      <c r="AL35" s="48">
        <v>5</v>
      </c>
      <c r="AM35" s="48"/>
      <c r="AN35" s="9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9"/>
      <c r="BP35" s="51"/>
      <c r="BQ35" s="74">
        <f>BS35*D35</f>
        <v>0</v>
      </c>
      <c r="BR35" s="74"/>
      <c r="BS35" s="74">
        <v>30</v>
      </c>
      <c r="BU35" s="98">
        <v>9.9</v>
      </c>
      <c r="BV35" s="98">
        <f t="shared" si="13"/>
        <v>0</v>
      </c>
    </row>
    <row r="36" spans="1:74" s="1" customFormat="1" ht="15.65" customHeight="1">
      <c r="A36" s="231" t="s">
        <v>1468</v>
      </c>
      <c r="B36" s="19" t="s">
        <v>6</v>
      </c>
      <c r="C36" s="19">
        <v>5</v>
      </c>
      <c r="D36" s="107">
        <f t="shared" si="11"/>
        <v>0</v>
      </c>
      <c r="E36" s="30">
        <v>852.5</v>
      </c>
      <c r="F36" s="8">
        <f t="shared" si="12"/>
        <v>0</v>
      </c>
      <c r="G36" s="9"/>
      <c r="H36" s="377"/>
      <c r="I36" s="354"/>
      <c r="J36" s="336"/>
      <c r="K36" s="355"/>
      <c r="L36" s="339"/>
      <c r="M36" s="359"/>
      <c r="N36" s="356"/>
      <c r="O36" s="135"/>
      <c r="P36" s="19"/>
      <c r="Q36" s="432"/>
      <c r="R36" s="357"/>
      <c r="S36" s="433"/>
      <c r="T36" s="434"/>
      <c r="U36" s="353"/>
      <c r="V36" s="435"/>
      <c r="W36" s="9"/>
      <c r="X36" s="20"/>
      <c r="Y36" s="20"/>
      <c r="Z36" s="20"/>
      <c r="AA36" s="20"/>
      <c r="AB36" s="20"/>
      <c r="AC36" s="48">
        <f>AK36*$D36</f>
        <v>0</v>
      </c>
      <c r="AD36" s="20"/>
      <c r="AE36" s="20"/>
      <c r="AF36" s="48"/>
      <c r="AG36" s="48"/>
      <c r="AH36" s="48"/>
      <c r="AI36" s="48"/>
      <c r="AJ36" s="48"/>
      <c r="AK36" s="48">
        <v>5</v>
      </c>
      <c r="AL36" s="48"/>
      <c r="AM36" s="48"/>
      <c r="AN36" s="9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9"/>
      <c r="BP36" s="74">
        <f>BR36*D36</f>
        <v>0</v>
      </c>
      <c r="BQ36" s="51"/>
      <c r="BR36" s="74">
        <v>26</v>
      </c>
      <c r="BS36" s="74"/>
      <c r="BU36" s="98">
        <v>6.3</v>
      </c>
      <c r="BV36" s="98">
        <f t="shared" si="13"/>
        <v>0</v>
      </c>
    </row>
    <row r="37" spans="1:74" s="1" customFormat="1" ht="15.65" customHeight="1">
      <c r="A37" s="231" t="s">
        <v>1469</v>
      </c>
      <c r="B37" s="19" t="s">
        <v>6</v>
      </c>
      <c r="C37" s="19">
        <v>5</v>
      </c>
      <c r="D37" s="107">
        <f t="shared" si="11"/>
        <v>0</v>
      </c>
      <c r="E37" s="30">
        <v>860</v>
      </c>
      <c r="F37" s="8">
        <f t="shared" si="12"/>
        <v>0</v>
      </c>
      <c r="G37" s="9"/>
      <c r="H37" s="377"/>
      <c r="I37" s="354"/>
      <c r="J37" s="336"/>
      <c r="K37" s="355"/>
      <c r="L37" s="339"/>
      <c r="M37" s="359"/>
      <c r="N37" s="356"/>
      <c r="O37" s="135"/>
      <c r="P37" s="19"/>
      <c r="Q37" s="432"/>
      <c r="R37" s="357"/>
      <c r="S37" s="433"/>
      <c r="T37" s="434"/>
      <c r="U37" s="353"/>
      <c r="V37" s="435"/>
      <c r="W37" s="9"/>
      <c r="X37" s="20"/>
      <c r="Y37" s="20"/>
      <c r="Z37" s="20"/>
      <c r="AA37" s="20"/>
      <c r="AB37" s="20"/>
      <c r="AC37" s="48">
        <f>AK37*$D37</f>
        <v>0</v>
      </c>
      <c r="AD37" s="20"/>
      <c r="AE37" s="20"/>
      <c r="AF37" s="48"/>
      <c r="AG37" s="48"/>
      <c r="AH37" s="48"/>
      <c r="AI37" s="48"/>
      <c r="AJ37" s="48"/>
      <c r="AK37" s="48">
        <v>5</v>
      </c>
      <c r="AL37" s="48"/>
      <c r="AM37" s="48"/>
      <c r="AN37" s="9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9"/>
      <c r="BP37" s="74">
        <f>BR37*D37</f>
        <v>0</v>
      </c>
      <c r="BQ37" s="51"/>
      <c r="BR37" s="74">
        <v>25</v>
      </c>
      <c r="BS37" s="74"/>
      <c r="BU37" s="98">
        <v>6.17</v>
      </c>
      <c r="BV37" s="98">
        <f t="shared" si="13"/>
        <v>0</v>
      </c>
    </row>
    <row r="38" spans="1:74" s="1" customFormat="1" ht="15.65" customHeight="1">
      <c r="A38" s="292" t="s">
        <v>1471</v>
      </c>
      <c r="B38" s="18" t="s">
        <v>24</v>
      </c>
      <c r="C38" s="19">
        <v>5</v>
      </c>
      <c r="D38" s="107">
        <f t="shared" si="11"/>
        <v>0</v>
      </c>
      <c r="E38" s="8">
        <v>1272.5</v>
      </c>
      <c r="F38" s="8">
        <f t="shared" si="12"/>
        <v>0</v>
      </c>
      <c r="G38" s="9"/>
      <c r="H38" s="377"/>
      <c r="I38" s="354"/>
      <c r="J38" s="336"/>
      <c r="K38" s="355"/>
      <c r="L38" s="339"/>
      <c r="M38" s="359"/>
      <c r="N38" s="356"/>
      <c r="O38" s="135"/>
      <c r="P38" s="19"/>
      <c r="Q38" s="432"/>
      <c r="R38" s="357"/>
      <c r="S38" s="433"/>
      <c r="T38" s="434"/>
      <c r="U38" s="353"/>
      <c r="V38" s="435"/>
      <c r="W38" s="9"/>
      <c r="X38" s="20"/>
      <c r="Y38" s="20"/>
      <c r="Z38" s="20"/>
      <c r="AA38" s="20"/>
      <c r="AB38" s="20"/>
      <c r="AC38" s="20"/>
      <c r="AD38" s="48">
        <f>AK40*$D40</f>
        <v>0</v>
      </c>
      <c r="AE38" s="20"/>
      <c r="AF38" s="48"/>
      <c r="AG38" s="48"/>
      <c r="AH38" s="48"/>
      <c r="AI38" s="48"/>
      <c r="AJ38" s="48"/>
      <c r="AK38" s="48"/>
      <c r="AL38" s="48">
        <v>5</v>
      </c>
      <c r="AM38" s="48"/>
      <c r="AN38" s="3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3"/>
      <c r="BP38" s="51"/>
      <c r="BQ38" s="74">
        <f>BS38*D38</f>
        <v>0</v>
      </c>
      <c r="BR38" s="74"/>
      <c r="BS38" s="74">
        <v>35</v>
      </c>
      <c r="BT38" s="371"/>
      <c r="BU38" s="98">
        <v>12.2</v>
      </c>
      <c r="BV38" s="98">
        <f t="shared" si="13"/>
        <v>0</v>
      </c>
    </row>
    <row r="39" spans="1:74" s="1" customFormat="1" ht="15.65" customHeight="1">
      <c r="A39" s="231" t="s">
        <v>1474</v>
      </c>
      <c r="B39" s="18" t="s">
        <v>24</v>
      </c>
      <c r="C39" s="19">
        <v>5</v>
      </c>
      <c r="D39" s="107">
        <f t="shared" si="11"/>
        <v>0</v>
      </c>
      <c r="E39" s="8">
        <v>1272.5</v>
      </c>
      <c r="F39" s="8">
        <f t="shared" si="12"/>
        <v>0</v>
      </c>
      <c r="G39" s="9"/>
      <c r="H39" s="377"/>
      <c r="I39" s="354"/>
      <c r="J39" s="336"/>
      <c r="K39" s="355"/>
      <c r="L39" s="339"/>
      <c r="M39" s="359"/>
      <c r="N39" s="356"/>
      <c r="O39" s="135"/>
      <c r="P39" s="19"/>
      <c r="Q39" s="432"/>
      <c r="R39" s="357"/>
      <c r="S39" s="433"/>
      <c r="T39" s="434"/>
      <c r="U39" s="353"/>
      <c r="V39" s="435"/>
      <c r="W39" s="9"/>
      <c r="X39" s="20"/>
      <c r="Y39" s="20"/>
      <c r="Z39" s="20"/>
      <c r="AA39" s="20"/>
      <c r="AB39" s="20"/>
      <c r="AC39" s="20"/>
      <c r="AD39" s="48">
        <f>AK41*$D41</f>
        <v>0</v>
      </c>
      <c r="AE39" s="20"/>
      <c r="AF39" s="48"/>
      <c r="AG39" s="48"/>
      <c r="AH39" s="48"/>
      <c r="AI39" s="48"/>
      <c r="AJ39" s="48"/>
      <c r="AK39" s="48"/>
      <c r="AL39" s="48">
        <v>5</v>
      </c>
      <c r="AM39" s="48"/>
      <c r="AN39" s="3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3"/>
      <c r="BP39" s="51"/>
      <c r="BQ39" s="74">
        <f>BS39*D39</f>
        <v>0</v>
      </c>
      <c r="BR39" s="74"/>
      <c r="BS39" s="74">
        <v>30</v>
      </c>
      <c r="BT39" s="371"/>
      <c r="BU39" s="98">
        <v>9.9</v>
      </c>
      <c r="BV39" s="98">
        <f t="shared" si="13"/>
        <v>0</v>
      </c>
    </row>
    <row r="40" spans="1:74" s="1" customFormat="1" ht="15.65" customHeight="1">
      <c r="A40" s="292" t="s">
        <v>1472</v>
      </c>
      <c r="B40" s="18" t="s">
        <v>6</v>
      </c>
      <c r="C40" s="19">
        <v>5</v>
      </c>
      <c r="D40" s="107">
        <f t="shared" si="11"/>
        <v>0</v>
      </c>
      <c r="E40" s="8">
        <v>1027.5</v>
      </c>
      <c r="F40" s="8">
        <f t="shared" si="12"/>
        <v>0</v>
      </c>
      <c r="G40" s="9"/>
      <c r="H40" s="377"/>
      <c r="I40" s="354"/>
      <c r="J40" s="336"/>
      <c r="K40" s="355"/>
      <c r="L40" s="339"/>
      <c r="M40" s="359"/>
      <c r="N40" s="356"/>
      <c r="O40" s="135"/>
      <c r="P40" s="19"/>
      <c r="Q40" s="432"/>
      <c r="R40" s="357"/>
      <c r="S40" s="433"/>
      <c r="T40" s="434"/>
      <c r="U40" s="353"/>
      <c r="V40" s="435"/>
      <c r="W40" s="9"/>
      <c r="X40" s="20"/>
      <c r="Y40" s="20"/>
      <c r="Z40" s="20"/>
      <c r="AA40" s="20"/>
      <c r="AB40" s="20"/>
      <c r="AC40" s="48">
        <f>AK40*$D40</f>
        <v>0</v>
      </c>
      <c r="AD40" s="20"/>
      <c r="AE40" s="20"/>
      <c r="AF40" s="48"/>
      <c r="AG40" s="48"/>
      <c r="AH40" s="48"/>
      <c r="AI40" s="48"/>
      <c r="AJ40" s="48"/>
      <c r="AK40" s="48">
        <v>5</v>
      </c>
      <c r="AL40" s="48"/>
      <c r="AM40" s="48"/>
      <c r="AN40" s="3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3"/>
      <c r="BP40" s="74">
        <f>BR40*D40</f>
        <v>0</v>
      </c>
      <c r="BQ40" s="51"/>
      <c r="BR40" s="74">
        <v>26</v>
      </c>
      <c r="BS40" s="74"/>
      <c r="BT40" s="371"/>
      <c r="BU40" s="98">
        <v>6.3</v>
      </c>
      <c r="BV40" s="98">
        <f t="shared" si="13"/>
        <v>0</v>
      </c>
    </row>
    <row r="41" spans="1:74" s="1" customFormat="1" ht="15.65" customHeight="1">
      <c r="A41" s="231" t="s">
        <v>1475</v>
      </c>
      <c r="B41" s="18" t="s">
        <v>6</v>
      </c>
      <c r="C41" s="19">
        <v>5</v>
      </c>
      <c r="D41" s="107">
        <f>SUM(H41:V41)</f>
        <v>0</v>
      </c>
      <c r="E41" s="8">
        <v>1072.5</v>
      </c>
      <c r="F41" s="8">
        <f t="shared" si="12"/>
        <v>0</v>
      </c>
      <c r="G41" s="9"/>
      <c r="H41" s="377"/>
      <c r="I41" s="354"/>
      <c r="J41" s="336"/>
      <c r="K41" s="355"/>
      <c r="L41" s="339"/>
      <c r="M41" s="359"/>
      <c r="N41" s="356"/>
      <c r="O41" s="135"/>
      <c r="P41" s="19"/>
      <c r="Q41" s="432"/>
      <c r="R41" s="357"/>
      <c r="S41" s="433"/>
      <c r="T41" s="434"/>
      <c r="U41" s="353"/>
      <c r="V41" s="435"/>
      <c r="W41" s="9"/>
      <c r="X41" s="20"/>
      <c r="Y41" s="20"/>
      <c r="Z41" s="20"/>
      <c r="AA41" s="20"/>
      <c r="AB41" s="20"/>
      <c r="AC41" s="48">
        <f>AK41*$D41</f>
        <v>0</v>
      </c>
      <c r="AD41" s="20"/>
      <c r="AE41" s="20"/>
      <c r="AF41" s="48"/>
      <c r="AG41" s="48"/>
      <c r="AH41" s="48"/>
      <c r="AI41" s="48"/>
      <c r="AJ41" s="48"/>
      <c r="AK41" s="48">
        <v>5</v>
      </c>
      <c r="AL41" s="48"/>
      <c r="AM41" s="48"/>
      <c r="AN41" s="3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3"/>
      <c r="BP41" s="74">
        <f>BR41*D41</f>
        <v>0</v>
      </c>
      <c r="BQ41" s="51"/>
      <c r="BR41" s="74">
        <v>25</v>
      </c>
      <c r="BS41" s="74"/>
      <c r="BT41" s="371"/>
      <c r="BU41" s="98">
        <v>6.17</v>
      </c>
      <c r="BV41" s="98">
        <f t="shared" si="13"/>
        <v>0</v>
      </c>
    </row>
    <row r="42" spans="1:74" s="1" customFormat="1" ht="15.65" customHeight="1">
      <c r="A42" s="2"/>
      <c r="F42" s="109">
        <f>SUM(F34:F41)</f>
        <v>0</v>
      </c>
      <c r="G42" s="3"/>
      <c r="H42" s="7">
        <f t="shared" ref="H42:V42" si="14">SUM(H34:H41)</f>
        <v>0</v>
      </c>
      <c r="I42" s="7">
        <f t="shared" si="14"/>
        <v>0</v>
      </c>
      <c r="J42" s="7">
        <f t="shared" si="14"/>
        <v>0</v>
      </c>
      <c r="K42" s="7">
        <f t="shared" si="14"/>
        <v>0</v>
      </c>
      <c r="L42" s="7">
        <f t="shared" si="14"/>
        <v>0</v>
      </c>
      <c r="M42" s="7">
        <f t="shared" si="14"/>
        <v>0</v>
      </c>
      <c r="N42" s="7">
        <f t="shared" si="14"/>
        <v>0</v>
      </c>
      <c r="O42" s="7">
        <f t="shared" si="14"/>
        <v>0</v>
      </c>
      <c r="P42" s="7">
        <f t="shared" si="14"/>
        <v>0</v>
      </c>
      <c r="Q42" s="7">
        <f t="shared" si="14"/>
        <v>0</v>
      </c>
      <c r="R42" s="7">
        <f t="shared" si="14"/>
        <v>0</v>
      </c>
      <c r="S42" s="7">
        <f t="shared" si="14"/>
        <v>0</v>
      </c>
      <c r="T42" s="7">
        <f t="shared" si="14"/>
        <v>0</v>
      </c>
      <c r="U42" s="7">
        <f t="shared" si="14"/>
        <v>0</v>
      </c>
      <c r="V42" s="7">
        <f t="shared" si="14"/>
        <v>0</v>
      </c>
      <c r="W42" s="9"/>
      <c r="X42" s="21"/>
      <c r="Y42" s="21"/>
      <c r="Z42" s="21"/>
      <c r="AA42" s="21"/>
      <c r="AB42" s="21"/>
      <c r="AC42" s="13">
        <f>SUM(AC34:AC41)</f>
        <v>0</v>
      </c>
      <c r="AD42" s="13">
        <f>SUM(AD34:AD41)</f>
        <v>0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3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3"/>
      <c r="BP42" s="7">
        <f>SUM(BP34:BP41)</f>
        <v>0</v>
      </c>
      <c r="BQ42" s="7">
        <f>SUM(BQ34:BQ41)</f>
        <v>0</v>
      </c>
      <c r="BR42" s="51"/>
      <c r="BS42" s="51"/>
      <c r="BT42" s="371"/>
      <c r="BU42" s="51"/>
      <c r="BV42" s="100">
        <f>SUM(BV34:BV41)</f>
        <v>0</v>
      </c>
    </row>
    <row r="43" spans="1:74" s="1" customFormat="1" ht="15.65" customHeight="1">
      <c r="A43" s="28" t="s">
        <v>1724</v>
      </c>
      <c r="B43" s="508" t="s">
        <v>1790</v>
      </c>
      <c r="C43" s="509"/>
      <c r="D43" s="509"/>
      <c r="E43" s="509"/>
      <c r="F43" s="509"/>
      <c r="G43" s="3"/>
      <c r="H43" s="16"/>
      <c r="I43" s="16"/>
      <c r="J43" s="16"/>
      <c r="K43" s="16"/>
      <c r="L43" s="16"/>
      <c r="M43" s="16"/>
      <c r="N43" s="16"/>
      <c r="O43" s="77"/>
      <c r="P43" s="77"/>
      <c r="Q43" s="16"/>
      <c r="R43" s="16"/>
      <c r="S43" s="16"/>
      <c r="T43" s="16"/>
      <c r="U43" s="16"/>
      <c r="V43" s="16"/>
      <c r="W43" s="3"/>
      <c r="X43" s="6" t="s">
        <v>61</v>
      </c>
      <c r="Y43" s="6" t="s">
        <v>20</v>
      </c>
      <c r="Z43" s="6" t="s">
        <v>21</v>
      </c>
      <c r="AA43" s="6" t="s">
        <v>22</v>
      </c>
      <c r="AB43" s="6" t="s">
        <v>23</v>
      </c>
      <c r="AC43" s="6" t="s">
        <v>6</v>
      </c>
      <c r="AD43" s="6" t="s">
        <v>24</v>
      </c>
      <c r="AE43" s="6" t="s">
        <v>391</v>
      </c>
      <c r="AF43" s="13" t="s">
        <v>61</v>
      </c>
      <c r="AG43" s="13" t="s">
        <v>20</v>
      </c>
      <c r="AH43" s="13" t="s">
        <v>21</v>
      </c>
      <c r="AI43" s="13" t="s">
        <v>22</v>
      </c>
      <c r="AJ43" s="13" t="s">
        <v>23</v>
      </c>
      <c r="AK43" s="13" t="s">
        <v>6</v>
      </c>
      <c r="AL43" s="13" t="s">
        <v>24</v>
      </c>
      <c r="AM43" s="13" t="s">
        <v>391</v>
      </c>
      <c r="AN43" s="3"/>
      <c r="AO43" s="6" t="s">
        <v>48</v>
      </c>
      <c r="AP43" s="84" t="s">
        <v>49</v>
      </c>
      <c r="AQ43" s="84" t="s">
        <v>50</v>
      </c>
      <c r="AR43" s="84" t="s">
        <v>51</v>
      </c>
      <c r="AS43" s="84" t="s">
        <v>52</v>
      </c>
      <c r="AT43" s="84" t="s">
        <v>53</v>
      </c>
      <c r="AU43" s="84" t="s">
        <v>54</v>
      </c>
      <c r="AV43" s="84" t="s">
        <v>55</v>
      </c>
      <c r="AW43" s="84" t="s">
        <v>56</v>
      </c>
      <c r="AX43" s="84" t="s">
        <v>57</v>
      </c>
      <c r="AY43" s="84" t="s">
        <v>58</v>
      </c>
      <c r="AZ43" s="84" t="s">
        <v>239</v>
      </c>
      <c r="BA43" s="84" t="s">
        <v>240</v>
      </c>
      <c r="BB43" s="13" t="s">
        <v>48</v>
      </c>
      <c r="BC43" s="13" t="s">
        <v>49</v>
      </c>
      <c r="BD43" s="13" t="s">
        <v>50</v>
      </c>
      <c r="BE43" s="13" t="s">
        <v>51</v>
      </c>
      <c r="BF43" s="13" t="s">
        <v>52</v>
      </c>
      <c r="BG43" s="13" t="s">
        <v>53</v>
      </c>
      <c r="BH43" s="13" t="s">
        <v>54</v>
      </c>
      <c r="BI43" s="13" t="s">
        <v>55</v>
      </c>
      <c r="BJ43" s="13" t="s">
        <v>56</v>
      </c>
      <c r="BK43" s="13" t="s">
        <v>57</v>
      </c>
      <c r="BL43" s="13" t="s">
        <v>58</v>
      </c>
      <c r="BM43" s="13" t="s">
        <v>239</v>
      </c>
      <c r="BN43" s="13" t="s">
        <v>240</v>
      </c>
      <c r="BO43" s="3"/>
      <c r="BP43" s="73" t="s">
        <v>50</v>
      </c>
      <c r="BQ43" s="73" t="s">
        <v>52</v>
      </c>
      <c r="BR43" s="39" t="s">
        <v>50</v>
      </c>
      <c r="BS43" s="39" t="s">
        <v>52</v>
      </c>
      <c r="BT43" s="371"/>
      <c r="BU43" s="73" t="s">
        <v>68</v>
      </c>
      <c r="BV43" s="73" t="s">
        <v>69</v>
      </c>
    </row>
    <row r="44" spans="1:74" s="1" customFormat="1" ht="15.65" customHeight="1">
      <c r="A44" s="363" t="s">
        <v>1398</v>
      </c>
      <c r="B44" s="18" t="s">
        <v>6</v>
      </c>
      <c r="C44" s="19">
        <v>1</v>
      </c>
      <c r="D44" s="365">
        <f t="shared" ref="D44:D66" si="15">SUM(H44:V44)</f>
        <v>0</v>
      </c>
      <c r="E44" s="8">
        <v>212.5</v>
      </c>
      <c r="F44" s="8">
        <f t="shared" ref="F44:F67" si="16">D44*E44*(100-$F$3)/100</f>
        <v>0</v>
      </c>
      <c r="G44" s="3"/>
      <c r="H44" s="377"/>
      <c r="I44" s="354"/>
      <c r="J44" s="336"/>
      <c r="K44" s="355"/>
      <c r="L44" s="339"/>
      <c r="M44" s="359"/>
      <c r="N44" s="356"/>
      <c r="O44" s="135"/>
      <c r="P44" s="19"/>
      <c r="Q44" s="432"/>
      <c r="R44" s="357"/>
      <c r="S44" s="433"/>
      <c r="T44" s="434"/>
      <c r="U44" s="353"/>
      <c r="V44" s="435"/>
      <c r="W44" s="3"/>
      <c r="X44" s="20"/>
      <c r="Y44" s="20"/>
      <c r="Z44" s="20"/>
      <c r="AA44" s="20"/>
      <c r="AB44" s="20"/>
      <c r="AC44" s="48">
        <f t="shared" ref="AC44:AC47" si="17">AK44*$D44</f>
        <v>0</v>
      </c>
      <c r="AD44" s="20"/>
      <c r="AE44" s="20"/>
      <c r="AF44" s="48"/>
      <c r="AG44" s="48"/>
      <c r="AH44" s="48"/>
      <c r="AI44" s="48"/>
      <c r="AJ44" s="48"/>
      <c r="AK44" s="48">
        <v>1</v>
      </c>
      <c r="AL44" s="48"/>
      <c r="AM44" s="48"/>
      <c r="AN44" s="3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3"/>
      <c r="BP44" s="74">
        <f t="shared" ref="BP44:BP63" si="18">BR44*D44</f>
        <v>0</v>
      </c>
      <c r="BQ44" s="51"/>
      <c r="BR44" s="74">
        <v>6</v>
      </c>
      <c r="BS44" s="39"/>
      <c r="BT44" s="371"/>
      <c r="BU44" s="98">
        <v>1.6</v>
      </c>
      <c r="BV44" s="98">
        <f t="shared" ref="BV44:BV63" si="19">BU44*D44</f>
        <v>0</v>
      </c>
    </row>
    <row r="45" spans="1:74" s="1" customFormat="1" ht="15.65" customHeight="1">
      <c r="A45" s="363" t="s">
        <v>1399</v>
      </c>
      <c r="B45" s="18" t="s">
        <v>6</v>
      </c>
      <c r="C45" s="19">
        <v>1</v>
      </c>
      <c r="D45" s="365">
        <f t="shared" si="15"/>
        <v>0</v>
      </c>
      <c r="E45" s="8">
        <v>212.5</v>
      </c>
      <c r="F45" s="8">
        <f t="shared" si="16"/>
        <v>0</v>
      </c>
      <c r="G45" s="3"/>
      <c r="H45" s="377"/>
      <c r="I45" s="354"/>
      <c r="J45" s="336"/>
      <c r="K45" s="355"/>
      <c r="L45" s="339"/>
      <c r="M45" s="359"/>
      <c r="N45" s="356"/>
      <c r="O45" s="135"/>
      <c r="P45" s="19"/>
      <c r="Q45" s="432"/>
      <c r="R45" s="357"/>
      <c r="S45" s="433"/>
      <c r="T45" s="434"/>
      <c r="U45" s="353"/>
      <c r="V45" s="435"/>
      <c r="W45" s="3"/>
      <c r="X45" s="20"/>
      <c r="Y45" s="20"/>
      <c r="Z45" s="20"/>
      <c r="AA45" s="20"/>
      <c r="AB45" s="20"/>
      <c r="AC45" s="48">
        <f t="shared" si="17"/>
        <v>0</v>
      </c>
      <c r="AD45" s="20"/>
      <c r="AE45" s="20"/>
      <c r="AF45" s="48"/>
      <c r="AG45" s="48"/>
      <c r="AH45" s="48"/>
      <c r="AI45" s="48"/>
      <c r="AJ45" s="48"/>
      <c r="AK45" s="48">
        <v>1</v>
      </c>
      <c r="AL45" s="48"/>
      <c r="AM45" s="48"/>
      <c r="AN45" s="3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3"/>
      <c r="BP45" s="74">
        <f t="shared" si="18"/>
        <v>0</v>
      </c>
      <c r="BQ45" s="51"/>
      <c r="BR45" s="74">
        <v>5</v>
      </c>
      <c r="BS45" s="39"/>
      <c r="BT45" s="371"/>
      <c r="BU45" s="98">
        <v>1.65</v>
      </c>
      <c r="BV45" s="98">
        <f t="shared" si="19"/>
        <v>0</v>
      </c>
    </row>
    <row r="46" spans="1:74" s="1" customFormat="1" ht="15.65" customHeight="1">
      <c r="A46" s="363" t="s">
        <v>1400</v>
      </c>
      <c r="B46" s="18" t="s">
        <v>6</v>
      </c>
      <c r="C46" s="19">
        <v>1</v>
      </c>
      <c r="D46" s="365">
        <f t="shared" si="15"/>
        <v>0</v>
      </c>
      <c r="E46" s="8">
        <v>217.5</v>
      </c>
      <c r="F46" s="8">
        <f t="shared" si="16"/>
        <v>0</v>
      </c>
      <c r="G46" s="3"/>
      <c r="H46" s="377"/>
      <c r="I46" s="354"/>
      <c r="J46" s="336"/>
      <c r="K46" s="355"/>
      <c r="L46" s="339"/>
      <c r="M46" s="359"/>
      <c r="N46" s="356"/>
      <c r="O46" s="135"/>
      <c r="P46" s="19"/>
      <c r="Q46" s="432"/>
      <c r="R46" s="357"/>
      <c r="S46" s="433"/>
      <c r="T46" s="434"/>
      <c r="U46" s="353"/>
      <c r="V46" s="435"/>
      <c r="W46" s="3"/>
      <c r="X46" s="20"/>
      <c r="Y46" s="20"/>
      <c r="Z46" s="20"/>
      <c r="AA46" s="20"/>
      <c r="AB46" s="20"/>
      <c r="AC46" s="48">
        <f t="shared" si="17"/>
        <v>0</v>
      </c>
      <c r="AD46" s="20"/>
      <c r="AE46" s="20"/>
      <c r="AF46" s="48"/>
      <c r="AG46" s="48"/>
      <c r="AH46" s="48"/>
      <c r="AI46" s="48"/>
      <c r="AJ46" s="48"/>
      <c r="AK46" s="48">
        <v>1</v>
      </c>
      <c r="AL46" s="48"/>
      <c r="AM46" s="48"/>
      <c r="AN46" s="3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3"/>
      <c r="BP46" s="74">
        <f t="shared" si="18"/>
        <v>0</v>
      </c>
      <c r="BQ46" s="51"/>
      <c r="BR46" s="74">
        <v>6</v>
      </c>
      <c r="BS46" s="39"/>
      <c r="BT46" s="371"/>
      <c r="BU46" s="98">
        <v>1.9</v>
      </c>
      <c r="BV46" s="98">
        <f t="shared" si="19"/>
        <v>0</v>
      </c>
    </row>
    <row r="47" spans="1:74" s="1" customFormat="1" ht="15.65" customHeight="1">
      <c r="A47" s="363" t="s">
        <v>1401</v>
      </c>
      <c r="B47" s="18" t="s">
        <v>6</v>
      </c>
      <c r="C47" s="19">
        <v>1</v>
      </c>
      <c r="D47" s="365">
        <f t="shared" si="15"/>
        <v>0</v>
      </c>
      <c r="E47" s="8">
        <v>255</v>
      </c>
      <c r="F47" s="8">
        <f t="shared" si="16"/>
        <v>0</v>
      </c>
      <c r="G47" s="3"/>
      <c r="H47" s="377"/>
      <c r="I47" s="354"/>
      <c r="J47" s="336"/>
      <c r="K47" s="355"/>
      <c r="L47" s="339"/>
      <c r="M47" s="359"/>
      <c r="N47" s="356"/>
      <c r="O47" s="135"/>
      <c r="P47" s="19"/>
      <c r="Q47" s="432"/>
      <c r="R47" s="357"/>
      <c r="S47" s="433"/>
      <c r="T47" s="434"/>
      <c r="U47" s="353"/>
      <c r="V47" s="435"/>
      <c r="W47" s="3"/>
      <c r="X47" s="20"/>
      <c r="Y47" s="20"/>
      <c r="Z47" s="20"/>
      <c r="AA47" s="20"/>
      <c r="AB47" s="20"/>
      <c r="AC47" s="48">
        <f t="shared" si="17"/>
        <v>0</v>
      </c>
      <c r="AD47" s="20"/>
      <c r="AE47" s="20"/>
      <c r="AF47" s="48"/>
      <c r="AG47" s="48"/>
      <c r="AH47" s="48"/>
      <c r="AI47" s="48"/>
      <c r="AJ47" s="48"/>
      <c r="AK47" s="48">
        <v>1</v>
      </c>
      <c r="AL47" s="48"/>
      <c r="AM47" s="48"/>
      <c r="AN47" s="3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3"/>
      <c r="BP47" s="74">
        <f t="shared" si="18"/>
        <v>0</v>
      </c>
      <c r="BQ47" s="51"/>
      <c r="BR47" s="74">
        <v>6</v>
      </c>
      <c r="BS47" s="39"/>
      <c r="BT47" s="371"/>
      <c r="BU47" s="98">
        <v>2.85</v>
      </c>
      <c r="BV47" s="98">
        <f t="shared" si="19"/>
        <v>0</v>
      </c>
    </row>
    <row r="48" spans="1:74" s="1" customFormat="1" ht="15.65" customHeight="1">
      <c r="A48" s="363" t="s">
        <v>1402</v>
      </c>
      <c r="B48" s="18" t="s">
        <v>24</v>
      </c>
      <c r="C48" s="19">
        <v>1</v>
      </c>
      <c r="D48" s="365">
        <f t="shared" si="15"/>
        <v>0</v>
      </c>
      <c r="E48" s="8">
        <v>262.5</v>
      </c>
      <c r="F48" s="8">
        <f t="shared" si="16"/>
        <v>0</v>
      </c>
      <c r="G48" s="3"/>
      <c r="H48" s="377"/>
      <c r="I48" s="354"/>
      <c r="J48" s="336"/>
      <c r="K48" s="355"/>
      <c r="L48" s="339"/>
      <c r="M48" s="359"/>
      <c r="N48" s="356"/>
      <c r="O48" s="135"/>
      <c r="P48" s="19"/>
      <c r="Q48" s="432"/>
      <c r="R48" s="357"/>
      <c r="S48" s="433"/>
      <c r="T48" s="434"/>
      <c r="U48" s="353"/>
      <c r="V48" s="435"/>
      <c r="W48" s="3"/>
      <c r="X48" s="20"/>
      <c r="Y48" s="20"/>
      <c r="Z48" s="20"/>
      <c r="AA48" s="20"/>
      <c r="AB48" s="20"/>
      <c r="AC48" s="20"/>
      <c r="AD48" s="48">
        <f t="shared" ref="AD48" si="20">AL48*$D48</f>
        <v>0</v>
      </c>
      <c r="AE48" s="20"/>
      <c r="AF48" s="48"/>
      <c r="AG48" s="48"/>
      <c r="AH48" s="48"/>
      <c r="AI48" s="48"/>
      <c r="AJ48" s="48"/>
      <c r="AK48" s="48"/>
      <c r="AL48" s="48">
        <v>1</v>
      </c>
      <c r="AM48" s="48"/>
      <c r="AN48" s="3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3"/>
      <c r="BP48" s="74">
        <f t="shared" si="18"/>
        <v>0</v>
      </c>
      <c r="BQ48" s="51"/>
      <c r="BR48" s="74">
        <v>7</v>
      </c>
      <c r="BS48" s="39"/>
      <c r="BT48" s="371"/>
      <c r="BU48" s="98">
        <v>3.35</v>
      </c>
      <c r="BV48" s="98">
        <f t="shared" si="19"/>
        <v>0</v>
      </c>
    </row>
    <row r="49" spans="1:74" s="1" customFormat="1" ht="15.65" customHeight="1">
      <c r="A49" s="363" t="s">
        <v>1403</v>
      </c>
      <c r="B49" s="18" t="s">
        <v>6</v>
      </c>
      <c r="C49" s="19">
        <v>1</v>
      </c>
      <c r="D49" s="365">
        <f t="shared" si="15"/>
        <v>0</v>
      </c>
      <c r="E49" s="8">
        <v>212.5</v>
      </c>
      <c r="F49" s="8">
        <f t="shared" si="16"/>
        <v>0</v>
      </c>
      <c r="G49" s="3"/>
      <c r="H49" s="377"/>
      <c r="I49" s="354"/>
      <c r="J49" s="336"/>
      <c r="K49" s="355"/>
      <c r="L49" s="339"/>
      <c r="M49" s="359"/>
      <c r="N49" s="356"/>
      <c r="O49" s="135"/>
      <c r="P49" s="19"/>
      <c r="Q49" s="432"/>
      <c r="R49" s="357"/>
      <c r="S49" s="433"/>
      <c r="T49" s="434"/>
      <c r="U49" s="353"/>
      <c r="V49" s="435"/>
      <c r="W49" s="3"/>
      <c r="X49" s="20"/>
      <c r="Y49" s="20"/>
      <c r="Z49" s="20"/>
      <c r="AA49" s="20"/>
      <c r="AB49" s="20"/>
      <c r="AC49" s="48">
        <f t="shared" ref="AC49:AC54" si="21">AK49*$D49</f>
        <v>0</v>
      </c>
      <c r="AD49" s="20"/>
      <c r="AE49" s="20"/>
      <c r="AF49" s="48"/>
      <c r="AG49" s="48"/>
      <c r="AH49" s="48"/>
      <c r="AI49" s="48"/>
      <c r="AJ49" s="48"/>
      <c r="AK49" s="48">
        <v>1</v>
      </c>
      <c r="AL49" s="48"/>
      <c r="AM49" s="48"/>
      <c r="AN49" s="3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3"/>
      <c r="BP49" s="74">
        <f t="shared" si="18"/>
        <v>0</v>
      </c>
      <c r="BQ49" s="51"/>
      <c r="BR49" s="74">
        <v>4</v>
      </c>
      <c r="BS49" s="39"/>
      <c r="BT49" s="371"/>
      <c r="BU49" s="98">
        <v>1.07</v>
      </c>
      <c r="BV49" s="98">
        <f t="shared" si="19"/>
        <v>0</v>
      </c>
    </row>
    <row r="50" spans="1:74" s="1" customFormat="1" ht="15.65" customHeight="1">
      <c r="A50" s="363" t="s">
        <v>1404</v>
      </c>
      <c r="B50" s="19" t="s">
        <v>6</v>
      </c>
      <c r="C50" s="19">
        <v>1</v>
      </c>
      <c r="D50" s="365">
        <f t="shared" si="15"/>
        <v>0</v>
      </c>
      <c r="E50" s="8">
        <v>212.5</v>
      </c>
      <c r="F50" s="8">
        <f t="shared" si="16"/>
        <v>0</v>
      </c>
      <c r="G50" s="3"/>
      <c r="H50" s="377"/>
      <c r="I50" s="354"/>
      <c r="J50" s="336"/>
      <c r="K50" s="355"/>
      <c r="L50" s="339"/>
      <c r="M50" s="359"/>
      <c r="N50" s="356"/>
      <c r="O50" s="135"/>
      <c r="P50" s="19"/>
      <c r="Q50" s="432"/>
      <c r="R50" s="357"/>
      <c r="S50" s="433"/>
      <c r="T50" s="434"/>
      <c r="U50" s="353"/>
      <c r="V50" s="435"/>
      <c r="W50" s="3"/>
      <c r="X50" s="20"/>
      <c r="Y50" s="20"/>
      <c r="Z50" s="20"/>
      <c r="AA50" s="20"/>
      <c r="AB50" s="20"/>
      <c r="AC50" s="48">
        <f t="shared" si="21"/>
        <v>0</v>
      </c>
      <c r="AD50" s="20"/>
      <c r="AE50" s="20"/>
      <c r="AF50" s="48"/>
      <c r="AG50" s="48"/>
      <c r="AH50" s="48"/>
      <c r="AI50" s="48"/>
      <c r="AJ50" s="48"/>
      <c r="AK50" s="48">
        <v>1</v>
      </c>
      <c r="AL50" s="48"/>
      <c r="AM50" s="48"/>
      <c r="AN50" s="3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3"/>
      <c r="BP50" s="74">
        <f t="shared" si="18"/>
        <v>0</v>
      </c>
      <c r="BQ50" s="51"/>
      <c r="BR50" s="74">
        <v>5</v>
      </c>
      <c r="BS50" s="39"/>
      <c r="BT50" s="371"/>
      <c r="BU50" s="98">
        <v>1.4</v>
      </c>
      <c r="BV50" s="98">
        <f t="shared" si="19"/>
        <v>0</v>
      </c>
    </row>
    <row r="51" spans="1:74" s="1" customFormat="1" ht="15.65" customHeight="1">
      <c r="A51" s="363" t="s">
        <v>1405</v>
      </c>
      <c r="B51" s="18" t="s">
        <v>6</v>
      </c>
      <c r="C51" s="19">
        <v>1</v>
      </c>
      <c r="D51" s="365">
        <f t="shared" si="15"/>
        <v>0</v>
      </c>
      <c r="E51" s="8">
        <v>212.5</v>
      </c>
      <c r="F51" s="8">
        <f t="shared" si="16"/>
        <v>0</v>
      </c>
      <c r="G51" s="3"/>
      <c r="H51" s="377"/>
      <c r="I51" s="354"/>
      <c r="J51" s="336"/>
      <c r="K51" s="355"/>
      <c r="L51" s="339"/>
      <c r="M51" s="359"/>
      <c r="N51" s="356"/>
      <c r="O51" s="135"/>
      <c r="P51" s="19"/>
      <c r="Q51" s="432"/>
      <c r="R51" s="357"/>
      <c r="S51" s="433"/>
      <c r="T51" s="434"/>
      <c r="U51" s="353"/>
      <c r="V51" s="435"/>
      <c r="W51" s="3"/>
      <c r="X51" s="20"/>
      <c r="Y51" s="20"/>
      <c r="Z51" s="20"/>
      <c r="AA51" s="20"/>
      <c r="AB51" s="20"/>
      <c r="AC51" s="48">
        <f t="shared" si="21"/>
        <v>0</v>
      </c>
      <c r="AD51" s="20"/>
      <c r="AE51" s="20"/>
      <c r="AF51" s="48"/>
      <c r="AG51" s="48"/>
      <c r="AH51" s="48"/>
      <c r="AI51" s="48"/>
      <c r="AJ51" s="48"/>
      <c r="AK51" s="48">
        <v>1</v>
      </c>
      <c r="AL51" s="48"/>
      <c r="AM51" s="48"/>
      <c r="AN51" s="3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3"/>
      <c r="BP51" s="74">
        <f t="shared" si="18"/>
        <v>0</v>
      </c>
      <c r="BQ51" s="51"/>
      <c r="BR51" s="74">
        <v>5</v>
      </c>
      <c r="BS51" s="39"/>
      <c r="BT51" s="371"/>
      <c r="BU51" s="98">
        <v>1.25</v>
      </c>
      <c r="BV51" s="98">
        <f t="shared" si="19"/>
        <v>0</v>
      </c>
    </row>
    <row r="52" spans="1:74" s="1" customFormat="1" ht="15.65" customHeight="1">
      <c r="A52" s="363" t="s">
        <v>1406</v>
      </c>
      <c r="B52" s="18" t="s">
        <v>6</v>
      </c>
      <c r="C52" s="19">
        <v>1</v>
      </c>
      <c r="D52" s="365">
        <f t="shared" si="15"/>
        <v>0</v>
      </c>
      <c r="E52" s="8">
        <v>192.5</v>
      </c>
      <c r="F52" s="8">
        <f t="shared" si="16"/>
        <v>0</v>
      </c>
      <c r="G52" s="3"/>
      <c r="H52" s="377"/>
      <c r="I52" s="354"/>
      <c r="J52" s="336"/>
      <c r="K52" s="355"/>
      <c r="L52" s="339"/>
      <c r="M52" s="359"/>
      <c r="N52" s="356"/>
      <c r="O52" s="135"/>
      <c r="P52" s="19"/>
      <c r="Q52" s="432"/>
      <c r="R52" s="357"/>
      <c r="S52" s="433"/>
      <c r="T52" s="434"/>
      <c r="U52" s="353"/>
      <c r="V52" s="435"/>
      <c r="W52" s="3"/>
      <c r="X52" s="20"/>
      <c r="Y52" s="20"/>
      <c r="Z52" s="20"/>
      <c r="AA52" s="20"/>
      <c r="AB52" s="20"/>
      <c r="AC52" s="48">
        <f t="shared" si="21"/>
        <v>0</v>
      </c>
      <c r="AD52" s="20"/>
      <c r="AE52" s="20"/>
      <c r="AF52" s="48"/>
      <c r="AG52" s="48"/>
      <c r="AH52" s="48"/>
      <c r="AI52" s="48"/>
      <c r="AJ52" s="48"/>
      <c r="AK52" s="48">
        <v>1</v>
      </c>
      <c r="AL52" s="48"/>
      <c r="AM52" s="48"/>
      <c r="AN52" s="3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3"/>
      <c r="BP52" s="74">
        <f t="shared" si="18"/>
        <v>0</v>
      </c>
      <c r="BQ52" s="51"/>
      <c r="BR52" s="373">
        <v>5</v>
      </c>
      <c r="BS52" s="39"/>
      <c r="BT52" s="371"/>
      <c r="BU52" s="98">
        <v>1.2</v>
      </c>
      <c r="BV52" s="98">
        <f t="shared" si="19"/>
        <v>0</v>
      </c>
    </row>
    <row r="53" spans="1:74" s="1" customFormat="1" ht="15.65" customHeight="1">
      <c r="A53" s="363" t="s">
        <v>1407</v>
      </c>
      <c r="B53" s="18" t="s">
        <v>6</v>
      </c>
      <c r="C53" s="19">
        <v>1</v>
      </c>
      <c r="D53" s="365">
        <f t="shared" si="15"/>
        <v>0</v>
      </c>
      <c r="E53" s="8">
        <v>192.5</v>
      </c>
      <c r="F53" s="8">
        <f t="shared" si="16"/>
        <v>0</v>
      </c>
      <c r="G53" s="3"/>
      <c r="H53" s="377"/>
      <c r="I53" s="354"/>
      <c r="J53" s="336"/>
      <c r="K53" s="355"/>
      <c r="L53" s="339"/>
      <c r="M53" s="359"/>
      <c r="N53" s="356"/>
      <c r="O53" s="135"/>
      <c r="P53" s="19"/>
      <c r="Q53" s="432"/>
      <c r="R53" s="357"/>
      <c r="S53" s="433"/>
      <c r="T53" s="434"/>
      <c r="U53" s="353"/>
      <c r="V53" s="435"/>
      <c r="W53" s="3"/>
      <c r="X53" s="20"/>
      <c r="Y53" s="20"/>
      <c r="Z53" s="20"/>
      <c r="AA53" s="20"/>
      <c r="AB53" s="20"/>
      <c r="AC53" s="48">
        <f t="shared" si="21"/>
        <v>0</v>
      </c>
      <c r="AD53" s="20"/>
      <c r="AE53" s="20"/>
      <c r="AF53" s="48"/>
      <c r="AG53" s="48"/>
      <c r="AH53" s="48"/>
      <c r="AI53" s="48"/>
      <c r="AJ53" s="48"/>
      <c r="AK53" s="48">
        <v>1</v>
      </c>
      <c r="AL53" s="48"/>
      <c r="AM53" s="48"/>
      <c r="AN53" s="3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3"/>
      <c r="BP53" s="74">
        <f t="shared" si="18"/>
        <v>0</v>
      </c>
      <c r="BQ53" s="51"/>
      <c r="BR53" s="373">
        <v>4</v>
      </c>
      <c r="BS53" s="39"/>
      <c r="BT53" s="371"/>
      <c r="BU53" s="98">
        <v>1.05</v>
      </c>
      <c r="BV53" s="98">
        <f t="shared" si="19"/>
        <v>0</v>
      </c>
    </row>
    <row r="54" spans="1:74" s="1" customFormat="1" ht="15.65" customHeight="1">
      <c r="A54" s="363" t="s">
        <v>1408</v>
      </c>
      <c r="B54" s="18" t="s">
        <v>6</v>
      </c>
      <c r="C54" s="19">
        <v>1</v>
      </c>
      <c r="D54" s="365">
        <f t="shared" si="15"/>
        <v>0</v>
      </c>
      <c r="E54" s="8">
        <v>192.5</v>
      </c>
      <c r="F54" s="8">
        <f t="shared" si="16"/>
        <v>0</v>
      </c>
      <c r="G54" s="3"/>
      <c r="H54" s="377"/>
      <c r="I54" s="354"/>
      <c r="J54" s="336"/>
      <c r="K54" s="355"/>
      <c r="L54" s="339"/>
      <c r="M54" s="359"/>
      <c r="N54" s="356"/>
      <c r="O54" s="135"/>
      <c r="P54" s="19"/>
      <c r="Q54" s="432"/>
      <c r="R54" s="357"/>
      <c r="S54" s="433"/>
      <c r="T54" s="434"/>
      <c r="U54" s="353"/>
      <c r="V54" s="435"/>
      <c r="W54" s="3"/>
      <c r="X54" s="20"/>
      <c r="Y54" s="20"/>
      <c r="Z54" s="20"/>
      <c r="AA54" s="20"/>
      <c r="AB54" s="20"/>
      <c r="AC54" s="48">
        <f t="shared" si="21"/>
        <v>0</v>
      </c>
      <c r="AD54" s="20"/>
      <c r="AE54" s="20"/>
      <c r="AF54" s="48"/>
      <c r="AG54" s="48"/>
      <c r="AH54" s="48"/>
      <c r="AI54" s="48"/>
      <c r="AJ54" s="48"/>
      <c r="AK54" s="48">
        <v>1</v>
      </c>
      <c r="AL54" s="48"/>
      <c r="AM54" s="48"/>
      <c r="AN54" s="3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3"/>
      <c r="BP54" s="74">
        <f t="shared" si="18"/>
        <v>0</v>
      </c>
      <c r="BQ54" s="51"/>
      <c r="BR54" s="373">
        <v>4</v>
      </c>
      <c r="BS54" s="39"/>
      <c r="BT54" s="371"/>
      <c r="BU54" s="98">
        <v>1.05</v>
      </c>
      <c r="BV54" s="98">
        <f t="shared" si="19"/>
        <v>0</v>
      </c>
    </row>
    <row r="55" spans="1:74" s="1" customFormat="1" ht="15.65" customHeight="1">
      <c r="A55" s="363" t="s">
        <v>1409</v>
      </c>
      <c r="B55" s="18" t="s">
        <v>24</v>
      </c>
      <c r="C55" s="19">
        <v>1</v>
      </c>
      <c r="D55" s="365">
        <f t="shared" si="15"/>
        <v>0</v>
      </c>
      <c r="E55" s="8">
        <v>262.5</v>
      </c>
      <c r="F55" s="8">
        <f t="shared" si="16"/>
        <v>0</v>
      </c>
      <c r="G55" s="3"/>
      <c r="H55" s="377"/>
      <c r="I55" s="354"/>
      <c r="J55" s="336"/>
      <c r="K55" s="355"/>
      <c r="L55" s="339"/>
      <c r="M55" s="359"/>
      <c r="N55" s="356"/>
      <c r="O55" s="135"/>
      <c r="P55" s="19"/>
      <c r="Q55" s="432"/>
      <c r="R55" s="357"/>
      <c r="S55" s="433"/>
      <c r="T55" s="434"/>
      <c r="U55" s="353"/>
      <c r="V55" s="435"/>
      <c r="W55" s="3"/>
      <c r="X55" s="20"/>
      <c r="Y55" s="20"/>
      <c r="Z55" s="20"/>
      <c r="AA55" s="20"/>
      <c r="AB55" s="20"/>
      <c r="AC55" s="20"/>
      <c r="AD55" s="48">
        <f>AL55*$D55</f>
        <v>0</v>
      </c>
      <c r="AE55" s="20"/>
      <c r="AF55" s="48"/>
      <c r="AG55" s="48"/>
      <c r="AH55" s="48"/>
      <c r="AI55" s="48"/>
      <c r="AJ55" s="48"/>
      <c r="AK55" s="48"/>
      <c r="AL55" s="48">
        <v>1</v>
      </c>
      <c r="AM55" s="48"/>
      <c r="AN55" s="3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3"/>
      <c r="BP55" s="74">
        <f t="shared" si="18"/>
        <v>0</v>
      </c>
      <c r="BQ55" s="51"/>
      <c r="BR55" s="373">
        <v>7</v>
      </c>
      <c r="BS55" s="39"/>
      <c r="BT55" s="371"/>
      <c r="BU55" s="98">
        <v>2.8</v>
      </c>
      <c r="BV55" s="98">
        <f t="shared" si="19"/>
        <v>0</v>
      </c>
    </row>
    <row r="56" spans="1:74" s="1" customFormat="1" ht="15.65" customHeight="1">
      <c r="A56" s="292" t="s">
        <v>382</v>
      </c>
      <c r="B56" s="18" t="s">
        <v>6</v>
      </c>
      <c r="C56" s="32">
        <v>1</v>
      </c>
      <c r="D56" s="365">
        <f t="shared" si="15"/>
        <v>0</v>
      </c>
      <c r="E56" s="8">
        <v>257.5</v>
      </c>
      <c r="F56" s="8">
        <f t="shared" si="16"/>
        <v>0</v>
      </c>
      <c r="G56" s="3"/>
      <c r="H56" s="377"/>
      <c r="I56" s="354"/>
      <c r="J56" s="336"/>
      <c r="K56" s="355"/>
      <c r="L56" s="339"/>
      <c r="M56" s="359"/>
      <c r="N56" s="356"/>
      <c r="O56" s="135"/>
      <c r="P56" s="19"/>
      <c r="Q56" s="432"/>
      <c r="R56" s="357"/>
      <c r="S56" s="433"/>
      <c r="T56" s="434"/>
      <c r="U56" s="353"/>
      <c r="V56" s="435"/>
      <c r="W56" s="3"/>
      <c r="X56" s="20"/>
      <c r="Y56" s="20"/>
      <c r="Z56" s="20"/>
      <c r="AA56" s="20"/>
      <c r="AB56" s="20"/>
      <c r="AC56" s="48">
        <f t="shared" ref="AC56:AC59" si="22">AK56*$D56</f>
        <v>0</v>
      </c>
      <c r="AD56" s="20"/>
      <c r="AE56" s="20"/>
      <c r="AF56" s="48"/>
      <c r="AG56" s="48"/>
      <c r="AH56" s="48"/>
      <c r="AI56" s="48"/>
      <c r="AJ56" s="48"/>
      <c r="AK56" s="48">
        <v>1</v>
      </c>
      <c r="AL56" s="48"/>
      <c r="AM56" s="48"/>
      <c r="AN56" s="3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3"/>
      <c r="BP56" s="74">
        <f t="shared" si="18"/>
        <v>0</v>
      </c>
      <c r="BQ56" s="51"/>
      <c r="BR56" s="74">
        <v>6</v>
      </c>
      <c r="BS56" s="39"/>
      <c r="BT56" s="371"/>
      <c r="BU56" s="98">
        <v>1.6</v>
      </c>
      <c r="BV56" s="98">
        <f t="shared" si="19"/>
        <v>0</v>
      </c>
    </row>
    <row r="57" spans="1:74" s="1" customFormat="1" ht="15.65" customHeight="1">
      <c r="A57" s="292" t="s">
        <v>383</v>
      </c>
      <c r="B57" s="18" t="s">
        <v>6</v>
      </c>
      <c r="C57" s="32">
        <v>1</v>
      </c>
      <c r="D57" s="365">
        <f t="shared" si="15"/>
        <v>0</v>
      </c>
      <c r="E57" s="8">
        <v>257.5</v>
      </c>
      <c r="F57" s="8">
        <f t="shared" si="16"/>
        <v>0</v>
      </c>
      <c r="G57" s="3"/>
      <c r="H57" s="377"/>
      <c r="I57" s="354"/>
      <c r="J57" s="336"/>
      <c r="K57" s="355"/>
      <c r="L57" s="339"/>
      <c r="M57" s="359"/>
      <c r="N57" s="356"/>
      <c r="O57" s="135"/>
      <c r="P57" s="19"/>
      <c r="Q57" s="432"/>
      <c r="R57" s="357"/>
      <c r="S57" s="433"/>
      <c r="T57" s="434"/>
      <c r="U57" s="353"/>
      <c r="V57" s="435"/>
      <c r="W57" s="3"/>
      <c r="X57" s="20"/>
      <c r="Y57" s="20"/>
      <c r="Z57" s="20"/>
      <c r="AA57" s="20"/>
      <c r="AB57" s="20"/>
      <c r="AC57" s="48">
        <f t="shared" si="22"/>
        <v>0</v>
      </c>
      <c r="AD57" s="20"/>
      <c r="AE57" s="20"/>
      <c r="AF57" s="48"/>
      <c r="AG57" s="48"/>
      <c r="AH57" s="48"/>
      <c r="AI57" s="48"/>
      <c r="AJ57" s="48"/>
      <c r="AK57" s="48">
        <v>1</v>
      </c>
      <c r="AL57" s="48"/>
      <c r="AM57" s="48"/>
      <c r="AN57" s="3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3"/>
      <c r="BP57" s="74">
        <f t="shared" si="18"/>
        <v>0</v>
      </c>
      <c r="BQ57" s="51"/>
      <c r="BR57" s="74">
        <v>5</v>
      </c>
      <c r="BS57" s="39"/>
      <c r="BT57" s="371"/>
      <c r="BU57" s="98">
        <v>1.65</v>
      </c>
      <c r="BV57" s="98">
        <f t="shared" si="19"/>
        <v>0</v>
      </c>
    </row>
    <row r="58" spans="1:74" s="1" customFormat="1" ht="15.65" customHeight="1">
      <c r="A58" s="292" t="s">
        <v>384</v>
      </c>
      <c r="B58" s="18" t="s">
        <v>6</v>
      </c>
      <c r="C58" s="32">
        <v>1</v>
      </c>
      <c r="D58" s="365">
        <f t="shared" si="15"/>
        <v>0</v>
      </c>
      <c r="E58" s="8">
        <v>257.5</v>
      </c>
      <c r="F58" s="8">
        <f t="shared" si="16"/>
        <v>0</v>
      </c>
      <c r="G58" s="3"/>
      <c r="H58" s="377"/>
      <c r="I58" s="354"/>
      <c r="J58" s="336"/>
      <c r="K58" s="355"/>
      <c r="L58" s="339"/>
      <c r="M58" s="359"/>
      <c r="N58" s="356"/>
      <c r="O58" s="135"/>
      <c r="P58" s="19"/>
      <c r="Q58" s="432"/>
      <c r="R58" s="357"/>
      <c r="S58" s="433"/>
      <c r="T58" s="434"/>
      <c r="U58" s="353"/>
      <c r="V58" s="435"/>
      <c r="W58" s="3"/>
      <c r="X58" s="20"/>
      <c r="Y58" s="20"/>
      <c r="Z58" s="20"/>
      <c r="AA58" s="20"/>
      <c r="AB58" s="20"/>
      <c r="AC58" s="48">
        <f t="shared" si="22"/>
        <v>0</v>
      </c>
      <c r="AD58" s="20"/>
      <c r="AE58" s="20"/>
      <c r="AF58" s="48"/>
      <c r="AG58" s="48"/>
      <c r="AH58" s="48"/>
      <c r="AI58" s="48"/>
      <c r="AJ58" s="48"/>
      <c r="AK58" s="48">
        <v>1</v>
      </c>
      <c r="AL58" s="48"/>
      <c r="AM58" s="48"/>
      <c r="AN58" s="3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3"/>
      <c r="BP58" s="74">
        <f t="shared" si="18"/>
        <v>0</v>
      </c>
      <c r="BQ58" s="51"/>
      <c r="BR58" s="74">
        <v>6</v>
      </c>
      <c r="BS58" s="39"/>
      <c r="BT58" s="371"/>
      <c r="BU58" s="98">
        <v>1.9</v>
      </c>
      <c r="BV58" s="98">
        <f t="shared" si="19"/>
        <v>0</v>
      </c>
    </row>
    <row r="59" spans="1:74" s="1" customFormat="1" ht="15.65" customHeight="1">
      <c r="A59" s="292" t="s">
        <v>385</v>
      </c>
      <c r="B59" s="18" t="s">
        <v>6</v>
      </c>
      <c r="C59" s="32">
        <v>1</v>
      </c>
      <c r="D59" s="365">
        <f t="shared" si="15"/>
        <v>0</v>
      </c>
      <c r="E59" s="8">
        <v>302.5</v>
      </c>
      <c r="F59" s="8">
        <f t="shared" si="16"/>
        <v>0</v>
      </c>
      <c r="G59" s="3"/>
      <c r="H59" s="377"/>
      <c r="I59" s="354"/>
      <c r="J59" s="336"/>
      <c r="K59" s="355"/>
      <c r="L59" s="339"/>
      <c r="M59" s="359"/>
      <c r="N59" s="356"/>
      <c r="O59" s="135"/>
      <c r="P59" s="19"/>
      <c r="Q59" s="432"/>
      <c r="R59" s="357"/>
      <c r="S59" s="433"/>
      <c r="T59" s="434"/>
      <c r="U59" s="353"/>
      <c r="V59" s="435"/>
      <c r="W59" s="3"/>
      <c r="X59" s="20"/>
      <c r="Y59" s="20"/>
      <c r="Z59" s="20"/>
      <c r="AA59" s="20"/>
      <c r="AB59" s="20"/>
      <c r="AC59" s="48">
        <f t="shared" si="22"/>
        <v>0</v>
      </c>
      <c r="AD59" s="20"/>
      <c r="AE59" s="20"/>
      <c r="AF59" s="48"/>
      <c r="AG59" s="48"/>
      <c r="AH59" s="48"/>
      <c r="AI59" s="48"/>
      <c r="AJ59" s="48"/>
      <c r="AK59" s="48">
        <v>1</v>
      </c>
      <c r="AL59" s="48"/>
      <c r="AM59" s="48"/>
      <c r="AN59" s="3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3"/>
      <c r="BP59" s="74">
        <f t="shared" si="18"/>
        <v>0</v>
      </c>
      <c r="BQ59" s="51"/>
      <c r="BR59" s="74">
        <v>6</v>
      </c>
      <c r="BS59" s="39"/>
      <c r="BT59" s="371"/>
      <c r="BU59" s="98">
        <v>2.85</v>
      </c>
      <c r="BV59" s="98">
        <f t="shared" si="19"/>
        <v>0</v>
      </c>
    </row>
    <row r="60" spans="1:74" s="1" customFormat="1" ht="15.65" customHeight="1">
      <c r="A60" s="292" t="s">
        <v>386</v>
      </c>
      <c r="B60" s="18" t="s">
        <v>24</v>
      </c>
      <c r="C60" s="32">
        <v>1</v>
      </c>
      <c r="D60" s="365">
        <f t="shared" si="15"/>
        <v>0</v>
      </c>
      <c r="E60" s="8">
        <v>310</v>
      </c>
      <c r="F60" s="8">
        <f t="shared" si="16"/>
        <v>0</v>
      </c>
      <c r="G60" s="3"/>
      <c r="H60" s="377"/>
      <c r="I60" s="354"/>
      <c r="J60" s="336"/>
      <c r="K60" s="355"/>
      <c r="L60" s="339"/>
      <c r="M60" s="359"/>
      <c r="N60" s="356"/>
      <c r="O60" s="135"/>
      <c r="P60" s="19"/>
      <c r="Q60" s="432"/>
      <c r="R60" s="357"/>
      <c r="S60" s="433"/>
      <c r="T60" s="434"/>
      <c r="U60" s="353"/>
      <c r="V60" s="435"/>
      <c r="W60" s="3"/>
      <c r="X60" s="20"/>
      <c r="Y60" s="20"/>
      <c r="Z60" s="20"/>
      <c r="AA60" s="20"/>
      <c r="AB60" s="20"/>
      <c r="AC60" s="20"/>
      <c r="AD60" s="48">
        <f t="shared" ref="AD60" si="23">AL60*$D60</f>
        <v>0</v>
      </c>
      <c r="AE60" s="20"/>
      <c r="AF60" s="48"/>
      <c r="AG60" s="48"/>
      <c r="AH60" s="48"/>
      <c r="AI60" s="48"/>
      <c r="AJ60" s="48"/>
      <c r="AK60" s="48"/>
      <c r="AL60" s="48">
        <v>1</v>
      </c>
      <c r="AM60" s="48"/>
      <c r="AN60" s="3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3"/>
      <c r="BP60" s="74">
        <f t="shared" si="18"/>
        <v>0</v>
      </c>
      <c r="BQ60" s="51"/>
      <c r="BR60" s="74">
        <v>7</v>
      </c>
      <c r="BS60" s="39"/>
      <c r="BT60" s="371"/>
      <c r="BU60" s="98">
        <v>3.35</v>
      </c>
      <c r="BV60" s="98">
        <f t="shared" si="19"/>
        <v>0</v>
      </c>
    </row>
    <row r="61" spans="1:74" s="1" customFormat="1" ht="15.65" customHeight="1">
      <c r="A61" s="391" t="s">
        <v>1422</v>
      </c>
      <c r="B61" s="367" t="s">
        <v>6</v>
      </c>
      <c r="C61" s="368">
        <v>1</v>
      </c>
      <c r="D61" s="365">
        <f t="shared" si="15"/>
        <v>0</v>
      </c>
      <c r="E61" s="366">
        <v>257.5</v>
      </c>
      <c r="F61" s="8">
        <f t="shared" si="16"/>
        <v>0</v>
      </c>
      <c r="G61" s="3"/>
      <c r="H61" s="377"/>
      <c r="I61" s="354"/>
      <c r="J61" s="336"/>
      <c r="K61" s="355"/>
      <c r="L61" s="339"/>
      <c r="M61" s="359"/>
      <c r="N61" s="356"/>
      <c r="O61" s="135"/>
      <c r="P61" s="19"/>
      <c r="Q61" s="432"/>
      <c r="R61" s="357"/>
      <c r="S61" s="433"/>
      <c r="T61" s="434"/>
      <c r="U61" s="353"/>
      <c r="V61" s="435"/>
      <c r="W61" s="3"/>
      <c r="X61" s="20"/>
      <c r="Y61" s="20"/>
      <c r="Z61" s="20"/>
      <c r="AA61" s="20"/>
      <c r="AB61" s="20"/>
      <c r="AC61" s="48">
        <f t="shared" ref="AC61:AC66" si="24">AK61*$D61</f>
        <v>0</v>
      </c>
      <c r="AD61" s="20"/>
      <c r="AE61" s="20"/>
      <c r="AF61" s="48"/>
      <c r="AG61" s="48"/>
      <c r="AH61" s="48"/>
      <c r="AI61" s="48"/>
      <c r="AJ61" s="48"/>
      <c r="AK61" s="48">
        <v>1</v>
      </c>
      <c r="AL61" s="48"/>
      <c r="AM61" s="48"/>
      <c r="AN61" s="3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3"/>
      <c r="BP61" s="74">
        <f t="shared" si="18"/>
        <v>0</v>
      </c>
      <c r="BQ61" s="51"/>
      <c r="BR61" s="74">
        <v>4</v>
      </c>
      <c r="BS61" s="39"/>
      <c r="BT61" s="371"/>
      <c r="BU61" s="98">
        <v>1.07</v>
      </c>
      <c r="BV61" s="98">
        <f t="shared" si="19"/>
        <v>0</v>
      </c>
    </row>
    <row r="62" spans="1:74" s="1" customFormat="1" ht="15.65" customHeight="1">
      <c r="A62" s="391" t="s">
        <v>1423</v>
      </c>
      <c r="B62" s="367" t="s">
        <v>6</v>
      </c>
      <c r="C62" s="368">
        <v>1</v>
      </c>
      <c r="D62" s="365">
        <f t="shared" si="15"/>
        <v>0</v>
      </c>
      <c r="E62" s="366">
        <v>257.5</v>
      </c>
      <c r="F62" s="8">
        <f t="shared" si="16"/>
        <v>0</v>
      </c>
      <c r="G62" s="3"/>
      <c r="H62" s="377"/>
      <c r="I62" s="354"/>
      <c r="J62" s="336"/>
      <c r="K62" s="355"/>
      <c r="L62" s="339"/>
      <c r="M62" s="359"/>
      <c r="N62" s="356"/>
      <c r="O62" s="135"/>
      <c r="P62" s="19"/>
      <c r="Q62" s="432"/>
      <c r="R62" s="357"/>
      <c r="S62" s="433"/>
      <c r="T62" s="434"/>
      <c r="U62" s="353"/>
      <c r="V62" s="435"/>
      <c r="W62" s="3"/>
      <c r="X62" s="20"/>
      <c r="Y62" s="20"/>
      <c r="Z62" s="20"/>
      <c r="AA62" s="20"/>
      <c r="AB62" s="20"/>
      <c r="AC62" s="48">
        <f t="shared" si="24"/>
        <v>0</v>
      </c>
      <c r="AD62" s="20"/>
      <c r="AE62" s="20"/>
      <c r="AF62" s="48"/>
      <c r="AG62" s="48"/>
      <c r="AH62" s="48"/>
      <c r="AI62" s="48"/>
      <c r="AJ62" s="48"/>
      <c r="AK62" s="48">
        <v>1</v>
      </c>
      <c r="AL62" s="48"/>
      <c r="AM62" s="48"/>
      <c r="AN62" s="3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3"/>
      <c r="BP62" s="74">
        <f t="shared" si="18"/>
        <v>0</v>
      </c>
      <c r="BQ62" s="51"/>
      <c r="BR62" s="74">
        <v>5</v>
      </c>
      <c r="BS62" s="39"/>
      <c r="BT62" s="371"/>
      <c r="BU62" s="98">
        <v>1.4</v>
      </c>
      <c r="BV62" s="98">
        <f t="shared" si="19"/>
        <v>0</v>
      </c>
    </row>
    <row r="63" spans="1:74" s="1" customFormat="1" ht="15.65" customHeight="1">
      <c r="A63" s="391" t="s">
        <v>1424</v>
      </c>
      <c r="B63" s="367" t="s">
        <v>6</v>
      </c>
      <c r="C63" s="368">
        <v>1</v>
      </c>
      <c r="D63" s="365">
        <f t="shared" si="15"/>
        <v>0</v>
      </c>
      <c r="E63" s="366">
        <v>257.5</v>
      </c>
      <c r="F63" s="8">
        <f t="shared" si="16"/>
        <v>0</v>
      </c>
      <c r="G63" s="3"/>
      <c r="H63" s="377"/>
      <c r="I63" s="354"/>
      <c r="J63" s="336"/>
      <c r="K63" s="355"/>
      <c r="L63" s="339"/>
      <c r="M63" s="359"/>
      <c r="N63" s="356"/>
      <c r="O63" s="135"/>
      <c r="P63" s="19"/>
      <c r="Q63" s="432"/>
      <c r="R63" s="357"/>
      <c r="S63" s="433"/>
      <c r="T63" s="434"/>
      <c r="U63" s="353"/>
      <c r="V63" s="435"/>
      <c r="W63" s="3"/>
      <c r="X63" s="20"/>
      <c r="Y63" s="20"/>
      <c r="Z63" s="20"/>
      <c r="AA63" s="20"/>
      <c r="AB63" s="20"/>
      <c r="AC63" s="48">
        <f t="shared" si="24"/>
        <v>0</v>
      </c>
      <c r="AD63" s="20"/>
      <c r="AE63" s="20"/>
      <c r="AF63" s="48"/>
      <c r="AG63" s="48"/>
      <c r="AH63" s="48"/>
      <c r="AI63" s="48"/>
      <c r="AJ63" s="48"/>
      <c r="AK63" s="48">
        <v>1</v>
      </c>
      <c r="AL63" s="48"/>
      <c r="AM63" s="48"/>
      <c r="AN63" s="3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3"/>
      <c r="BP63" s="74">
        <f t="shared" si="18"/>
        <v>0</v>
      </c>
      <c r="BQ63" s="51"/>
      <c r="BR63" s="74">
        <v>5</v>
      </c>
      <c r="BS63" s="39"/>
      <c r="BT63" s="371"/>
      <c r="BU63" s="98">
        <v>1.25</v>
      </c>
      <c r="BV63" s="98">
        <f t="shared" si="19"/>
        <v>0</v>
      </c>
    </row>
    <row r="64" spans="1:74" s="1" customFormat="1" ht="15.65" customHeight="1">
      <c r="A64" s="391" t="s">
        <v>1425</v>
      </c>
      <c r="B64" s="367" t="s">
        <v>6</v>
      </c>
      <c r="C64" s="368">
        <v>1</v>
      </c>
      <c r="D64" s="365">
        <f t="shared" si="15"/>
        <v>0</v>
      </c>
      <c r="E64" s="366">
        <v>235</v>
      </c>
      <c r="F64" s="8">
        <f t="shared" si="16"/>
        <v>0</v>
      </c>
      <c r="G64" s="9"/>
      <c r="H64" s="377"/>
      <c r="I64" s="354"/>
      <c r="J64" s="336"/>
      <c r="K64" s="355"/>
      <c r="L64" s="339"/>
      <c r="M64" s="359"/>
      <c r="N64" s="356"/>
      <c r="O64" s="135"/>
      <c r="P64" s="19"/>
      <c r="Q64" s="432"/>
      <c r="R64" s="357"/>
      <c r="S64" s="433"/>
      <c r="T64" s="434"/>
      <c r="U64" s="353"/>
      <c r="V64" s="435"/>
      <c r="W64" s="9"/>
      <c r="X64" s="20"/>
      <c r="Y64" s="20"/>
      <c r="Z64" s="20"/>
      <c r="AA64" s="20"/>
      <c r="AB64" s="20"/>
      <c r="AC64" s="48">
        <f t="shared" si="24"/>
        <v>0</v>
      </c>
      <c r="AD64" s="20"/>
      <c r="AE64" s="20"/>
      <c r="AF64" s="48"/>
      <c r="AG64" s="48"/>
      <c r="AH64" s="48"/>
      <c r="AI64" s="48"/>
      <c r="AJ64" s="48"/>
      <c r="AK64" s="48">
        <v>1</v>
      </c>
      <c r="AL64" s="48"/>
      <c r="AM64" s="48"/>
      <c r="AN64" s="9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9"/>
      <c r="BP64" s="74">
        <f t="shared" ref="BP64:BP67" si="25">BR64*D64</f>
        <v>0</v>
      </c>
      <c r="BQ64" s="51"/>
      <c r="BR64" s="74">
        <v>5</v>
      </c>
      <c r="BS64" s="74"/>
      <c r="BU64" s="98">
        <v>1.2</v>
      </c>
      <c r="BV64" s="98">
        <f t="shared" ref="BV64:BV67" si="26">BU64*D64</f>
        <v>0</v>
      </c>
    </row>
    <row r="65" spans="1:74" s="1" customFormat="1" ht="15.65" customHeight="1">
      <c r="A65" s="391" t="s">
        <v>1426</v>
      </c>
      <c r="B65" s="367" t="s">
        <v>6</v>
      </c>
      <c r="C65" s="368">
        <v>1</v>
      </c>
      <c r="D65" s="365">
        <f t="shared" si="15"/>
        <v>0</v>
      </c>
      <c r="E65" s="366">
        <v>235</v>
      </c>
      <c r="F65" s="8">
        <f t="shared" si="16"/>
        <v>0</v>
      </c>
      <c r="G65" s="9"/>
      <c r="H65" s="377"/>
      <c r="I65" s="354"/>
      <c r="J65" s="336"/>
      <c r="K65" s="355"/>
      <c r="L65" s="339"/>
      <c r="M65" s="359"/>
      <c r="N65" s="356"/>
      <c r="O65" s="135"/>
      <c r="P65" s="19"/>
      <c r="Q65" s="432"/>
      <c r="R65" s="357"/>
      <c r="S65" s="433"/>
      <c r="T65" s="434"/>
      <c r="U65" s="353"/>
      <c r="V65" s="435"/>
      <c r="W65" s="9"/>
      <c r="X65" s="20"/>
      <c r="Y65" s="20"/>
      <c r="Z65" s="20"/>
      <c r="AA65" s="20"/>
      <c r="AB65" s="20"/>
      <c r="AC65" s="48">
        <f t="shared" si="24"/>
        <v>0</v>
      </c>
      <c r="AD65" s="20"/>
      <c r="AE65" s="20"/>
      <c r="AF65" s="48"/>
      <c r="AG65" s="48"/>
      <c r="AH65" s="48"/>
      <c r="AI65" s="48"/>
      <c r="AJ65" s="48"/>
      <c r="AK65" s="48">
        <v>1</v>
      </c>
      <c r="AL65" s="48"/>
      <c r="AM65" s="48"/>
      <c r="AN65" s="9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9"/>
      <c r="BP65" s="74">
        <f t="shared" si="25"/>
        <v>0</v>
      </c>
      <c r="BQ65" s="51"/>
      <c r="BR65" s="74">
        <v>4</v>
      </c>
      <c r="BS65" s="74"/>
      <c r="BU65" s="98">
        <v>1.05</v>
      </c>
      <c r="BV65" s="98">
        <f t="shared" si="26"/>
        <v>0</v>
      </c>
    </row>
    <row r="66" spans="1:74" s="1" customFormat="1" ht="15.65" customHeight="1">
      <c r="A66" s="391" t="s">
        <v>1427</v>
      </c>
      <c r="B66" s="367" t="s">
        <v>6</v>
      </c>
      <c r="C66" s="368">
        <v>1</v>
      </c>
      <c r="D66" s="365">
        <f t="shared" si="15"/>
        <v>0</v>
      </c>
      <c r="E66" s="366">
        <v>235</v>
      </c>
      <c r="F66" s="8">
        <f t="shared" si="16"/>
        <v>0</v>
      </c>
      <c r="G66" s="9"/>
      <c r="H66" s="377"/>
      <c r="I66" s="354"/>
      <c r="J66" s="336"/>
      <c r="K66" s="355"/>
      <c r="L66" s="339"/>
      <c r="M66" s="359"/>
      <c r="N66" s="356"/>
      <c r="O66" s="135"/>
      <c r="P66" s="19"/>
      <c r="Q66" s="432"/>
      <c r="R66" s="357"/>
      <c r="S66" s="433"/>
      <c r="T66" s="434"/>
      <c r="U66" s="353"/>
      <c r="V66" s="435"/>
      <c r="W66" s="9"/>
      <c r="X66" s="20"/>
      <c r="Y66" s="20"/>
      <c r="Z66" s="20"/>
      <c r="AA66" s="20"/>
      <c r="AB66" s="20"/>
      <c r="AC66" s="48">
        <f t="shared" si="24"/>
        <v>0</v>
      </c>
      <c r="AD66" s="20"/>
      <c r="AE66" s="20"/>
      <c r="AF66" s="48"/>
      <c r="AG66" s="48"/>
      <c r="AH66" s="48"/>
      <c r="AI66" s="48"/>
      <c r="AJ66" s="48"/>
      <c r="AK66" s="48">
        <v>1</v>
      </c>
      <c r="AL66" s="48"/>
      <c r="AM66" s="48"/>
      <c r="AN66" s="9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9"/>
      <c r="BP66" s="74">
        <f t="shared" si="25"/>
        <v>0</v>
      </c>
      <c r="BQ66" s="51"/>
      <c r="BR66" s="74">
        <v>4</v>
      </c>
      <c r="BS66" s="74"/>
      <c r="BU66" s="98">
        <v>1.05</v>
      </c>
      <c r="BV66" s="98">
        <f t="shared" si="26"/>
        <v>0</v>
      </c>
    </row>
    <row r="67" spans="1:74" s="1" customFormat="1" ht="15.65" customHeight="1">
      <c r="A67" s="363" t="s">
        <v>1428</v>
      </c>
      <c r="B67" s="367" t="s">
        <v>24</v>
      </c>
      <c r="C67" s="368">
        <v>1</v>
      </c>
      <c r="D67" s="365">
        <f>SUM(H67:V67)</f>
        <v>0</v>
      </c>
      <c r="E67" s="366">
        <v>310</v>
      </c>
      <c r="F67" s="8">
        <f t="shared" si="16"/>
        <v>0</v>
      </c>
      <c r="G67" s="9"/>
      <c r="H67" s="377"/>
      <c r="I67" s="354"/>
      <c r="J67" s="336"/>
      <c r="K67" s="355"/>
      <c r="L67" s="339"/>
      <c r="M67" s="359"/>
      <c r="N67" s="356"/>
      <c r="O67" s="135"/>
      <c r="P67" s="19"/>
      <c r="Q67" s="432"/>
      <c r="R67" s="357"/>
      <c r="S67" s="433"/>
      <c r="T67" s="434"/>
      <c r="U67" s="353"/>
      <c r="V67" s="435"/>
      <c r="W67" s="9"/>
      <c r="X67" s="20"/>
      <c r="Y67" s="20"/>
      <c r="Z67" s="20"/>
      <c r="AA67" s="20"/>
      <c r="AB67" s="20"/>
      <c r="AC67" s="20"/>
      <c r="AD67" s="48">
        <f>AL67*$D67</f>
        <v>0</v>
      </c>
      <c r="AE67" s="20"/>
      <c r="AF67" s="48"/>
      <c r="AG67" s="48"/>
      <c r="AH67" s="48"/>
      <c r="AI67" s="48"/>
      <c r="AJ67" s="48"/>
      <c r="AK67" s="48"/>
      <c r="AL67" s="48">
        <v>1</v>
      </c>
      <c r="AM67" s="48"/>
      <c r="AN67" s="3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3"/>
      <c r="BP67" s="74">
        <f t="shared" si="25"/>
        <v>0</v>
      </c>
      <c r="BQ67" s="51"/>
      <c r="BR67" s="74">
        <v>7</v>
      </c>
      <c r="BS67" s="74"/>
      <c r="BT67" s="371"/>
      <c r="BU67" s="98">
        <v>2.8</v>
      </c>
      <c r="BV67" s="98">
        <f t="shared" si="26"/>
        <v>0</v>
      </c>
    </row>
    <row r="68" spans="1:74" s="1" customFormat="1" ht="15.65" customHeight="1">
      <c r="F68" s="109">
        <f>SUM(F44:F67)</f>
        <v>0</v>
      </c>
      <c r="G68" s="3"/>
      <c r="H68" s="13">
        <f t="shared" ref="H68:V68" si="27">SUM(H44:H67)</f>
        <v>0</v>
      </c>
      <c r="I68" s="13">
        <f t="shared" si="27"/>
        <v>0</v>
      </c>
      <c r="J68" s="13">
        <f t="shared" si="27"/>
        <v>0</v>
      </c>
      <c r="K68" s="13">
        <f t="shared" si="27"/>
        <v>0</v>
      </c>
      <c r="L68" s="13">
        <f t="shared" si="27"/>
        <v>0</v>
      </c>
      <c r="M68" s="13">
        <f t="shared" si="27"/>
        <v>0</v>
      </c>
      <c r="N68" s="13">
        <f t="shared" si="27"/>
        <v>0</v>
      </c>
      <c r="O68" s="13">
        <f t="shared" si="27"/>
        <v>0</v>
      </c>
      <c r="P68" s="13">
        <f t="shared" si="27"/>
        <v>0</v>
      </c>
      <c r="Q68" s="13">
        <f t="shared" si="27"/>
        <v>0</v>
      </c>
      <c r="R68" s="13">
        <f t="shared" si="27"/>
        <v>0</v>
      </c>
      <c r="S68" s="13">
        <f t="shared" si="27"/>
        <v>0</v>
      </c>
      <c r="T68" s="13">
        <f t="shared" si="27"/>
        <v>0</v>
      </c>
      <c r="U68" s="13">
        <f t="shared" si="27"/>
        <v>0</v>
      </c>
      <c r="V68" s="13">
        <f t="shared" si="27"/>
        <v>0</v>
      </c>
      <c r="W68" s="3"/>
      <c r="X68" s="21"/>
      <c r="Y68" s="21"/>
      <c r="Z68" s="21"/>
      <c r="AA68" s="21"/>
      <c r="AB68" s="21"/>
      <c r="AC68" s="13">
        <f>SUM(AC44:AC67)</f>
        <v>0</v>
      </c>
      <c r="AD68" s="13">
        <f>SUM(AD44:AD67)</f>
        <v>0</v>
      </c>
      <c r="AE68" s="21"/>
      <c r="AF68" s="21"/>
      <c r="AG68" s="21"/>
      <c r="AH68" s="21"/>
      <c r="AI68" s="21"/>
      <c r="AJ68" s="21"/>
      <c r="AK68" s="21"/>
      <c r="AL68" s="21"/>
      <c r="AM68" s="21"/>
      <c r="AN68" s="3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3"/>
      <c r="BP68" s="7">
        <f>SUM(BP44:BP67)</f>
        <v>0</v>
      </c>
      <c r="BQ68" s="7">
        <f>SUM(BQ44:BQ67)</f>
        <v>0</v>
      </c>
      <c r="BR68" s="51"/>
      <c r="BS68" s="51"/>
      <c r="BT68" s="371"/>
      <c r="BU68" s="51"/>
      <c r="BV68" s="100">
        <f>SUM(BV44:BV67)</f>
        <v>0</v>
      </c>
    </row>
    <row r="69" spans="1:74">
      <c r="A69" s="506" t="s">
        <v>1686</v>
      </c>
      <c r="B69" s="507"/>
      <c r="C69" s="507"/>
      <c r="D69" s="507"/>
      <c r="E69" s="507"/>
      <c r="F69" s="507"/>
      <c r="G69" s="3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3"/>
    </row>
    <row r="70" spans="1:74">
      <c r="A70" s="28" t="s">
        <v>1722</v>
      </c>
      <c r="B70" s="16"/>
      <c r="C70" s="16"/>
      <c r="D70" s="16"/>
      <c r="E70" s="12"/>
      <c r="F70" s="12"/>
      <c r="G70" s="3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3"/>
      <c r="X70" s="6" t="s">
        <v>61</v>
      </c>
      <c r="Y70" s="6" t="s">
        <v>20</v>
      </c>
      <c r="Z70" s="6" t="s">
        <v>21</v>
      </c>
      <c r="AA70" s="6" t="s">
        <v>22</v>
      </c>
      <c r="AB70" s="6" t="s">
        <v>23</v>
      </c>
      <c r="AC70" s="6" t="s">
        <v>6</v>
      </c>
      <c r="AD70" s="6" t="s">
        <v>24</v>
      </c>
      <c r="AE70" s="6" t="s">
        <v>391</v>
      </c>
      <c r="AF70" s="13" t="s">
        <v>61</v>
      </c>
      <c r="AG70" s="13" t="s">
        <v>20</v>
      </c>
      <c r="AH70" s="13" t="s">
        <v>21</v>
      </c>
      <c r="AI70" s="13" t="s">
        <v>22</v>
      </c>
      <c r="AJ70" s="13" t="s">
        <v>23</v>
      </c>
      <c r="AK70" s="13" t="s">
        <v>6</v>
      </c>
      <c r="AL70" s="13" t="s">
        <v>24</v>
      </c>
      <c r="AM70" s="13" t="s">
        <v>391</v>
      </c>
      <c r="AN70" s="3"/>
      <c r="AO70" s="6" t="s">
        <v>48</v>
      </c>
      <c r="AP70" s="84" t="s">
        <v>49</v>
      </c>
      <c r="AQ70" s="84" t="s">
        <v>50</v>
      </c>
      <c r="AR70" s="84" t="s">
        <v>51</v>
      </c>
      <c r="AS70" s="84" t="s">
        <v>52</v>
      </c>
      <c r="AT70" s="84" t="s">
        <v>53</v>
      </c>
      <c r="AU70" s="84" t="s">
        <v>54</v>
      </c>
      <c r="AV70" s="84" t="s">
        <v>55</v>
      </c>
      <c r="AW70" s="84" t="s">
        <v>56</v>
      </c>
      <c r="AX70" s="84" t="s">
        <v>57</v>
      </c>
      <c r="AY70" s="84" t="s">
        <v>58</v>
      </c>
      <c r="AZ70" s="84" t="s">
        <v>239</v>
      </c>
      <c r="BA70" s="84" t="s">
        <v>240</v>
      </c>
      <c r="BB70" s="13" t="s">
        <v>48</v>
      </c>
      <c r="BC70" s="13" t="s">
        <v>49</v>
      </c>
      <c r="BD70" s="13" t="s">
        <v>50</v>
      </c>
      <c r="BE70" s="13" t="s">
        <v>51</v>
      </c>
      <c r="BF70" s="13" t="s">
        <v>52</v>
      </c>
      <c r="BG70" s="13" t="s">
        <v>53</v>
      </c>
      <c r="BH70" s="13" t="s">
        <v>54</v>
      </c>
      <c r="BI70" s="13" t="s">
        <v>55</v>
      </c>
      <c r="BJ70" s="13" t="s">
        <v>56</v>
      </c>
      <c r="BK70" s="13" t="s">
        <v>57</v>
      </c>
      <c r="BL70" s="13" t="s">
        <v>58</v>
      </c>
      <c r="BM70" s="13" t="s">
        <v>239</v>
      </c>
      <c r="BN70" s="13" t="s">
        <v>240</v>
      </c>
      <c r="BO70" s="3"/>
      <c r="BP70" s="73" t="s">
        <v>50</v>
      </c>
      <c r="BQ70" s="73" t="s">
        <v>52</v>
      </c>
      <c r="BR70" s="39" t="s">
        <v>50</v>
      </c>
      <c r="BS70" s="39" t="s">
        <v>52</v>
      </c>
      <c r="BU70" s="73" t="s">
        <v>68</v>
      </c>
      <c r="BV70" s="73" t="s">
        <v>69</v>
      </c>
    </row>
    <row r="71" spans="1:74" ht="14.25" customHeight="1">
      <c r="A71" s="450" t="s">
        <v>1687</v>
      </c>
      <c r="B71" s="19" t="s">
        <v>61</v>
      </c>
      <c r="C71" s="19">
        <v>10</v>
      </c>
      <c r="D71" s="107">
        <f>SUM(H71:V71)</f>
        <v>0</v>
      </c>
      <c r="E71" s="8">
        <v>35</v>
      </c>
      <c r="F71" s="8">
        <f>D71*E71*(100-$D$4)/100</f>
        <v>0</v>
      </c>
      <c r="G71" s="9"/>
      <c r="H71" s="377"/>
      <c r="I71" s="354"/>
      <c r="J71" s="336"/>
      <c r="K71" s="355"/>
      <c r="L71" s="339"/>
      <c r="M71" s="359"/>
      <c r="N71" s="356"/>
      <c r="O71" s="135"/>
      <c r="P71" s="19"/>
      <c r="Q71" s="432"/>
      <c r="R71" s="357"/>
      <c r="S71" s="433"/>
      <c r="T71" s="434"/>
      <c r="U71" s="353"/>
      <c r="V71" s="435"/>
      <c r="W71" s="9"/>
      <c r="X71" s="48">
        <f>AF71*$D71</f>
        <v>0</v>
      </c>
      <c r="Y71" s="20"/>
      <c r="Z71" s="20"/>
      <c r="AA71" s="20"/>
      <c r="AB71" s="20"/>
      <c r="AC71" s="20"/>
      <c r="AD71" s="20"/>
      <c r="AE71" s="20"/>
      <c r="AF71" s="48">
        <v>10</v>
      </c>
      <c r="AH71" s="48"/>
      <c r="AI71" s="48"/>
      <c r="AJ71" s="48"/>
      <c r="AK71" s="48"/>
      <c r="AL71" s="48"/>
      <c r="AM71" s="48"/>
      <c r="AN71" s="9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9"/>
      <c r="BP71" s="48">
        <f>BR71*$D71</f>
        <v>0</v>
      </c>
      <c r="BQ71" s="51"/>
      <c r="BR71" s="74">
        <v>20</v>
      </c>
      <c r="BS71" s="51"/>
      <c r="BU71" s="98">
        <v>0.3</v>
      </c>
      <c r="BV71" s="98">
        <f>BU71*D71</f>
        <v>0</v>
      </c>
    </row>
    <row r="72" spans="1:74">
      <c r="A72" s="450" t="s">
        <v>1688</v>
      </c>
      <c r="B72" s="19" t="s">
        <v>20</v>
      </c>
      <c r="C72" s="19">
        <v>10</v>
      </c>
      <c r="D72" s="107">
        <f t="shared" ref="D72:D100" si="28">SUM(H72:V72)</f>
        <v>0</v>
      </c>
      <c r="E72" s="8">
        <v>45</v>
      </c>
      <c r="F72" s="8">
        <f t="shared" ref="F72:F100" si="29">D72*E72*(100-$D$4)/100</f>
        <v>0</v>
      </c>
      <c r="G72" s="9"/>
      <c r="H72" s="377"/>
      <c r="I72" s="354"/>
      <c r="J72" s="336"/>
      <c r="K72" s="355"/>
      <c r="L72" s="339"/>
      <c r="M72" s="359"/>
      <c r="N72" s="356"/>
      <c r="O72" s="135"/>
      <c r="P72" s="19"/>
      <c r="Q72" s="432"/>
      <c r="R72" s="357"/>
      <c r="S72" s="433"/>
      <c r="T72" s="434"/>
      <c r="U72" s="353"/>
      <c r="V72" s="435"/>
      <c r="W72" s="9"/>
      <c r="X72" s="20"/>
      <c r="Y72" s="48">
        <f>AG72*$D72</f>
        <v>0</v>
      </c>
      <c r="Z72" s="20"/>
      <c r="AA72" s="20"/>
      <c r="AB72" s="20"/>
      <c r="AC72" s="20"/>
      <c r="AD72" s="20"/>
      <c r="AE72" s="20"/>
      <c r="AF72" s="48"/>
      <c r="AG72" s="48">
        <v>10</v>
      </c>
      <c r="AH72" s="48"/>
      <c r="AI72" s="48"/>
      <c r="AJ72" s="48"/>
      <c r="AK72" s="48"/>
      <c r="AL72" s="48"/>
      <c r="AM72" s="48"/>
      <c r="AN72" s="9"/>
      <c r="AO72" s="48">
        <f>BB72*$D72</f>
        <v>0</v>
      </c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48">
        <v>10</v>
      </c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9"/>
      <c r="BP72" s="51"/>
      <c r="BQ72" s="51"/>
      <c r="BR72" s="51"/>
      <c r="BS72" s="51"/>
      <c r="BU72" s="98">
        <v>0.55000000000000004</v>
      </c>
      <c r="BV72" s="98">
        <f>BU72*D72</f>
        <v>0</v>
      </c>
    </row>
    <row r="73" spans="1:74">
      <c r="A73" s="450" t="s">
        <v>1689</v>
      </c>
      <c r="B73" s="19" t="s">
        <v>20</v>
      </c>
      <c r="C73" s="19">
        <v>10</v>
      </c>
      <c r="D73" s="107">
        <f t="shared" si="28"/>
        <v>0</v>
      </c>
      <c r="E73" s="8">
        <v>40</v>
      </c>
      <c r="F73" s="8">
        <f t="shared" si="29"/>
        <v>0</v>
      </c>
      <c r="G73" s="9"/>
      <c r="H73" s="377"/>
      <c r="I73" s="354"/>
      <c r="J73" s="336"/>
      <c r="K73" s="355"/>
      <c r="L73" s="339"/>
      <c r="M73" s="359"/>
      <c r="N73" s="356"/>
      <c r="O73" s="135"/>
      <c r="P73" s="19"/>
      <c r="Q73" s="432"/>
      <c r="R73" s="357"/>
      <c r="S73" s="433"/>
      <c r="T73" s="434"/>
      <c r="U73" s="353"/>
      <c r="V73" s="435"/>
      <c r="W73" s="9"/>
      <c r="X73" s="20"/>
      <c r="Y73" s="48">
        <f>AG73*$D73</f>
        <v>0</v>
      </c>
      <c r="Z73" s="20"/>
      <c r="AA73" s="20"/>
      <c r="AB73" s="20"/>
      <c r="AC73" s="20"/>
      <c r="AD73" s="20"/>
      <c r="AE73" s="20"/>
      <c r="AF73" s="48"/>
      <c r="AG73" s="48">
        <v>10</v>
      </c>
      <c r="AH73" s="48"/>
      <c r="AI73" s="48"/>
      <c r="AJ73" s="48"/>
      <c r="AK73" s="48"/>
      <c r="AL73" s="48"/>
      <c r="AM73" s="48"/>
      <c r="AN73" s="9"/>
      <c r="AO73" s="48">
        <f>BB73*$D73</f>
        <v>0</v>
      </c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48">
        <v>10</v>
      </c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9"/>
      <c r="BP73" s="51"/>
      <c r="BQ73" s="51"/>
      <c r="BR73" s="51"/>
      <c r="BS73" s="51"/>
      <c r="BU73" s="98">
        <v>0.45</v>
      </c>
      <c r="BV73" s="98">
        <f t="shared" ref="BV73:BV100" si="30">BU73*D73</f>
        <v>0</v>
      </c>
    </row>
    <row r="74" spans="1:74">
      <c r="A74" s="450" t="s">
        <v>1690</v>
      </c>
      <c r="B74" s="19" t="s">
        <v>21</v>
      </c>
      <c r="C74" s="19">
        <v>10</v>
      </c>
      <c r="D74" s="107">
        <f t="shared" si="28"/>
        <v>0</v>
      </c>
      <c r="E74" s="8">
        <v>85</v>
      </c>
      <c r="F74" s="8">
        <f t="shared" si="29"/>
        <v>0</v>
      </c>
      <c r="G74" s="9"/>
      <c r="H74" s="377"/>
      <c r="I74" s="354"/>
      <c r="J74" s="336"/>
      <c r="K74" s="355"/>
      <c r="L74" s="339"/>
      <c r="M74" s="359"/>
      <c r="N74" s="356"/>
      <c r="O74" s="135"/>
      <c r="P74" s="19"/>
      <c r="Q74" s="432"/>
      <c r="R74" s="357"/>
      <c r="S74" s="433"/>
      <c r="T74" s="434"/>
      <c r="U74" s="353"/>
      <c r="V74" s="435"/>
      <c r="W74" s="9"/>
      <c r="X74" s="20"/>
      <c r="Y74" s="20"/>
      <c r="Z74" s="48">
        <f>AH74*$D74</f>
        <v>0</v>
      </c>
      <c r="AA74" s="20"/>
      <c r="AB74" s="20"/>
      <c r="AC74" s="20"/>
      <c r="AD74" s="20"/>
      <c r="AE74" s="20"/>
      <c r="AF74" s="48"/>
      <c r="AG74" s="48"/>
      <c r="AH74" s="48">
        <v>10</v>
      </c>
      <c r="AI74" s="48"/>
      <c r="AJ74" s="48"/>
      <c r="AK74" s="48"/>
      <c r="AL74" s="48"/>
      <c r="AM74" s="48"/>
      <c r="AN74" s="9"/>
      <c r="AO74" s="21"/>
      <c r="AP74" s="48">
        <f t="shared" ref="AP74:AQ80" si="31">BC74*$D74</f>
        <v>0</v>
      </c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48"/>
      <c r="BC74" s="48">
        <v>10</v>
      </c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9"/>
      <c r="BP74" s="51"/>
      <c r="BQ74" s="51"/>
      <c r="BR74" s="51"/>
      <c r="BS74" s="51"/>
      <c r="BU74" s="98">
        <v>1.4</v>
      </c>
      <c r="BV74" s="98">
        <f t="shared" si="30"/>
        <v>0</v>
      </c>
    </row>
    <row r="75" spans="1:74">
      <c r="A75" s="450" t="s">
        <v>1691</v>
      </c>
      <c r="B75" s="19" t="s">
        <v>21</v>
      </c>
      <c r="C75" s="19">
        <v>10</v>
      </c>
      <c r="D75" s="107">
        <f t="shared" si="28"/>
        <v>0</v>
      </c>
      <c r="E75" s="8">
        <v>100</v>
      </c>
      <c r="F75" s="8">
        <f t="shared" si="29"/>
        <v>0</v>
      </c>
      <c r="G75" s="9"/>
      <c r="H75" s="377"/>
      <c r="I75" s="354"/>
      <c r="J75" s="336"/>
      <c r="K75" s="355"/>
      <c r="L75" s="339"/>
      <c r="M75" s="359"/>
      <c r="N75" s="356"/>
      <c r="O75" s="135"/>
      <c r="P75" s="19"/>
      <c r="Q75" s="432"/>
      <c r="R75" s="357"/>
      <c r="S75" s="433"/>
      <c r="T75" s="434"/>
      <c r="U75" s="353"/>
      <c r="V75" s="435"/>
      <c r="W75" s="9"/>
      <c r="X75" s="20"/>
      <c r="Y75" s="20"/>
      <c r="Z75" s="48">
        <f>AH75*$D75</f>
        <v>0</v>
      </c>
      <c r="AA75" s="20"/>
      <c r="AB75" s="20"/>
      <c r="AC75" s="20"/>
      <c r="AD75" s="20"/>
      <c r="AE75" s="20"/>
      <c r="AF75" s="48"/>
      <c r="AG75" s="48"/>
      <c r="AH75" s="48">
        <v>10</v>
      </c>
      <c r="AI75" s="48"/>
      <c r="AJ75" s="48"/>
      <c r="AK75" s="48"/>
      <c r="AL75" s="48"/>
      <c r="AM75" s="48"/>
      <c r="AN75" s="9"/>
      <c r="AO75" s="21"/>
      <c r="AP75" s="48">
        <f t="shared" si="31"/>
        <v>0</v>
      </c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48"/>
      <c r="BC75" s="48">
        <v>10</v>
      </c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9"/>
      <c r="BP75" s="51"/>
      <c r="BQ75" s="51"/>
      <c r="BR75" s="51"/>
      <c r="BS75" s="51"/>
      <c r="BU75" s="98">
        <v>1.6</v>
      </c>
      <c r="BV75" s="98">
        <f t="shared" si="30"/>
        <v>0</v>
      </c>
    </row>
    <row r="76" spans="1:74">
      <c r="A76" s="450" t="s">
        <v>1692</v>
      </c>
      <c r="B76" s="19" t="s">
        <v>21</v>
      </c>
      <c r="C76" s="19">
        <v>10</v>
      </c>
      <c r="D76" s="107">
        <f t="shared" si="28"/>
        <v>0</v>
      </c>
      <c r="E76" s="8">
        <v>100</v>
      </c>
      <c r="F76" s="8">
        <f t="shared" si="29"/>
        <v>0</v>
      </c>
      <c r="G76" s="9"/>
      <c r="H76" s="377"/>
      <c r="I76" s="354"/>
      <c r="J76" s="336"/>
      <c r="K76" s="355"/>
      <c r="L76" s="339"/>
      <c r="M76" s="359"/>
      <c r="N76" s="356"/>
      <c r="O76" s="135"/>
      <c r="P76" s="19"/>
      <c r="Q76" s="432"/>
      <c r="R76" s="357"/>
      <c r="S76" s="433"/>
      <c r="T76" s="434"/>
      <c r="U76" s="353"/>
      <c r="V76" s="435"/>
      <c r="W76" s="9"/>
      <c r="X76" s="20"/>
      <c r="Y76" s="20"/>
      <c r="Z76" s="48">
        <f>AH76*$D76</f>
        <v>0</v>
      </c>
      <c r="AA76" s="20"/>
      <c r="AB76" s="20"/>
      <c r="AC76" s="20"/>
      <c r="AD76" s="20"/>
      <c r="AE76" s="20"/>
      <c r="AF76" s="48"/>
      <c r="AG76" s="48"/>
      <c r="AH76" s="48">
        <v>10</v>
      </c>
      <c r="AI76" s="48"/>
      <c r="AJ76" s="48"/>
      <c r="AK76" s="48"/>
      <c r="AL76" s="48"/>
      <c r="AM76" s="48"/>
      <c r="AN76" s="9"/>
      <c r="AO76" s="21"/>
      <c r="AP76" s="48">
        <f t="shared" si="31"/>
        <v>0</v>
      </c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48"/>
      <c r="BC76" s="48">
        <v>10</v>
      </c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9"/>
      <c r="BP76" s="51"/>
      <c r="BQ76" s="51"/>
      <c r="BR76" s="51"/>
      <c r="BS76" s="51"/>
      <c r="BU76" s="98">
        <v>1.55</v>
      </c>
      <c r="BV76" s="98">
        <f t="shared" si="30"/>
        <v>0</v>
      </c>
    </row>
    <row r="77" spans="1:74">
      <c r="A77" s="450" t="s">
        <v>1693</v>
      </c>
      <c r="B77" s="19" t="s">
        <v>21</v>
      </c>
      <c r="C77" s="19">
        <v>10</v>
      </c>
      <c r="D77" s="107">
        <f t="shared" si="28"/>
        <v>0</v>
      </c>
      <c r="E77" s="8">
        <v>90</v>
      </c>
      <c r="F77" s="8">
        <f t="shared" si="29"/>
        <v>0</v>
      </c>
      <c r="G77" s="9"/>
      <c r="H77" s="377"/>
      <c r="I77" s="354"/>
      <c r="J77" s="336"/>
      <c r="K77" s="355"/>
      <c r="L77" s="339"/>
      <c r="M77" s="359"/>
      <c r="N77" s="356"/>
      <c r="O77" s="135"/>
      <c r="P77" s="19"/>
      <c r="Q77" s="432"/>
      <c r="R77" s="357"/>
      <c r="S77" s="433"/>
      <c r="T77" s="434"/>
      <c r="U77" s="353"/>
      <c r="V77" s="435"/>
      <c r="W77" s="9"/>
      <c r="X77" s="20"/>
      <c r="Y77" s="20"/>
      <c r="Z77" s="48">
        <f>AH77*$D77</f>
        <v>0</v>
      </c>
      <c r="AA77" s="20"/>
      <c r="AB77" s="20"/>
      <c r="AC77" s="20"/>
      <c r="AD77" s="20"/>
      <c r="AE77" s="20"/>
      <c r="AF77" s="48"/>
      <c r="AG77" s="48"/>
      <c r="AH77" s="48">
        <v>10</v>
      </c>
      <c r="AI77" s="48"/>
      <c r="AJ77" s="48"/>
      <c r="AK77" s="48"/>
      <c r="AL77" s="48"/>
      <c r="AM77" s="48"/>
      <c r="AN77" s="9"/>
      <c r="AO77" s="21"/>
      <c r="AP77" s="48">
        <f t="shared" si="31"/>
        <v>0</v>
      </c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48"/>
      <c r="BC77" s="48">
        <v>10</v>
      </c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9"/>
      <c r="BP77" s="51"/>
      <c r="BQ77" s="51"/>
      <c r="BR77" s="51"/>
      <c r="BS77" s="51"/>
      <c r="BU77" s="98">
        <v>1.25</v>
      </c>
      <c r="BV77" s="98">
        <f t="shared" si="30"/>
        <v>0</v>
      </c>
    </row>
    <row r="78" spans="1:74">
      <c r="A78" s="450" t="s">
        <v>1694</v>
      </c>
      <c r="B78" s="19" t="s">
        <v>22</v>
      </c>
      <c r="C78" s="19">
        <v>5</v>
      </c>
      <c r="D78" s="107">
        <f t="shared" si="28"/>
        <v>0</v>
      </c>
      <c r="E78" s="8">
        <v>75</v>
      </c>
      <c r="F78" s="8">
        <f t="shared" si="29"/>
        <v>0</v>
      </c>
      <c r="G78" s="9"/>
      <c r="H78" s="377"/>
      <c r="I78" s="354"/>
      <c r="J78" s="336"/>
      <c r="K78" s="355"/>
      <c r="L78" s="339"/>
      <c r="M78" s="359"/>
      <c r="N78" s="356"/>
      <c r="O78" s="135"/>
      <c r="P78" s="19"/>
      <c r="Q78" s="432"/>
      <c r="R78" s="357"/>
      <c r="S78" s="433"/>
      <c r="T78" s="434"/>
      <c r="U78" s="353"/>
      <c r="V78" s="435"/>
      <c r="W78" s="9"/>
      <c r="X78" s="20"/>
      <c r="Y78" s="20"/>
      <c r="Z78" s="20"/>
      <c r="AA78" s="48">
        <f>AI78*$D78</f>
        <v>0</v>
      </c>
      <c r="AB78" s="20"/>
      <c r="AC78" s="20"/>
      <c r="AD78" s="20"/>
      <c r="AE78" s="20"/>
      <c r="AF78" s="48"/>
      <c r="AG78" s="48"/>
      <c r="AH78" s="48"/>
      <c r="AI78" s="48">
        <v>5</v>
      </c>
      <c r="AJ78" s="48"/>
      <c r="AK78" s="48"/>
      <c r="AL78" s="48"/>
      <c r="AM78" s="48"/>
      <c r="AN78" s="9"/>
      <c r="AO78" s="21"/>
      <c r="AP78" s="48">
        <f t="shared" si="31"/>
        <v>0</v>
      </c>
      <c r="AQ78" s="48">
        <f t="shared" si="31"/>
        <v>0</v>
      </c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48"/>
      <c r="BC78" s="48">
        <v>4</v>
      </c>
      <c r="BD78" s="48">
        <v>1</v>
      </c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9"/>
      <c r="BP78" s="51"/>
      <c r="BQ78" s="51"/>
      <c r="BR78" s="51"/>
      <c r="BS78" s="51"/>
      <c r="BU78" s="98">
        <v>1.5</v>
      </c>
      <c r="BV78" s="98">
        <f t="shared" si="30"/>
        <v>0</v>
      </c>
    </row>
    <row r="79" spans="1:74">
      <c r="A79" s="450" t="s">
        <v>1695</v>
      </c>
      <c r="B79" s="19" t="s">
        <v>22</v>
      </c>
      <c r="C79" s="19">
        <v>5</v>
      </c>
      <c r="D79" s="107">
        <f t="shared" si="28"/>
        <v>0</v>
      </c>
      <c r="E79" s="8">
        <v>95</v>
      </c>
      <c r="F79" s="8">
        <f t="shared" si="29"/>
        <v>0</v>
      </c>
      <c r="G79" s="9"/>
      <c r="H79" s="377"/>
      <c r="I79" s="354"/>
      <c r="J79" s="336"/>
      <c r="K79" s="355"/>
      <c r="L79" s="339"/>
      <c r="M79" s="359"/>
      <c r="N79" s="356"/>
      <c r="O79" s="135"/>
      <c r="P79" s="19"/>
      <c r="Q79" s="432"/>
      <c r="R79" s="357"/>
      <c r="S79" s="433"/>
      <c r="T79" s="434"/>
      <c r="U79" s="353"/>
      <c r="V79" s="435"/>
      <c r="W79" s="9"/>
      <c r="X79" s="20"/>
      <c r="Y79" s="20"/>
      <c r="Z79" s="20"/>
      <c r="AA79" s="48">
        <f>AI79*$D79</f>
        <v>0</v>
      </c>
      <c r="AB79" s="20"/>
      <c r="AC79" s="20"/>
      <c r="AD79" s="20"/>
      <c r="AE79" s="20"/>
      <c r="AF79" s="48"/>
      <c r="AG79" s="48"/>
      <c r="AH79" s="48"/>
      <c r="AI79" s="48">
        <v>5</v>
      </c>
      <c r="AJ79" s="48"/>
      <c r="AK79" s="48"/>
      <c r="AL79" s="48"/>
      <c r="AM79" s="48"/>
      <c r="AN79" s="9"/>
      <c r="AO79" s="21"/>
      <c r="AP79" s="48">
        <f t="shared" si="31"/>
        <v>0</v>
      </c>
      <c r="AQ79" s="48">
        <f t="shared" si="31"/>
        <v>0</v>
      </c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48"/>
      <c r="BC79" s="48">
        <v>2</v>
      </c>
      <c r="BD79" s="48">
        <v>3</v>
      </c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9"/>
      <c r="BP79" s="51"/>
      <c r="BQ79" s="51"/>
      <c r="BR79" s="51"/>
      <c r="BS79" s="51"/>
      <c r="BU79" s="98">
        <v>2</v>
      </c>
      <c r="BV79" s="98">
        <f t="shared" si="30"/>
        <v>0</v>
      </c>
    </row>
    <row r="80" spans="1:74">
      <c r="A80" s="450" t="s">
        <v>1696</v>
      </c>
      <c r="B80" s="19" t="s">
        <v>22</v>
      </c>
      <c r="C80" s="19">
        <v>5</v>
      </c>
      <c r="D80" s="107">
        <f t="shared" si="28"/>
        <v>0</v>
      </c>
      <c r="E80" s="8">
        <v>145</v>
      </c>
      <c r="F80" s="8">
        <f t="shared" si="29"/>
        <v>0</v>
      </c>
      <c r="G80" s="9"/>
      <c r="H80" s="377"/>
      <c r="I80" s="354"/>
      <c r="J80" s="336"/>
      <c r="K80" s="355"/>
      <c r="L80" s="339"/>
      <c r="M80" s="359"/>
      <c r="N80" s="356"/>
      <c r="O80" s="135"/>
      <c r="P80" s="19"/>
      <c r="Q80" s="432"/>
      <c r="R80" s="357"/>
      <c r="S80" s="433"/>
      <c r="T80" s="434"/>
      <c r="U80" s="353"/>
      <c r="V80" s="435"/>
      <c r="W80" s="9"/>
      <c r="X80" s="20"/>
      <c r="Y80" s="20"/>
      <c r="Z80" s="20"/>
      <c r="AA80" s="48">
        <f>AI80*$D80</f>
        <v>0</v>
      </c>
      <c r="AB80" s="20"/>
      <c r="AC80" s="20"/>
      <c r="AD80" s="20"/>
      <c r="AE80" s="20"/>
      <c r="AF80" s="48"/>
      <c r="AG80" s="48"/>
      <c r="AH80" s="48"/>
      <c r="AI80" s="48">
        <v>5</v>
      </c>
      <c r="AJ80" s="48"/>
      <c r="AK80" s="48"/>
      <c r="AL80" s="48"/>
      <c r="AM80" s="48"/>
      <c r="AN80" s="9"/>
      <c r="AO80" s="21"/>
      <c r="AP80" s="21"/>
      <c r="AQ80" s="48">
        <f t="shared" si="31"/>
        <v>0</v>
      </c>
      <c r="AR80" s="48">
        <f t="shared" ref="AR80:AR81" si="32">BE80*$D80</f>
        <v>0</v>
      </c>
      <c r="AS80" s="48">
        <f t="shared" ref="AS80" si="33">BF80*$D80</f>
        <v>0</v>
      </c>
      <c r="AT80" s="21"/>
      <c r="AU80" s="21"/>
      <c r="AV80" s="21"/>
      <c r="AW80" s="21"/>
      <c r="AX80" s="21"/>
      <c r="AY80" s="21"/>
      <c r="AZ80" s="21"/>
      <c r="BA80" s="21"/>
      <c r="BB80" s="48"/>
      <c r="BC80" s="48"/>
      <c r="BD80" s="48">
        <v>2</v>
      </c>
      <c r="BE80" s="48">
        <v>2</v>
      </c>
      <c r="BF80" s="48">
        <v>1</v>
      </c>
      <c r="BG80" s="48"/>
      <c r="BH80" s="48"/>
      <c r="BI80" s="48"/>
      <c r="BJ80" s="48"/>
      <c r="BK80" s="48"/>
      <c r="BL80" s="48"/>
      <c r="BM80" s="48"/>
      <c r="BN80" s="48"/>
      <c r="BO80" s="9"/>
      <c r="BP80" s="51"/>
      <c r="BQ80" s="51"/>
      <c r="BR80" s="51"/>
      <c r="BS80" s="51"/>
      <c r="BU80" s="98">
        <v>3.45</v>
      </c>
      <c r="BV80" s="98">
        <f t="shared" si="30"/>
        <v>0</v>
      </c>
    </row>
    <row r="81" spans="1:74">
      <c r="A81" s="450" t="s">
        <v>1697</v>
      </c>
      <c r="B81" s="19" t="s">
        <v>22</v>
      </c>
      <c r="C81" s="19">
        <v>5</v>
      </c>
      <c r="D81" s="107">
        <f t="shared" si="28"/>
        <v>0</v>
      </c>
      <c r="E81" s="8">
        <v>135</v>
      </c>
      <c r="F81" s="8">
        <f t="shared" si="29"/>
        <v>0</v>
      </c>
      <c r="G81" s="9"/>
      <c r="H81" s="377"/>
      <c r="I81" s="354"/>
      <c r="J81" s="336"/>
      <c r="K81" s="355"/>
      <c r="L81" s="339"/>
      <c r="M81" s="359"/>
      <c r="N81" s="356"/>
      <c r="O81" s="135"/>
      <c r="P81" s="19"/>
      <c r="Q81" s="432"/>
      <c r="R81" s="357"/>
      <c r="S81" s="433"/>
      <c r="T81" s="434"/>
      <c r="U81" s="353"/>
      <c r="V81" s="435"/>
      <c r="W81" s="9"/>
      <c r="X81" s="20"/>
      <c r="Y81" s="20"/>
      <c r="Z81" s="20"/>
      <c r="AA81" s="48">
        <f>AI81*$D81</f>
        <v>0</v>
      </c>
      <c r="AB81" s="20"/>
      <c r="AC81" s="20"/>
      <c r="AD81" s="20"/>
      <c r="AE81" s="20"/>
      <c r="AF81" s="48"/>
      <c r="AG81" s="48"/>
      <c r="AH81" s="48"/>
      <c r="AI81" s="48">
        <v>5</v>
      </c>
      <c r="AJ81" s="48"/>
      <c r="AK81" s="48"/>
      <c r="AL81" s="48"/>
      <c r="AM81" s="48"/>
      <c r="AN81" s="9"/>
      <c r="AO81" s="21"/>
      <c r="AP81" s="48">
        <f t="shared" ref="AP81" si="34">BC81*$D81</f>
        <v>0</v>
      </c>
      <c r="AQ81" s="48">
        <f t="shared" ref="AQ81:AU82" si="35">BD81*$D81</f>
        <v>0</v>
      </c>
      <c r="AR81" s="48">
        <f t="shared" si="32"/>
        <v>0</v>
      </c>
      <c r="AS81" s="21"/>
      <c r="AT81" s="21"/>
      <c r="AU81" s="21"/>
      <c r="AV81" s="21"/>
      <c r="AW81" s="21"/>
      <c r="AX81" s="21"/>
      <c r="AY81" s="21"/>
      <c r="AZ81" s="21"/>
      <c r="BA81" s="21"/>
      <c r="BB81" s="48"/>
      <c r="BC81" s="48">
        <v>2</v>
      </c>
      <c r="BD81" s="48">
        <v>2</v>
      </c>
      <c r="BE81" s="48">
        <v>1</v>
      </c>
      <c r="BF81" s="48"/>
      <c r="BG81" s="48"/>
      <c r="BH81" s="48"/>
      <c r="BI81" s="48"/>
      <c r="BJ81" s="48"/>
      <c r="BK81" s="48"/>
      <c r="BL81" s="48"/>
      <c r="BM81" s="48"/>
      <c r="BN81" s="48"/>
      <c r="BO81" s="9"/>
      <c r="BP81" s="51"/>
      <c r="BQ81" s="51"/>
      <c r="BR81" s="51"/>
      <c r="BS81" s="51"/>
      <c r="BU81" s="98">
        <v>3</v>
      </c>
      <c r="BV81" s="98">
        <f t="shared" si="30"/>
        <v>0</v>
      </c>
    </row>
    <row r="82" spans="1:74">
      <c r="A82" s="450" t="s">
        <v>1698</v>
      </c>
      <c r="B82" s="19" t="s">
        <v>23</v>
      </c>
      <c r="C82" s="19">
        <v>3</v>
      </c>
      <c r="D82" s="107">
        <f t="shared" si="28"/>
        <v>0</v>
      </c>
      <c r="E82" s="8">
        <v>195</v>
      </c>
      <c r="F82" s="8">
        <f t="shared" si="29"/>
        <v>0</v>
      </c>
      <c r="G82" s="9"/>
      <c r="H82" s="377"/>
      <c r="I82" s="354"/>
      <c r="J82" s="336"/>
      <c r="K82" s="355"/>
      <c r="L82" s="339"/>
      <c r="M82" s="359"/>
      <c r="N82" s="356"/>
      <c r="O82" s="135"/>
      <c r="P82" s="19"/>
      <c r="Q82" s="432"/>
      <c r="R82" s="357"/>
      <c r="S82" s="433"/>
      <c r="T82" s="434"/>
      <c r="U82" s="353"/>
      <c r="V82" s="435"/>
      <c r="W82" s="9"/>
      <c r="X82" s="20"/>
      <c r="Y82" s="20"/>
      <c r="Z82" s="20"/>
      <c r="AA82" s="20"/>
      <c r="AB82" s="48">
        <f>AJ82*$D82</f>
        <v>0</v>
      </c>
      <c r="AC82" s="20"/>
      <c r="AD82" s="20"/>
      <c r="AE82" s="20"/>
      <c r="AF82" s="48"/>
      <c r="AG82" s="48"/>
      <c r="AH82" s="48"/>
      <c r="AI82" s="48"/>
      <c r="AJ82" s="48">
        <v>3</v>
      </c>
      <c r="AK82" s="48"/>
      <c r="AL82" s="48"/>
      <c r="AM82" s="48"/>
      <c r="AN82" s="9"/>
      <c r="AO82" s="21"/>
      <c r="AP82" s="21"/>
      <c r="AQ82" s="21"/>
      <c r="AR82" s="21"/>
      <c r="AS82" s="48">
        <f t="shared" si="35"/>
        <v>0</v>
      </c>
      <c r="AT82" s="48">
        <f t="shared" ref="AS82:AU86" si="36">BG82*$D82</f>
        <v>0</v>
      </c>
      <c r="AU82" s="48">
        <f t="shared" si="35"/>
        <v>0</v>
      </c>
      <c r="AV82" s="21"/>
      <c r="AW82" s="21"/>
      <c r="AX82" s="21"/>
      <c r="AY82" s="21"/>
      <c r="AZ82" s="21"/>
      <c r="BA82" s="21"/>
      <c r="BB82" s="48"/>
      <c r="BC82" s="48"/>
      <c r="BD82" s="48"/>
      <c r="BE82" s="48"/>
      <c r="BF82" s="48">
        <v>1</v>
      </c>
      <c r="BG82" s="48">
        <v>1</v>
      </c>
      <c r="BH82" s="48">
        <v>1</v>
      </c>
      <c r="BI82" s="48"/>
      <c r="BJ82" s="48"/>
      <c r="BK82" s="48"/>
      <c r="BL82" s="48"/>
      <c r="BM82" s="48"/>
      <c r="BN82" s="48"/>
      <c r="BO82" s="9"/>
      <c r="BP82" s="51"/>
      <c r="BQ82" s="51"/>
      <c r="BR82" s="51"/>
      <c r="BS82" s="51"/>
      <c r="BU82" s="98">
        <v>3.85</v>
      </c>
      <c r="BV82" s="98">
        <f t="shared" si="30"/>
        <v>0</v>
      </c>
    </row>
    <row r="83" spans="1:74">
      <c r="A83" s="450" t="s">
        <v>1699</v>
      </c>
      <c r="B83" s="19" t="s">
        <v>23</v>
      </c>
      <c r="C83" s="19">
        <v>3</v>
      </c>
      <c r="D83" s="107">
        <f t="shared" si="28"/>
        <v>0</v>
      </c>
      <c r="E83" s="8">
        <v>190</v>
      </c>
      <c r="F83" s="8">
        <f t="shared" si="29"/>
        <v>0</v>
      </c>
      <c r="G83" s="9"/>
      <c r="H83" s="377"/>
      <c r="I83" s="354"/>
      <c r="J83" s="336"/>
      <c r="K83" s="355"/>
      <c r="L83" s="339"/>
      <c r="M83" s="359"/>
      <c r="N83" s="356"/>
      <c r="O83" s="135"/>
      <c r="P83" s="19"/>
      <c r="Q83" s="432"/>
      <c r="R83" s="357"/>
      <c r="S83" s="433"/>
      <c r="T83" s="434"/>
      <c r="U83" s="353"/>
      <c r="V83" s="435"/>
      <c r="W83" s="9"/>
      <c r="X83" s="20"/>
      <c r="Y83" s="20"/>
      <c r="Z83" s="20"/>
      <c r="AA83" s="20"/>
      <c r="AB83" s="48">
        <f>AJ83*$D83</f>
        <v>0</v>
      </c>
      <c r="AC83" s="20"/>
      <c r="AD83" s="20"/>
      <c r="AE83" s="20"/>
      <c r="AF83" s="48"/>
      <c r="AG83" s="48"/>
      <c r="AH83" s="48"/>
      <c r="AI83" s="48"/>
      <c r="AJ83" s="48">
        <v>3</v>
      </c>
      <c r="AK83" s="48"/>
      <c r="AL83" s="48"/>
      <c r="AM83" s="48"/>
      <c r="AN83" s="9"/>
      <c r="AO83" s="21"/>
      <c r="AP83" s="21"/>
      <c r="AQ83" s="21"/>
      <c r="AR83" s="48">
        <f t="shared" ref="AR83" si="37">BE83*$D83</f>
        <v>0</v>
      </c>
      <c r="AS83" s="48">
        <f t="shared" ref="AS83" si="38">BF83*$D83</f>
        <v>0</v>
      </c>
      <c r="AT83" s="48">
        <f t="shared" si="36"/>
        <v>0</v>
      </c>
      <c r="AU83" s="21"/>
      <c r="AV83" s="21"/>
      <c r="AW83" s="21"/>
      <c r="AX83" s="21"/>
      <c r="AY83" s="21"/>
      <c r="AZ83" s="21"/>
      <c r="BA83" s="21"/>
      <c r="BB83" s="48"/>
      <c r="BC83" s="48"/>
      <c r="BD83" s="48"/>
      <c r="BE83" s="48">
        <v>1</v>
      </c>
      <c r="BF83" s="48">
        <v>1</v>
      </c>
      <c r="BG83" s="48">
        <v>1</v>
      </c>
      <c r="BH83" s="48"/>
      <c r="BI83" s="48"/>
      <c r="BJ83" s="48"/>
      <c r="BK83" s="48"/>
      <c r="BL83" s="48"/>
      <c r="BM83" s="48"/>
      <c r="BN83" s="48"/>
      <c r="BO83" s="9"/>
      <c r="BP83" s="51"/>
      <c r="BQ83" s="51"/>
      <c r="BR83" s="51"/>
      <c r="BS83" s="51"/>
      <c r="BU83" s="98">
        <v>3.4</v>
      </c>
      <c r="BV83" s="98">
        <f t="shared" si="30"/>
        <v>0</v>
      </c>
    </row>
    <row r="84" spans="1:74">
      <c r="A84" s="450" t="s">
        <v>1700</v>
      </c>
      <c r="B84" s="19" t="s">
        <v>6</v>
      </c>
      <c r="C84" s="19">
        <v>1</v>
      </c>
      <c r="D84" s="107">
        <f t="shared" si="28"/>
        <v>0</v>
      </c>
      <c r="E84" s="8">
        <v>95</v>
      </c>
      <c r="F84" s="8">
        <f t="shared" si="29"/>
        <v>0</v>
      </c>
      <c r="G84" s="9"/>
      <c r="H84" s="377"/>
      <c r="I84" s="354"/>
      <c r="J84" s="336"/>
      <c r="K84" s="355"/>
      <c r="L84" s="339"/>
      <c r="M84" s="359"/>
      <c r="N84" s="356"/>
      <c r="O84" s="135"/>
      <c r="P84" s="19"/>
      <c r="Q84" s="432"/>
      <c r="R84" s="357"/>
      <c r="S84" s="433"/>
      <c r="T84" s="434"/>
      <c r="U84" s="353"/>
      <c r="V84" s="435"/>
      <c r="W84" s="9"/>
      <c r="X84" s="20"/>
      <c r="Y84" s="20"/>
      <c r="Z84" s="20"/>
      <c r="AA84" s="20"/>
      <c r="AB84" s="20"/>
      <c r="AC84" s="48">
        <f>AK84*$D84</f>
        <v>0</v>
      </c>
      <c r="AD84" s="20"/>
      <c r="AE84" s="20"/>
      <c r="AF84" s="48"/>
      <c r="AG84" s="48"/>
      <c r="AH84" s="48"/>
      <c r="AI84" s="48"/>
      <c r="AJ84" s="48"/>
      <c r="AK84" s="48">
        <v>1</v>
      </c>
      <c r="AL84" s="48"/>
      <c r="AM84" s="48"/>
      <c r="AN84" s="9"/>
      <c r="AO84" s="21"/>
      <c r="AP84" s="21"/>
      <c r="AQ84" s="21"/>
      <c r="AR84" s="21"/>
      <c r="AS84" s="21"/>
      <c r="AT84" s="21"/>
      <c r="AU84" s="48">
        <f t="shared" si="36"/>
        <v>0</v>
      </c>
      <c r="AV84" s="21"/>
      <c r="AW84" s="21"/>
      <c r="AX84" s="21"/>
      <c r="AY84" s="21"/>
      <c r="AZ84" s="21"/>
      <c r="BA84" s="21"/>
      <c r="BB84" s="48"/>
      <c r="BC84" s="48"/>
      <c r="BD84" s="48"/>
      <c r="BE84" s="48"/>
      <c r="BF84" s="48"/>
      <c r="BG84" s="48"/>
      <c r="BH84" s="48">
        <v>1</v>
      </c>
      <c r="BI84" s="48"/>
      <c r="BJ84" s="48"/>
      <c r="BK84" s="48"/>
      <c r="BL84" s="48"/>
      <c r="BM84" s="48"/>
      <c r="BN84" s="48"/>
      <c r="BO84" s="9"/>
      <c r="BP84" s="51"/>
      <c r="BQ84" s="51"/>
      <c r="BR84" s="51"/>
      <c r="BS84" s="51"/>
      <c r="BU84" s="98">
        <v>1.85</v>
      </c>
      <c r="BV84" s="98">
        <f t="shared" si="30"/>
        <v>0</v>
      </c>
    </row>
    <row r="85" spans="1:74">
      <c r="A85" s="450" t="s">
        <v>1701</v>
      </c>
      <c r="B85" s="19" t="s">
        <v>6</v>
      </c>
      <c r="C85" s="19">
        <v>1</v>
      </c>
      <c r="D85" s="107">
        <f t="shared" si="28"/>
        <v>0</v>
      </c>
      <c r="E85" s="8">
        <v>75</v>
      </c>
      <c r="F85" s="8">
        <f t="shared" si="29"/>
        <v>0</v>
      </c>
      <c r="G85" s="9"/>
      <c r="H85" s="377"/>
      <c r="I85" s="354"/>
      <c r="J85" s="336"/>
      <c r="K85" s="355"/>
      <c r="L85" s="339"/>
      <c r="M85" s="359"/>
      <c r="N85" s="356"/>
      <c r="O85" s="135"/>
      <c r="P85" s="19"/>
      <c r="Q85" s="432"/>
      <c r="R85" s="357"/>
      <c r="S85" s="433"/>
      <c r="T85" s="434"/>
      <c r="U85" s="353"/>
      <c r="V85" s="435"/>
      <c r="W85" s="9"/>
      <c r="X85" s="20"/>
      <c r="Y85" s="20"/>
      <c r="Z85" s="20"/>
      <c r="AA85" s="20"/>
      <c r="AB85" s="20"/>
      <c r="AC85" s="48">
        <f>AK85*$D85</f>
        <v>0</v>
      </c>
      <c r="AD85" s="20"/>
      <c r="AE85" s="20"/>
      <c r="AF85" s="48"/>
      <c r="AG85" s="48"/>
      <c r="AH85" s="48"/>
      <c r="AI85" s="48"/>
      <c r="AJ85" s="48"/>
      <c r="AK85" s="48">
        <v>1</v>
      </c>
      <c r="AL85" s="48"/>
      <c r="AM85" s="48"/>
      <c r="AN85" s="9"/>
      <c r="AO85" s="21"/>
      <c r="AP85" s="21"/>
      <c r="AQ85" s="21"/>
      <c r="AR85" s="21"/>
      <c r="AS85" s="48">
        <f t="shared" si="36"/>
        <v>0</v>
      </c>
      <c r="AT85" s="21"/>
      <c r="AU85" s="21"/>
      <c r="AV85" s="21"/>
      <c r="AW85" s="21"/>
      <c r="AX85" s="21"/>
      <c r="AY85" s="21"/>
      <c r="AZ85" s="21"/>
      <c r="BA85" s="21"/>
      <c r="BB85" s="48"/>
      <c r="BC85" s="48"/>
      <c r="BD85" s="48"/>
      <c r="BE85" s="48"/>
      <c r="BF85" s="48">
        <v>1</v>
      </c>
      <c r="BG85" s="48"/>
      <c r="BH85" s="48"/>
      <c r="BI85" s="48"/>
      <c r="BJ85" s="48"/>
      <c r="BK85" s="48"/>
      <c r="BL85" s="48"/>
      <c r="BM85" s="48"/>
      <c r="BN85" s="48"/>
      <c r="BO85" s="9"/>
      <c r="BP85" s="51"/>
      <c r="BQ85" s="51"/>
      <c r="BR85" s="51"/>
      <c r="BS85" s="51"/>
      <c r="BU85" s="98">
        <v>1.7</v>
      </c>
      <c r="BV85" s="98">
        <f t="shared" si="30"/>
        <v>0</v>
      </c>
    </row>
    <row r="86" spans="1:74">
      <c r="A86" s="450" t="s">
        <v>1702</v>
      </c>
      <c r="B86" s="19" t="s">
        <v>22</v>
      </c>
      <c r="C86" s="19">
        <v>5</v>
      </c>
      <c r="D86" s="107">
        <f t="shared" si="28"/>
        <v>0</v>
      </c>
      <c r="E86" s="8">
        <v>115</v>
      </c>
      <c r="F86" s="8">
        <f t="shared" si="29"/>
        <v>0</v>
      </c>
      <c r="G86" s="9"/>
      <c r="H86" s="377"/>
      <c r="I86" s="354"/>
      <c r="J86" s="336"/>
      <c r="K86" s="355"/>
      <c r="L86" s="339"/>
      <c r="M86" s="359"/>
      <c r="N86" s="356"/>
      <c r="O86" s="135"/>
      <c r="P86" s="19"/>
      <c r="Q86" s="432"/>
      <c r="R86" s="357"/>
      <c r="S86" s="433"/>
      <c r="T86" s="434"/>
      <c r="U86" s="353"/>
      <c r="V86" s="435"/>
      <c r="W86" s="9"/>
      <c r="X86" s="20"/>
      <c r="Y86" s="20"/>
      <c r="Z86" s="20"/>
      <c r="AA86" s="48">
        <f>AI86*$D86</f>
        <v>0</v>
      </c>
      <c r="AB86" s="20"/>
      <c r="AC86" s="20"/>
      <c r="AD86" s="20"/>
      <c r="AE86" s="20"/>
      <c r="AF86" s="48"/>
      <c r="AG86" s="48"/>
      <c r="AH86" s="48"/>
      <c r="AI86" s="48">
        <v>5</v>
      </c>
      <c r="AJ86" s="48"/>
      <c r="AK86" s="48"/>
      <c r="AL86" s="48"/>
      <c r="AM86" s="48"/>
      <c r="AN86" s="9"/>
      <c r="AO86" s="21"/>
      <c r="AP86" s="21"/>
      <c r="AQ86" s="48">
        <f t="shared" ref="AQ86" si="39">BD86*$D86</f>
        <v>0</v>
      </c>
      <c r="AR86" s="48">
        <f t="shared" ref="AR86" si="40">BE86*$D86</f>
        <v>0</v>
      </c>
      <c r="AS86" s="48">
        <f t="shared" si="36"/>
        <v>0</v>
      </c>
      <c r="AT86" s="48">
        <f t="shared" ref="AT86" si="41">BG86*$D86</f>
        <v>0</v>
      </c>
      <c r="AU86" s="21"/>
      <c r="AV86" s="21"/>
      <c r="AW86" s="21"/>
      <c r="AX86" s="21"/>
      <c r="AY86" s="21"/>
      <c r="AZ86" s="21"/>
      <c r="BA86" s="21"/>
      <c r="BB86" s="48"/>
      <c r="BC86" s="48"/>
      <c r="BD86" s="48">
        <v>1</v>
      </c>
      <c r="BE86" s="48">
        <v>2</v>
      </c>
      <c r="BF86" s="48">
        <v>1</v>
      </c>
      <c r="BG86" s="48">
        <v>1</v>
      </c>
      <c r="BH86" s="48"/>
      <c r="BI86" s="48"/>
      <c r="BJ86" s="48"/>
      <c r="BK86" s="48"/>
      <c r="BL86" s="48"/>
      <c r="BM86" s="48"/>
      <c r="BN86" s="48"/>
      <c r="BO86" s="9"/>
      <c r="BP86" s="51"/>
      <c r="BQ86" s="51"/>
      <c r="BR86" s="51"/>
      <c r="BS86" s="51"/>
      <c r="BU86" s="98">
        <v>1.45</v>
      </c>
      <c r="BV86" s="98">
        <f t="shared" si="30"/>
        <v>0</v>
      </c>
    </row>
    <row r="87" spans="1:74">
      <c r="A87" s="450" t="s">
        <v>1703</v>
      </c>
      <c r="B87" s="19" t="s">
        <v>22</v>
      </c>
      <c r="C87" s="19">
        <v>5</v>
      </c>
      <c r="D87" s="107">
        <f t="shared" si="28"/>
        <v>0</v>
      </c>
      <c r="E87" s="8">
        <v>105</v>
      </c>
      <c r="F87" s="8">
        <f t="shared" si="29"/>
        <v>0</v>
      </c>
      <c r="G87" s="9"/>
      <c r="H87" s="377"/>
      <c r="I87" s="354"/>
      <c r="J87" s="336"/>
      <c r="K87" s="355"/>
      <c r="L87" s="339"/>
      <c r="M87" s="359"/>
      <c r="N87" s="356"/>
      <c r="O87" s="135"/>
      <c r="P87" s="19"/>
      <c r="Q87" s="432"/>
      <c r="R87" s="357"/>
      <c r="S87" s="433"/>
      <c r="T87" s="434"/>
      <c r="U87" s="353"/>
      <c r="V87" s="435"/>
      <c r="W87" s="9"/>
      <c r="X87" s="20"/>
      <c r="Y87" s="20"/>
      <c r="Z87" s="20"/>
      <c r="AA87" s="48">
        <f>AI87*$D87</f>
        <v>0</v>
      </c>
      <c r="AB87" s="20"/>
      <c r="AC87" s="20"/>
      <c r="AD87" s="20"/>
      <c r="AE87" s="20"/>
      <c r="AF87" s="48"/>
      <c r="AG87" s="48"/>
      <c r="AH87" s="48"/>
      <c r="AI87" s="48">
        <v>5</v>
      </c>
      <c r="AJ87" s="48"/>
      <c r="AK87" s="48"/>
      <c r="AL87" s="48"/>
      <c r="AM87" s="48"/>
      <c r="AN87" s="9"/>
      <c r="AO87" s="21"/>
      <c r="AP87" s="21"/>
      <c r="AQ87" s="21"/>
      <c r="AR87" s="21"/>
      <c r="AS87" s="21"/>
      <c r="AT87" s="48">
        <f t="shared" ref="AT87" si="42">BG87*$D87</f>
        <v>0</v>
      </c>
      <c r="AU87" s="48">
        <f t="shared" ref="AU87" si="43">BH87*$D87</f>
        <v>0</v>
      </c>
      <c r="AV87" s="48">
        <f t="shared" ref="AV87" si="44">BI87*$D87</f>
        <v>0</v>
      </c>
      <c r="AW87" s="21"/>
      <c r="AX87" s="21"/>
      <c r="AY87" s="21"/>
      <c r="AZ87" s="21"/>
      <c r="BA87" s="21"/>
      <c r="BB87" s="48"/>
      <c r="BC87" s="48"/>
      <c r="BD87" s="48"/>
      <c r="BE87" s="48"/>
      <c r="BF87" s="48"/>
      <c r="BG87" s="48">
        <v>2</v>
      </c>
      <c r="BH87" s="48">
        <v>2</v>
      </c>
      <c r="BI87" s="48">
        <v>1</v>
      </c>
      <c r="BJ87" s="48"/>
      <c r="BK87" s="48"/>
      <c r="BL87" s="48"/>
      <c r="BM87" s="48"/>
      <c r="BN87" s="48"/>
      <c r="BO87" s="9"/>
      <c r="BP87" s="51"/>
      <c r="BQ87" s="51"/>
      <c r="BR87" s="51"/>
      <c r="BS87" s="51"/>
      <c r="BU87" s="98">
        <v>2.4</v>
      </c>
      <c r="BV87" s="98">
        <f t="shared" si="30"/>
        <v>0</v>
      </c>
    </row>
    <row r="88" spans="1:74">
      <c r="A88" s="450" t="s">
        <v>1704</v>
      </c>
      <c r="B88" s="19" t="s">
        <v>23</v>
      </c>
      <c r="C88" s="19">
        <v>5</v>
      </c>
      <c r="D88" s="107">
        <f t="shared" si="28"/>
        <v>0</v>
      </c>
      <c r="E88" s="8">
        <v>175</v>
      </c>
      <c r="F88" s="8">
        <f t="shared" si="29"/>
        <v>0</v>
      </c>
      <c r="G88" s="9"/>
      <c r="H88" s="377"/>
      <c r="I88" s="354"/>
      <c r="J88" s="336"/>
      <c r="K88" s="355"/>
      <c r="L88" s="339"/>
      <c r="M88" s="359"/>
      <c r="N88" s="356"/>
      <c r="O88" s="135"/>
      <c r="P88" s="19"/>
      <c r="Q88" s="432"/>
      <c r="R88" s="357"/>
      <c r="S88" s="433"/>
      <c r="T88" s="434"/>
      <c r="U88" s="353"/>
      <c r="V88" s="435"/>
      <c r="W88" s="9"/>
      <c r="X88" s="20"/>
      <c r="Y88" s="20"/>
      <c r="Z88" s="20"/>
      <c r="AA88" s="20"/>
      <c r="AB88" s="48">
        <f>AJ88*$D88</f>
        <v>0</v>
      </c>
      <c r="AC88" s="20"/>
      <c r="AD88" s="20"/>
      <c r="AE88" s="20"/>
      <c r="AF88" s="48"/>
      <c r="AG88" s="48"/>
      <c r="AH88" s="48"/>
      <c r="AI88" s="48"/>
      <c r="AJ88" s="48">
        <v>5</v>
      </c>
      <c r="AK88" s="48"/>
      <c r="AL88" s="48"/>
      <c r="AM88" s="48"/>
      <c r="AN88" s="9"/>
      <c r="AO88" s="21"/>
      <c r="AP88" s="21"/>
      <c r="AQ88" s="21"/>
      <c r="AR88" s="21"/>
      <c r="AS88" s="21"/>
      <c r="AT88" s="21"/>
      <c r="AU88" s="21"/>
      <c r="AV88" s="21"/>
      <c r="AW88" s="48">
        <f t="shared" ref="AW88:AY91" si="45">BJ88*$D88</f>
        <v>0</v>
      </c>
      <c r="AX88" s="48">
        <f t="shared" si="45"/>
        <v>0</v>
      </c>
      <c r="AY88" s="21"/>
      <c r="AZ88" s="21"/>
      <c r="BA88" s="21"/>
      <c r="BB88" s="48"/>
      <c r="BC88" s="48"/>
      <c r="BD88" s="48"/>
      <c r="BE88" s="48"/>
      <c r="BF88" s="48"/>
      <c r="BG88" s="48"/>
      <c r="BH88" s="48"/>
      <c r="BI88" s="48"/>
      <c r="BJ88" s="48">
        <v>4</v>
      </c>
      <c r="BK88" s="48">
        <v>1</v>
      </c>
      <c r="BL88" s="48"/>
      <c r="BM88" s="48"/>
      <c r="BN88" s="48"/>
      <c r="BO88" s="9"/>
      <c r="BP88" s="51"/>
      <c r="BQ88" s="51"/>
      <c r="BR88" s="51"/>
      <c r="BS88" s="51"/>
      <c r="BU88" s="98">
        <v>4.05</v>
      </c>
      <c r="BV88" s="98">
        <f t="shared" si="30"/>
        <v>0</v>
      </c>
    </row>
    <row r="89" spans="1:74">
      <c r="A89" s="450" t="s">
        <v>1705</v>
      </c>
      <c r="B89" s="19" t="s">
        <v>23</v>
      </c>
      <c r="C89" s="19">
        <v>5</v>
      </c>
      <c r="D89" s="107">
        <f t="shared" si="28"/>
        <v>0</v>
      </c>
      <c r="E89" s="8">
        <v>195</v>
      </c>
      <c r="F89" s="8">
        <f t="shared" si="29"/>
        <v>0</v>
      </c>
      <c r="G89" s="9"/>
      <c r="H89" s="377"/>
      <c r="I89" s="354"/>
      <c r="J89" s="336"/>
      <c r="K89" s="355"/>
      <c r="L89" s="339"/>
      <c r="M89" s="359"/>
      <c r="N89" s="356"/>
      <c r="O89" s="135"/>
      <c r="P89" s="19"/>
      <c r="Q89" s="432"/>
      <c r="R89" s="357"/>
      <c r="S89" s="433"/>
      <c r="T89" s="434"/>
      <c r="U89" s="353"/>
      <c r="V89" s="435"/>
      <c r="W89" s="9"/>
      <c r="X89" s="20"/>
      <c r="Y89" s="20"/>
      <c r="Z89" s="20"/>
      <c r="AA89" s="20"/>
      <c r="AB89" s="48">
        <f>AJ89*$D89</f>
        <v>0</v>
      </c>
      <c r="AC89" s="20"/>
      <c r="AD89" s="20"/>
      <c r="AE89" s="20"/>
      <c r="AF89" s="48"/>
      <c r="AG89" s="48"/>
      <c r="AH89" s="48"/>
      <c r="AI89" s="48"/>
      <c r="AJ89" s="48">
        <v>5</v>
      </c>
      <c r="AK89" s="48"/>
      <c r="AL89" s="48"/>
      <c r="AM89" s="48"/>
      <c r="AN89" s="9"/>
      <c r="AO89" s="21"/>
      <c r="AP89" s="21"/>
      <c r="AQ89" s="21"/>
      <c r="AR89" s="21"/>
      <c r="AS89" s="21"/>
      <c r="AT89" s="21"/>
      <c r="AU89" s="21"/>
      <c r="AV89" s="21"/>
      <c r="AW89" s="21"/>
      <c r="AX89" s="48">
        <f t="shared" si="45"/>
        <v>0</v>
      </c>
      <c r="AY89" s="21"/>
      <c r="AZ89" s="21"/>
      <c r="BA89" s="21"/>
      <c r="BB89" s="48"/>
      <c r="BC89" s="48"/>
      <c r="BD89" s="48"/>
      <c r="BE89" s="48"/>
      <c r="BF89" s="48"/>
      <c r="BG89" s="48"/>
      <c r="BH89" s="48"/>
      <c r="BI89" s="48"/>
      <c r="BJ89" s="48"/>
      <c r="BK89" s="48">
        <v>5</v>
      </c>
      <c r="BL89" s="48"/>
      <c r="BM89" s="48"/>
      <c r="BN89" s="48"/>
      <c r="BO89" s="9"/>
      <c r="BP89" s="51"/>
      <c r="BQ89" s="51"/>
      <c r="BR89" s="51"/>
      <c r="BS89" s="51"/>
      <c r="BU89" s="98">
        <v>4.4000000000000004</v>
      </c>
      <c r="BV89" s="98">
        <f t="shared" si="30"/>
        <v>0</v>
      </c>
    </row>
    <row r="90" spans="1:74">
      <c r="A90" s="450" t="s">
        <v>1706</v>
      </c>
      <c r="B90" s="19" t="s">
        <v>6</v>
      </c>
      <c r="C90" s="19">
        <v>2</v>
      </c>
      <c r="D90" s="107">
        <f t="shared" si="28"/>
        <v>0</v>
      </c>
      <c r="E90" s="8">
        <v>115</v>
      </c>
      <c r="F90" s="8">
        <f t="shared" si="29"/>
        <v>0</v>
      </c>
      <c r="G90" s="9"/>
      <c r="H90" s="377"/>
      <c r="I90" s="354"/>
      <c r="J90" s="336"/>
      <c r="K90" s="355"/>
      <c r="L90" s="339"/>
      <c r="M90" s="359"/>
      <c r="N90" s="356"/>
      <c r="O90" s="135"/>
      <c r="P90" s="19"/>
      <c r="Q90" s="432"/>
      <c r="R90" s="357"/>
      <c r="S90" s="433"/>
      <c r="T90" s="434"/>
      <c r="U90" s="353"/>
      <c r="V90" s="435"/>
      <c r="W90" s="9"/>
      <c r="X90" s="20"/>
      <c r="Y90" s="20"/>
      <c r="Z90" s="20"/>
      <c r="AA90" s="20"/>
      <c r="AB90" s="20"/>
      <c r="AC90" s="48">
        <f>AK90*$D90</f>
        <v>0</v>
      </c>
      <c r="AD90" s="20"/>
      <c r="AE90" s="20"/>
      <c r="AF90" s="48"/>
      <c r="AG90" s="48"/>
      <c r="AH90" s="48"/>
      <c r="AI90" s="48"/>
      <c r="AJ90" s="48"/>
      <c r="AK90" s="48">
        <v>2</v>
      </c>
      <c r="AL90" s="48"/>
      <c r="AM90" s="48"/>
      <c r="AN90" s="9"/>
      <c r="AO90" s="21"/>
      <c r="AP90" s="21"/>
      <c r="AQ90" s="21"/>
      <c r="AR90" s="21"/>
      <c r="AS90" s="21"/>
      <c r="AT90" s="21"/>
      <c r="AU90" s="21"/>
      <c r="AV90" s="21"/>
      <c r="AW90" s="21"/>
      <c r="AX90" s="48">
        <f t="shared" si="45"/>
        <v>0</v>
      </c>
      <c r="AY90" s="48">
        <f t="shared" si="45"/>
        <v>0</v>
      </c>
      <c r="AZ90" s="21"/>
      <c r="BA90" s="21"/>
      <c r="BB90" s="48"/>
      <c r="BC90" s="48"/>
      <c r="BD90" s="48"/>
      <c r="BE90" s="48"/>
      <c r="BF90" s="48"/>
      <c r="BG90" s="48"/>
      <c r="BH90" s="48"/>
      <c r="BI90" s="48"/>
      <c r="BJ90" s="48"/>
      <c r="BK90" s="48">
        <v>1</v>
      </c>
      <c r="BL90" s="48">
        <v>1</v>
      </c>
      <c r="BM90" s="48"/>
      <c r="BN90" s="48"/>
      <c r="BO90" s="9"/>
      <c r="BP90" s="51"/>
      <c r="BQ90" s="51"/>
      <c r="BR90" s="51"/>
      <c r="BS90" s="51"/>
      <c r="BU90" s="98">
        <v>2.65</v>
      </c>
      <c r="BV90" s="98">
        <f t="shared" si="30"/>
        <v>0</v>
      </c>
    </row>
    <row r="91" spans="1:74">
      <c r="A91" s="450" t="s">
        <v>1707</v>
      </c>
      <c r="B91" s="19" t="s">
        <v>6</v>
      </c>
      <c r="C91" s="19">
        <v>2</v>
      </c>
      <c r="D91" s="107">
        <f t="shared" si="28"/>
        <v>0</v>
      </c>
      <c r="E91" s="8">
        <v>130</v>
      </c>
      <c r="F91" s="8">
        <f t="shared" si="29"/>
        <v>0</v>
      </c>
      <c r="G91" s="9"/>
      <c r="H91" s="377"/>
      <c r="I91" s="354"/>
      <c r="J91" s="336"/>
      <c r="K91" s="355"/>
      <c r="L91" s="339"/>
      <c r="M91" s="359"/>
      <c r="N91" s="356"/>
      <c r="O91" s="135"/>
      <c r="P91" s="19"/>
      <c r="Q91" s="432"/>
      <c r="R91" s="357"/>
      <c r="S91" s="433"/>
      <c r="T91" s="434"/>
      <c r="U91" s="353"/>
      <c r="V91" s="435"/>
      <c r="W91" s="9"/>
      <c r="X91" s="20"/>
      <c r="Y91" s="20"/>
      <c r="Z91" s="20"/>
      <c r="AA91" s="20"/>
      <c r="AB91" s="20"/>
      <c r="AC91" s="48">
        <f>AK91*$D91</f>
        <v>0</v>
      </c>
      <c r="AD91" s="20"/>
      <c r="AE91" s="20"/>
      <c r="AF91" s="48"/>
      <c r="AG91" s="48"/>
      <c r="AH91" s="48"/>
      <c r="AI91" s="48"/>
      <c r="AJ91" s="48"/>
      <c r="AK91" s="48">
        <v>2</v>
      </c>
      <c r="AL91" s="48"/>
      <c r="AM91" s="48"/>
      <c r="AN91" s="9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48">
        <f t="shared" si="45"/>
        <v>0</v>
      </c>
      <c r="AZ91" s="21"/>
      <c r="BA91" s="21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>
        <v>2</v>
      </c>
      <c r="BM91" s="48"/>
      <c r="BN91" s="48"/>
      <c r="BO91" s="9"/>
      <c r="BP91" s="51"/>
      <c r="BQ91" s="51"/>
      <c r="BR91" s="51"/>
      <c r="BS91" s="51"/>
      <c r="BU91" s="98">
        <v>3.1</v>
      </c>
      <c r="BV91" s="98">
        <f t="shared" si="30"/>
        <v>0</v>
      </c>
    </row>
    <row r="92" spans="1:74">
      <c r="A92" s="450" t="s">
        <v>1708</v>
      </c>
      <c r="B92" s="19" t="s">
        <v>22</v>
      </c>
      <c r="C92" s="19">
        <v>5</v>
      </c>
      <c r="D92" s="107">
        <f t="shared" si="28"/>
        <v>0</v>
      </c>
      <c r="E92" s="8">
        <v>170</v>
      </c>
      <c r="F92" s="8">
        <f t="shared" si="29"/>
        <v>0</v>
      </c>
      <c r="G92" s="9"/>
      <c r="H92" s="377"/>
      <c r="I92" s="354"/>
      <c r="J92" s="336"/>
      <c r="K92" s="355"/>
      <c r="L92" s="339"/>
      <c r="M92" s="359"/>
      <c r="N92" s="356"/>
      <c r="O92" s="135"/>
      <c r="P92" s="19"/>
      <c r="Q92" s="432"/>
      <c r="R92" s="357"/>
      <c r="S92" s="433"/>
      <c r="T92" s="434"/>
      <c r="U92" s="353"/>
      <c r="V92" s="435"/>
      <c r="W92" s="9"/>
      <c r="X92" s="20"/>
      <c r="Y92" s="20"/>
      <c r="Z92" s="20"/>
      <c r="AA92" s="48">
        <f>AI92*$D92</f>
        <v>0</v>
      </c>
      <c r="AB92" s="20"/>
      <c r="AC92" s="20"/>
      <c r="AD92" s="20"/>
      <c r="AE92" s="20"/>
      <c r="AF92" s="48"/>
      <c r="AG92" s="48"/>
      <c r="AH92" s="48"/>
      <c r="AI92" s="48">
        <v>5</v>
      </c>
      <c r="AJ92" s="48"/>
      <c r="AK92" s="48"/>
      <c r="AL92" s="48"/>
      <c r="AM92" s="48"/>
      <c r="AN92" s="9"/>
      <c r="AO92" s="21"/>
      <c r="AP92" s="48">
        <f t="shared" ref="AP92:AQ92" si="46">BC92*$D92</f>
        <v>0</v>
      </c>
      <c r="AQ92" s="48">
        <f t="shared" si="46"/>
        <v>0</v>
      </c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48"/>
      <c r="BC92" s="48">
        <v>2</v>
      </c>
      <c r="BD92" s="48">
        <v>3</v>
      </c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9"/>
      <c r="BP92" s="51"/>
      <c r="BQ92" s="51"/>
      <c r="BR92" s="51"/>
      <c r="BS92" s="51"/>
      <c r="BU92" s="98">
        <v>2.4500000000000002</v>
      </c>
      <c r="BV92" s="98">
        <f t="shared" si="30"/>
        <v>0</v>
      </c>
    </row>
    <row r="93" spans="1:74">
      <c r="A93" s="450" t="s">
        <v>1709</v>
      </c>
      <c r="B93" s="19" t="s">
        <v>23</v>
      </c>
      <c r="C93" s="19">
        <v>3</v>
      </c>
      <c r="D93" s="107">
        <f t="shared" si="28"/>
        <v>0</v>
      </c>
      <c r="E93" s="8">
        <v>125</v>
      </c>
      <c r="F93" s="8">
        <f t="shared" si="29"/>
        <v>0</v>
      </c>
      <c r="G93" s="9"/>
      <c r="H93" s="377"/>
      <c r="I93" s="354"/>
      <c r="J93" s="336"/>
      <c r="K93" s="355"/>
      <c r="L93" s="339"/>
      <c r="M93" s="359"/>
      <c r="N93" s="356"/>
      <c r="O93" s="135"/>
      <c r="P93" s="19"/>
      <c r="Q93" s="432"/>
      <c r="R93" s="357"/>
      <c r="S93" s="433"/>
      <c r="T93" s="434"/>
      <c r="U93" s="353"/>
      <c r="V93" s="435"/>
      <c r="W93" s="9"/>
      <c r="X93" s="20"/>
      <c r="Y93" s="20"/>
      <c r="Z93" s="20"/>
      <c r="AA93" s="20"/>
      <c r="AB93" s="48">
        <f>AJ93*$D93</f>
        <v>0</v>
      </c>
      <c r="AC93" s="20"/>
      <c r="AD93" s="20"/>
      <c r="AE93" s="20"/>
      <c r="AF93" s="48"/>
      <c r="AG93" s="48"/>
      <c r="AH93" s="48"/>
      <c r="AI93" s="48"/>
      <c r="AJ93" s="48">
        <v>3</v>
      </c>
      <c r="AK93" s="48"/>
      <c r="AL93" s="48"/>
      <c r="AM93" s="48"/>
      <c r="AN93" s="9"/>
      <c r="AO93" s="21"/>
      <c r="AP93" s="21"/>
      <c r="AQ93" s="21"/>
      <c r="AR93" s="48">
        <f t="shared" ref="AP93:AS97" si="47">BE93*$D93</f>
        <v>0</v>
      </c>
      <c r="AS93" s="48">
        <f t="shared" ref="AS93" si="48">BF93*$D93</f>
        <v>0</v>
      </c>
      <c r="AT93" s="21"/>
      <c r="AU93" s="21"/>
      <c r="AV93" s="21"/>
      <c r="AW93" s="21"/>
      <c r="AX93" s="21"/>
      <c r="AY93" s="21"/>
      <c r="AZ93" s="21"/>
      <c r="BA93" s="21"/>
      <c r="BB93" s="48"/>
      <c r="BC93" s="48"/>
      <c r="BD93" s="48"/>
      <c r="BE93" s="48">
        <v>2</v>
      </c>
      <c r="BF93" s="48">
        <v>1</v>
      </c>
      <c r="BG93" s="48"/>
      <c r="BH93" s="48"/>
      <c r="BI93" s="48"/>
      <c r="BJ93" s="48"/>
      <c r="BK93" s="48"/>
      <c r="BL93" s="48"/>
      <c r="BM93" s="48"/>
      <c r="BN93" s="48"/>
      <c r="BO93" s="9"/>
      <c r="BP93" s="51"/>
      <c r="BQ93" s="51"/>
      <c r="BR93" s="51"/>
      <c r="BS93" s="51"/>
      <c r="BU93" s="98">
        <v>2.85</v>
      </c>
      <c r="BV93" s="98">
        <f t="shared" si="30"/>
        <v>0</v>
      </c>
    </row>
    <row r="94" spans="1:74">
      <c r="A94" s="450" t="s">
        <v>1710</v>
      </c>
      <c r="B94" s="19" t="s">
        <v>6</v>
      </c>
      <c r="C94" s="19">
        <v>2</v>
      </c>
      <c r="D94" s="107">
        <f t="shared" si="28"/>
        <v>0</v>
      </c>
      <c r="E94" s="8">
        <v>135</v>
      </c>
      <c r="F94" s="8">
        <f t="shared" si="29"/>
        <v>0</v>
      </c>
      <c r="G94" s="9"/>
      <c r="H94" s="377"/>
      <c r="I94" s="354"/>
      <c r="J94" s="336"/>
      <c r="K94" s="355"/>
      <c r="L94" s="339"/>
      <c r="M94" s="359"/>
      <c r="N94" s="356"/>
      <c r="O94" s="135"/>
      <c r="P94" s="19"/>
      <c r="Q94" s="432"/>
      <c r="R94" s="357"/>
      <c r="S94" s="433"/>
      <c r="T94" s="434"/>
      <c r="U94" s="353"/>
      <c r="V94" s="435"/>
      <c r="W94" s="9"/>
      <c r="X94" s="20"/>
      <c r="Y94" s="20"/>
      <c r="Z94" s="20"/>
      <c r="AA94" s="20"/>
      <c r="AB94" s="20"/>
      <c r="AC94" s="48">
        <f>AK94*$D94</f>
        <v>0</v>
      </c>
      <c r="AD94" s="20"/>
      <c r="AE94" s="20"/>
      <c r="AF94" s="48"/>
      <c r="AG94" s="48"/>
      <c r="AH94" s="48"/>
      <c r="AI94" s="48"/>
      <c r="AJ94" s="48"/>
      <c r="AK94" s="48">
        <v>2</v>
      </c>
      <c r="AL94" s="48"/>
      <c r="AM94" s="48"/>
      <c r="AN94" s="9"/>
      <c r="AO94" s="21"/>
      <c r="AP94" s="21"/>
      <c r="AQ94" s="48">
        <f t="shared" si="47"/>
        <v>0</v>
      </c>
      <c r="AR94" s="21"/>
      <c r="AS94" s="48">
        <f t="shared" si="47"/>
        <v>0</v>
      </c>
      <c r="AT94" s="21"/>
      <c r="AU94" s="21"/>
      <c r="AV94" s="21"/>
      <c r="AW94" s="21"/>
      <c r="AX94" s="21"/>
      <c r="AY94" s="21"/>
      <c r="AZ94" s="21"/>
      <c r="BA94" s="21"/>
      <c r="BB94" s="48"/>
      <c r="BC94" s="48"/>
      <c r="BD94" s="48">
        <v>1</v>
      </c>
      <c r="BE94" s="48"/>
      <c r="BF94" s="48">
        <v>1</v>
      </c>
      <c r="BG94" s="48"/>
      <c r="BH94" s="48"/>
      <c r="BI94" s="48"/>
      <c r="BJ94" s="48"/>
      <c r="BK94" s="48"/>
      <c r="BL94" s="48"/>
      <c r="BM94" s="48"/>
      <c r="BN94" s="48"/>
      <c r="BO94" s="9"/>
      <c r="BP94" s="51"/>
      <c r="BQ94" s="51"/>
      <c r="BR94" s="51"/>
      <c r="BS94" s="51"/>
      <c r="BU94" s="98">
        <v>2.7</v>
      </c>
      <c r="BV94" s="98">
        <f t="shared" si="30"/>
        <v>0</v>
      </c>
    </row>
    <row r="95" spans="1:74">
      <c r="A95" s="450" t="s">
        <v>1711</v>
      </c>
      <c r="B95" s="19" t="s">
        <v>23</v>
      </c>
      <c r="C95" s="19">
        <v>5</v>
      </c>
      <c r="D95" s="107">
        <f t="shared" si="28"/>
        <v>0</v>
      </c>
      <c r="E95" s="8">
        <v>100</v>
      </c>
      <c r="F95" s="8">
        <f t="shared" si="29"/>
        <v>0</v>
      </c>
      <c r="G95" s="9"/>
      <c r="H95" s="377"/>
      <c r="I95" s="354"/>
      <c r="J95" s="336"/>
      <c r="K95" s="355"/>
      <c r="L95" s="339"/>
      <c r="M95" s="359"/>
      <c r="N95" s="356"/>
      <c r="O95" s="135"/>
      <c r="P95" s="19"/>
      <c r="Q95" s="432"/>
      <c r="R95" s="357"/>
      <c r="S95" s="433"/>
      <c r="T95" s="434"/>
      <c r="U95" s="353"/>
      <c r="V95" s="435"/>
      <c r="W95" s="9"/>
      <c r="X95" s="20"/>
      <c r="Y95" s="20"/>
      <c r="Z95" s="20"/>
      <c r="AA95" s="20"/>
      <c r="AB95" s="48">
        <f>AJ95*$D95</f>
        <v>0</v>
      </c>
      <c r="AC95" s="20"/>
      <c r="AD95" s="20"/>
      <c r="AE95" s="20"/>
      <c r="AF95" s="48"/>
      <c r="AG95" s="48"/>
      <c r="AH95" s="48"/>
      <c r="AI95" s="48"/>
      <c r="AJ95" s="48">
        <v>5</v>
      </c>
      <c r="AK95" s="48"/>
      <c r="AL95" s="48"/>
      <c r="AM95" s="48"/>
      <c r="AN95" s="9"/>
      <c r="AO95" s="21"/>
      <c r="AP95" s="48">
        <f t="shared" si="47"/>
        <v>0</v>
      </c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48"/>
      <c r="BC95" s="48">
        <v>5</v>
      </c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9"/>
      <c r="BP95" s="51"/>
      <c r="BQ95" s="51"/>
      <c r="BR95" s="51"/>
      <c r="BS95" s="51"/>
      <c r="BU95" s="98">
        <v>2.0499999999999998</v>
      </c>
      <c r="BV95" s="98">
        <f t="shared" si="30"/>
        <v>0</v>
      </c>
    </row>
    <row r="96" spans="1:74">
      <c r="A96" s="450" t="s">
        <v>1712</v>
      </c>
      <c r="B96" s="19" t="s">
        <v>6</v>
      </c>
      <c r="C96" s="19">
        <v>2</v>
      </c>
      <c r="D96" s="107">
        <f t="shared" si="28"/>
        <v>0</v>
      </c>
      <c r="E96" s="8">
        <v>90</v>
      </c>
      <c r="F96" s="8">
        <f t="shared" si="29"/>
        <v>0</v>
      </c>
      <c r="G96" s="9"/>
      <c r="H96" s="377"/>
      <c r="I96" s="354"/>
      <c r="J96" s="336"/>
      <c r="K96" s="355"/>
      <c r="L96" s="339"/>
      <c r="M96" s="359"/>
      <c r="N96" s="356"/>
      <c r="O96" s="135"/>
      <c r="P96" s="19"/>
      <c r="Q96" s="432"/>
      <c r="R96" s="357"/>
      <c r="S96" s="433"/>
      <c r="T96" s="434"/>
      <c r="U96" s="353"/>
      <c r="V96" s="435"/>
      <c r="W96" s="9"/>
      <c r="X96" s="20"/>
      <c r="Y96" s="20"/>
      <c r="Z96" s="20"/>
      <c r="AA96" s="20"/>
      <c r="AB96" s="20"/>
      <c r="AC96" s="48">
        <f>AK96*$D96</f>
        <v>0</v>
      </c>
      <c r="AD96" s="20"/>
      <c r="AE96" s="20"/>
      <c r="AF96" s="48"/>
      <c r="AG96" s="48"/>
      <c r="AH96" s="48"/>
      <c r="AI96" s="48"/>
      <c r="AJ96" s="48"/>
      <c r="AK96" s="48">
        <v>2</v>
      </c>
      <c r="AL96" s="48"/>
      <c r="AM96" s="48"/>
      <c r="AN96" s="9"/>
      <c r="AO96" s="21"/>
      <c r="AP96" s="21"/>
      <c r="AQ96" s="21"/>
      <c r="AR96" s="21"/>
      <c r="AS96" s="48">
        <f t="shared" si="47"/>
        <v>0</v>
      </c>
      <c r="AT96" s="21"/>
      <c r="AU96" s="21"/>
      <c r="AV96" s="21"/>
      <c r="AW96" s="21"/>
      <c r="AX96" s="21"/>
      <c r="AY96" s="21"/>
      <c r="AZ96" s="21"/>
      <c r="BA96" s="21"/>
      <c r="BB96" s="48"/>
      <c r="BC96" s="48"/>
      <c r="BD96" s="48"/>
      <c r="BE96" s="48"/>
      <c r="BF96" s="48">
        <v>2</v>
      </c>
      <c r="BG96" s="48"/>
      <c r="BH96" s="48"/>
      <c r="BI96" s="48"/>
      <c r="BJ96" s="48"/>
      <c r="BK96" s="48"/>
      <c r="BL96" s="48"/>
      <c r="BM96" s="48"/>
      <c r="BN96" s="48"/>
      <c r="BO96" s="9"/>
      <c r="BP96" s="51"/>
      <c r="BQ96" s="51"/>
      <c r="BR96" s="51"/>
      <c r="BS96" s="51"/>
      <c r="BU96" s="98">
        <v>1.7</v>
      </c>
      <c r="BV96" s="98">
        <f t="shared" si="30"/>
        <v>0</v>
      </c>
    </row>
    <row r="97" spans="1:74">
      <c r="A97" s="450" t="s">
        <v>1713</v>
      </c>
      <c r="B97" s="19" t="s">
        <v>6</v>
      </c>
      <c r="C97" s="19">
        <v>2</v>
      </c>
      <c r="D97" s="107">
        <f t="shared" si="28"/>
        <v>0</v>
      </c>
      <c r="E97" s="8">
        <v>85</v>
      </c>
      <c r="F97" s="8">
        <f t="shared" si="29"/>
        <v>0</v>
      </c>
      <c r="G97" s="9"/>
      <c r="H97" s="377"/>
      <c r="I97" s="354"/>
      <c r="J97" s="336"/>
      <c r="K97" s="355"/>
      <c r="L97" s="339"/>
      <c r="M97" s="359"/>
      <c r="N97" s="356"/>
      <c r="O97" s="135"/>
      <c r="P97" s="19"/>
      <c r="Q97" s="432"/>
      <c r="R97" s="357"/>
      <c r="S97" s="433"/>
      <c r="T97" s="434"/>
      <c r="U97" s="353"/>
      <c r="V97" s="435"/>
      <c r="W97" s="9"/>
      <c r="X97" s="20"/>
      <c r="Y97" s="20"/>
      <c r="Z97" s="20"/>
      <c r="AA97" s="20"/>
      <c r="AB97" s="20"/>
      <c r="AC97" s="48">
        <f>AK97*$D97</f>
        <v>0</v>
      </c>
      <c r="AD97" s="20"/>
      <c r="AE97" s="20"/>
      <c r="AF97" s="48"/>
      <c r="AG97" s="48"/>
      <c r="AH97" s="48"/>
      <c r="AI97" s="48"/>
      <c r="AJ97" s="48"/>
      <c r="AK97" s="48">
        <v>2</v>
      </c>
      <c r="AL97" s="48"/>
      <c r="AM97" s="48"/>
      <c r="AN97" s="9"/>
      <c r="AO97" s="21"/>
      <c r="AP97" s="21"/>
      <c r="AQ97" s="21"/>
      <c r="AR97" s="48">
        <f t="shared" si="47"/>
        <v>0</v>
      </c>
      <c r="AS97" s="48">
        <f t="shared" si="47"/>
        <v>0</v>
      </c>
      <c r="AT97" s="21"/>
      <c r="AU97" s="21"/>
      <c r="AV97" s="21"/>
      <c r="AW97" s="21"/>
      <c r="AX97" s="21"/>
      <c r="AY97" s="21"/>
      <c r="AZ97" s="21"/>
      <c r="BA97" s="21"/>
      <c r="BB97" s="48"/>
      <c r="BC97" s="48"/>
      <c r="BD97" s="48"/>
      <c r="BE97" s="48">
        <v>1</v>
      </c>
      <c r="BF97" s="48">
        <v>1</v>
      </c>
      <c r="BG97" s="48"/>
      <c r="BH97" s="48"/>
      <c r="BI97" s="48"/>
      <c r="BJ97" s="48"/>
      <c r="BK97" s="48"/>
      <c r="BL97" s="48"/>
      <c r="BM97" s="48"/>
      <c r="BN97" s="48"/>
      <c r="BO97" s="9"/>
      <c r="BP97" s="51"/>
      <c r="BQ97" s="51"/>
      <c r="BR97" s="51"/>
      <c r="BS97" s="51"/>
      <c r="BU97" s="98">
        <v>1.75</v>
      </c>
      <c r="BV97" s="98">
        <f t="shared" si="30"/>
        <v>0</v>
      </c>
    </row>
    <row r="98" spans="1:74">
      <c r="A98" s="450" t="s">
        <v>1714</v>
      </c>
      <c r="B98" s="19" t="s">
        <v>6</v>
      </c>
      <c r="C98" s="19">
        <v>1</v>
      </c>
      <c r="D98" s="107">
        <f t="shared" si="28"/>
        <v>0</v>
      </c>
      <c r="E98" s="8">
        <v>115</v>
      </c>
      <c r="F98" s="8">
        <f t="shared" si="29"/>
        <v>0</v>
      </c>
      <c r="G98" s="9"/>
      <c r="H98" s="377"/>
      <c r="I98" s="354"/>
      <c r="J98" s="336"/>
      <c r="K98" s="355"/>
      <c r="L98" s="339"/>
      <c r="M98" s="359"/>
      <c r="N98" s="356"/>
      <c r="O98" s="135"/>
      <c r="P98" s="19"/>
      <c r="Q98" s="432"/>
      <c r="R98" s="357"/>
      <c r="S98" s="433"/>
      <c r="T98" s="434"/>
      <c r="U98" s="353"/>
      <c r="V98" s="435"/>
      <c r="W98" s="9"/>
      <c r="X98" s="20"/>
      <c r="Y98" s="20"/>
      <c r="Z98" s="20"/>
      <c r="AA98" s="20"/>
      <c r="AB98" s="20"/>
      <c r="AC98" s="48">
        <f>AK98*$D98</f>
        <v>0</v>
      </c>
      <c r="AD98" s="20"/>
      <c r="AE98" s="20"/>
      <c r="AF98" s="48"/>
      <c r="AG98" s="48"/>
      <c r="AH98" s="48"/>
      <c r="AI98" s="48"/>
      <c r="AJ98" s="48"/>
      <c r="AK98" s="48">
        <v>1</v>
      </c>
      <c r="AL98" s="48"/>
      <c r="AM98" s="48"/>
      <c r="AN98" s="9"/>
      <c r="AO98" s="21"/>
      <c r="AP98" s="21"/>
      <c r="AQ98" s="21"/>
      <c r="AR98" s="21"/>
      <c r="AS98" s="21"/>
      <c r="AT98" s="21"/>
      <c r="AU98" s="21"/>
      <c r="AV98" s="21"/>
      <c r="AW98" s="48">
        <f t="shared" ref="AV98:AX100" si="49">BJ98*$D98</f>
        <v>0</v>
      </c>
      <c r="AX98" s="21"/>
      <c r="AY98" s="21"/>
      <c r="AZ98" s="21"/>
      <c r="BA98" s="21"/>
      <c r="BB98" s="48"/>
      <c r="BC98" s="48"/>
      <c r="BD98" s="48"/>
      <c r="BE98" s="48"/>
      <c r="BF98" s="48"/>
      <c r="BG98" s="48"/>
      <c r="BH98" s="48"/>
      <c r="BI98" s="48"/>
      <c r="BJ98" s="48">
        <v>1</v>
      </c>
      <c r="BK98" s="48"/>
      <c r="BL98" s="48"/>
      <c r="BM98" s="48"/>
      <c r="BN98" s="48"/>
      <c r="BO98" s="9"/>
      <c r="BP98" s="51"/>
      <c r="BQ98" s="51"/>
      <c r="BR98" s="51"/>
      <c r="BS98" s="51"/>
      <c r="BU98" s="98">
        <v>2.1</v>
      </c>
      <c r="BV98" s="98">
        <f t="shared" si="30"/>
        <v>0</v>
      </c>
    </row>
    <row r="99" spans="1:74">
      <c r="A99" s="450" t="s">
        <v>1715</v>
      </c>
      <c r="B99" s="19" t="s">
        <v>6</v>
      </c>
      <c r="C99" s="19">
        <v>1</v>
      </c>
      <c r="D99" s="107">
        <f t="shared" si="28"/>
        <v>0</v>
      </c>
      <c r="E99" s="8">
        <v>80</v>
      </c>
      <c r="F99" s="8">
        <f t="shared" si="29"/>
        <v>0</v>
      </c>
      <c r="G99" s="9"/>
      <c r="H99" s="377"/>
      <c r="I99" s="354"/>
      <c r="J99" s="336"/>
      <c r="K99" s="355"/>
      <c r="L99" s="339"/>
      <c r="M99" s="359"/>
      <c r="N99" s="356"/>
      <c r="O99" s="135"/>
      <c r="P99" s="19"/>
      <c r="Q99" s="432"/>
      <c r="R99" s="357"/>
      <c r="S99" s="433"/>
      <c r="T99" s="434"/>
      <c r="U99" s="353"/>
      <c r="V99" s="435"/>
      <c r="W99" s="9"/>
      <c r="X99" s="20"/>
      <c r="Y99" s="20"/>
      <c r="Z99" s="20"/>
      <c r="AA99" s="20"/>
      <c r="AB99" s="20"/>
      <c r="AC99" s="48">
        <f>AK99*$D99</f>
        <v>0</v>
      </c>
      <c r="AD99" s="20"/>
      <c r="AE99" s="20"/>
      <c r="AF99" s="48"/>
      <c r="AG99" s="48"/>
      <c r="AH99" s="48"/>
      <c r="AI99" s="48"/>
      <c r="AJ99" s="48"/>
      <c r="AK99" s="48">
        <v>1</v>
      </c>
      <c r="AL99" s="48"/>
      <c r="AM99" s="48"/>
      <c r="AN99" s="9"/>
      <c r="AO99" s="21"/>
      <c r="AP99" s="21"/>
      <c r="AQ99" s="21"/>
      <c r="AR99" s="21"/>
      <c r="AS99" s="21"/>
      <c r="AT99" s="21"/>
      <c r="AU99" s="21"/>
      <c r="AV99" s="48">
        <f t="shared" si="49"/>
        <v>0</v>
      </c>
      <c r="AW99" s="21"/>
      <c r="AX99" s="21"/>
      <c r="AY99" s="21"/>
      <c r="AZ99" s="21"/>
      <c r="BA99" s="21"/>
      <c r="BB99" s="48"/>
      <c r="BC99" s="48"/>
      <c r="BD99" s="48"/>
      <c r="BE99" s="48"/>
      <c r="BF99" s="48"/>
      <c r="BG99" s="48"/>
      <c r="BH99" s="48"/>
      <c r="BI99" s="48">
        <v>1</v>
      </c>
      <c r="BJ99" s="48"/>
      <c r="BK99" s="48"/>
      <c r="BL99" s="48"/>
      <c r="BM99" s="48"/>
      <c r="BN99" s="48"/>
      <c r="BO99" s="9"/>
      <c r="BP99" s="51"/>
      <c r="BQ99" s="51"/>
      <c r="BR99" s="51"/>
      <c r="BS99" s="51"/>
      <c r="BU99" s="98">
        <v>1.7</v>
      </c>
      <c r="BV99" s="98">
        <f t="shared" si="30"/>
        <v>0</v>
      </c>
    </row>
    <row r="100" spans="1:74">
      <c r="A100" s="450" t="s">
        <v>1716</v>
      </c>
      <c r="B100" s="19" t="s">
        <v>6</v>
      </c>
      <c r="C100" s="19">
        <v>1</v>
      </c>
      <c r="D100" s="107">
        <f t="shared" si="28"/>
        <v>0</v>
      </c>
      <c r="E100" s="8">
        <v>100</v>
      </c>
      <c r="F100" s="8">
        <f t="shared" si="29"/>
        <v>0</v>
      </c>
      <c r="G100" s="9"/>
      <c r="H100" s="377"/>
      <c r="I100" s="354"/>
      <c r="J100" s="336"/>
      <c r="K100" s="355"/>
      <c r="L100" s="339"/>
      <c r="M100" s="359"/>
      <c r="N100" s="356"/>
      <c r="O100" s="135"/>
      <c r="P100" s="19"/>
      <c r="Q100" s="432"/>
      <c r="R100" s="357"/>
      <c r="S100" s="433"/>
      <c r="T100" s="434"/>
      <c r="U100" s="353"/>
      <c r="V100" s="435"/>
      <c r="W100" s="9"/>
      <c r="X100" s="20"/>
      <c r="Y100" s="20"/>
      <c r="Z100" s="20"/>
      <c r="AA100" s="20"/>
      <c r="AB100" s="20"/>
      <c r="AC100" s="48">
        <f>AK100*$D100</f>
        <v>0</v>
      </c>
      <c r="AD100" s="20"/>
      <c r="AE100" s="20"/>
      <c r="AF100" s="48"/>
      <c r="AG100" s="48"/>
      <c r="AH100" s="48"/>
      <c r="AI100" s="48"/>
      <c r="AJ100" s="48"/>
      <c r="AK100" s="48">
        <v>1</v>
      </c>
      <c r="AL100" s="48"/>
      <c r="AM100" s="48"/>
      <c r="AN100" s="9"/>
      <c r="AO100" s="21"/>
      <c r="AP100" s="21"/>
      <c r="AQ100" s="21"/>
      <c r="AR100" s="21"/>
      <c r="AS100" s="21"/>
      <c r="AT100" s="21"/>
      <c r="AU100" s="21"/>
      <c r="AV100" s="21"/>
      <c r="AW100" s="21"/>
      <c r="AX100" s="48">
        <f t="shared" si="49"/>
        <v>0</v>
      </c>
      <c r="AY100" s="21"/>
      <c r="AZ100" s="21"/>
      <c r="BA100" s="21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>
        <v>1</v>
      </c>
      <c r="BL100" s="48"/>
      <c r="BM100" s="48"/>
      <c r="BN100" s="48"/>
      <c r="BO100" s="9"/>
      <c r="BP100" s="51"/>
      <c r="BQ100" s="51"/>
      <c r="BR100" s="51"/>
      <c r="BS100" s="51"/>
      <c r="BU100" s="98">
        <v>2</v>
      </c>
      <c r="BV100" s="98">
        <f t="shared" si="30"/>
        <v>0</v>
      </c>
    </row>
    <row r="101" spans="1:74">
      <c r="A101" s="390" t="s">
        <v>1717</v>
      </c>
      <c r="B101" s="19" t="s">
        <v>21</v>
      </c>
      <c r="C101" s="19">
        <v>5</v>
      </c>
      <c r="D101" s="107">
        <f>SUM(H101:V101)</f>
        <v>0</v>
      </c>
      <c r="E101" s="30">
        <v>45</v>
      </c>
      <c r="F101" s="8">
        <f>D101*E101*(100-$D$4)/100</f>
        <v>0</v>
      </c>
      <c r="G101" s="9"/>
      <c r="H101" s="377"/>
      <c r="I101" s="354"/>
      <c r="J101" s="336"/>
      <c r="K101" s="355"/>
      <c r="L101" s="339"/>
      <c r="M101" s="359"/>
      <c r="N101" s="356"/>
      <c r="O101" s="135"/>
      <c r="P101" s="19"/>
      <c r="Q101" s="432"/>
      <c r="R101" s="357"/>
      <c r="S101" s="433"/>
      <c r="T101" s="434"/>
      <c r="U101" s="353"/>
      <c r="V101" s="435"/>
      <c r="W101" s="9"/>
      <c r="X101" s="20"/>
      <c r="Y101" s="20"/>
      <c r="Z101" s="48">
        <f>AH101*$D101</f>
        <v>0</v>
      </c>
      <c r="AA101" s="20"/>
      <c r="AB101" s="20"/>
      <c r="AC101" s="20"/>
      <c r="AD101" s="20"/>
      <c r="AE101" s="20"/>
      <c r="AF101" s="48"/>
      <c r="AG101" s="48"/>
      <c r="AH101" s="48">
        <v>5</v>
      </c>
      <c r="AI101" s="48"/>
      <c r="AJ101" s="48"/>
      <c r="AK101" s="48"/>
      <c r="AL101" s="48"/>
      <c r="AM101" s="48"/>
      <c r="AN101" s="9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9"/>
      <c r="BP101" s="48">
        <f>BR101*$D101</f>
        <v>0</v>
      </c>
      <c r="BQ101" s="51"/>
      <c r="BR101" s="74">
        <v>15</v>
      </c>
      <c r="BS101" s="51"/>
      <c r="BU101" s="427">
        <v>0.62</v>
      </c>
      <c r="BV101" s="98">
        <f>BU101*D101</f>
        <v>0</v>
      </c>
    </row>
    <row r="102" spans="1:74">
      <c r="A102" s="390" t="s">
        <v>1718</v>
      </c>
      <c r="B102" s="19" t="s">
        <v>21</v>
      </c>
      <c r="C102" s="19">
        <v>5</v>
      </c>
      <c r="D102" s="107">
        <f>SUM(H102:V102)</f>
        <v>0</v>
      </c>
      <c r="E102" s="8">
        <v>35</v>
      </c>
      <c r="F102" s="8">
        <f>D102*E102*(100-$D$4)/100</f>
        <v>0</v>
      </c>
      <c r="G102" s="9"/>
      <c r="H102" s="377"/>
      <c r="I102" s="354"/>
      <c r="J102" s="336"/>
      <c r="K102" s="355"/>
      <c r="L102" s="339"/>
      <c r="M102" s="359"/>
      <c r="N102" s="356"/>
      <c r="O102" s="135"/>
      <c r="P102" s="19"/>
      <c r="Q102" s="432"/>
      <c r="R102" s="357"/>
      <c r="S102" s="433"/>
      <c r="T102" s="434"/>
      <c r="U102" s="353"/>
      <c r="V102" s="435"/>
      <c r="W102" s="9"/>
      <c r="X102" s="20"/>
      <c r="Y102" s="20"/>
      <c r="Z102" s="48">
        <f>AH102*$D102</f>
        <v>0</v>
      </c>
      <c r="AA102" s="20"/>
      <c r="AB102" s="20"/>
      <c r="AC102" s="20"/>
      <c r="AD102" s="20"/>
      <c r="AE102" s="20"/>
      <c r="AF102" s="48"/>
      <c r="AG102" s="48"/>
      <c r="AH102" s="48">
        <v>5</v>
      </c>
      <c r="AI102" s="48"/>
      <c r="AJ102" s="48"/>
      <c r="AK102" s="48"/>
      <c r="AL102" s="48"/>
      <c r="AM102" s="48"/>
      <c r="AN102" s="9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9"/>
      <c r="BP102" s="48">
        <f>BR102*$D102</f>
        <v>0</v>
      </c>
      <c r="BQ102" s="51"/>
      <c r="BR102" s="74">
        <v>15</v>
      </c>
      <c r="BS102" s="51"/>
      <c r="BU102" s="427">
        <v>0.44</v>
      </c>
      <c r="BV102" s="98">
        <f>BU102*D102</f>
        <v>0</v>
      </c>
    </row>
    <row r="103" spans="1:74">
      <c r="A103" s="430" t="s">
        <v>1720</v>
      </c>
      <c r="B103" s="18" t="s">
        <v>209</v>
      </c>
      <c r="C103" s="19">
        <v>10</v>
      </c>
      <c r="D103" s="107">
        <f>SUM(H103:V103)</f>
        <v>0</v>
      </c>
      <c r="E103" s="8">
        <v>185</v>
      </c>
      <c r="F103" s="8">
        <f>D103*E103*(100-$D$4)/100</f>
        <v>0</v>
      </c>
      <c r="G103" s="9"/>
      <c r="H103" s="377"/>
      <c r="I103" s="354"/>
      <c r="J103" s="336"/>
      <c r="K103" s="355"/>
      <c r="L103" s="339"/>
      <c r="M103" s="359"/>
      <c r="N103" s="356"/>
      <c r="O103" s="135"/>
      <c r="P103" s="19"/>
      <c r="Q103" s="432"/>
      <c r="R103" s="357"/>
      <c r="S103" s="433"/>
      <c r="T103" s="434"/>
      <c r="U103" s="353"/>
      <c r="V103" s="435"/>
      <c r="W103" s="9"/>
      <c r="X103" s="20"/>
      <c r="Y103" s="20"/>
      <c r="Z103" s="48">
        <f>AH103*$D103</f>
        <v>0</v>
      </c>
      <c r="AA103" s="48">
        <f>AI103*$D103</f>
        <v>0</v>
      </c>
      <c r="AB103" s="20"/>
      <c r="AC103" s="20"/>
      <c r="AD103" s="20"/>
      <c r="AE103" s="20"/>
      <c r="AF103" s="48"/>
      <c r="AG103" s="48"/>
      <c r="AH103" s="48">
        <v>5</v>
      </c>
      <c r="AI103" s="48">
        <v>5</v>
      </c>
      <c r="AJ103" s="48"/>
      <c r="AK103" s="48"/>
      <c r="AL103" s="48"/>
      <c r="AM103" s="48"/>
      <c r="AN103" s="9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48"/>
      <c r="BC103" s="48"/>
      <c r="BD103" s="48">
        <v>10</v>
      </c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9"/>
      <c r="BP103" s="51"/>
      <c r="BQ103" s="51"/>
      <c r="BR103" s="51"/>
      <c r="BS103" s="51"/>
      <c r="BU103" s="427">
        <v>3.23</v>
      </c>
      <c r="BV103" s="98">
        <f>BU103*D103</f>
        <v>0</v>
      </c>
    </row>
    <row r="104" spans="1:74">
      <c r="A104" s="405" t="s">
        <v>1721</v>
      </c>
      <c r="B104" s="18" t="s">
        <v>209</v>
      </c>
      <c r="C104" s="19">
        <v>10</v>
      </c>
      <c r="D104" s="107">
        <f>SUM(H104:V104)</f>
        <v>0</v>
      </c>
      <c r="E104" s="8">
        <v>180</v>
      </c>
      <c r="F104" s="8">
        <f>D104*E104*(100-$D$4)/100</f>
        <v>0</v>
      </c>
      <c r="G104" s="9"/>
      <c r="H104" s="377"/>
      <c r="I104" s="354"/>
      <c r="J104" s="336"/>
      <c r="K104" s="355"/>
      <c r="L104" s="339"/>
      <c r="M104" s="359"/>
      <c r="N104" s="356"/>
      <c r="O104" s="135"/>
      <c r="P104" s="19"/>
      <c r="Q104" s="432"/>
      <c r="R104" s="357"/>
      <c r="S104" s="433"/>
      <c r="T104" s="434"/>
      <c r="U104" s="353"/>
      <c r="V104" s="435"/>
      <c r="W104" s="9"/>
      <c r="X104" s="20"/>
      <c r="Y104" s="20"/>
      <c r="Z104" s="48">
        <f>AH104*$D104</f>
        <v>0</v>
      </c>
      <c r="AA104" s="48">
        <f>AI104*$D104</f>
        <v>0</v>
      </c>
      <c r="AB104" s="20"/>
      <c r="AC104" s="20"/>
      <c r="AD104" s="20"/>
      <c r="AE104" s="20"/>
      <c r="AF104" s="48"/>
      <c r="AG104" s="48"/>
      <c r="AH104" s="48">
        <v>5</v>
      </c>
      <c r="AI104" s="48">
        <v>5</v>
      </c>
      <c r="AJ104" s="48"/>
      <c r="AK104" s="48"/>
      <c r="AL104" s="48"/>
      <c r="AM104" s="48"/>
      <c r="AN104" s="9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48"/>
      <c r="BC104" s="48"/>
      <c r="BD104" s="48">
        <v>10</v>
      </c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9"/>
      <c r="BP104" s="51"/>
      <c r="BQ104" s="51"/>
      <c r="BR104" s="51"/>
      <c r="BS104" s="51"/>
      <c r="BU104" s="427">
        <v>2.04</v>
      </c>
      <c r="BV104" s="98">
        <f>BU104*D104</f>
        <v>0</v>
      </c>
    </row>
    <row r="105" spans="1:74">
      <c r="A105" s="429" t="s">
        <v>1719</v>
      </c>
      <c r="B105" s="18" t="s">
        <v>21</v>
      </c>
      <c r="C105" s="19">
        <v>10</v>
      </c>
      <c r="D105" s="107">
        <f>SUM(H105:V105)</f>
        <v>0</v>
      </c>
      <c r="E105" s="8">
        <v>135</v>
      </c>
      <c r="F105" s="8">
        <f>D105*E105*(100-$D$4)/100</f>
        <v>0</v>
      </c>
      <c r="G105" s="9"/>
      <c r="H105" s="377"/>
      <c r="I105" s="354"/>
      <c r="J105" s="336"/>
      <c r="K105" s="355"/>
      <c r="L105" s="339"/>
      <c r="M105" s="359"/>
      <c r="N105" s="356"/>
      <c r="O105" s="135"/>
      <c r="P105" s="19"/>
      <c r="Q105" s="432"/>
      <c r="R105" s="357"/>
      <c r="S105" s="433"/>
      <c r="T105" s="434"/>
      <c r="U105" s="353"/>
      <c r="V105" s="435"/>
      <c r="W105" s="9"/>
      <c r="X105" s="20"/>
      <c r="Y105" s="20"/>
      <c r="Z105" s="20"/>
      <c r="AA105" s="48">
        <f>AI105*$D105</f>
        <v>0</v>
      </c>
      <c r="AB105" s="20"/>
      <c r="AC105" s="20"/>
      <c r="AD105" s="20"/>
      <c r="AE105" s="20"/>
      <c r="AF105" s="48"/>
      <c r="AG105" s="48"/>
      <c r="AH105" s="48"/>
      <c r="AI105" s="48">
        <v>10</v>
      </c>
      <c r="AJ105" s="48"/>
      <c r="AK105" s="48"/>
      <c r="AL105" s="48"/>
      <c r="AM105" s="48"/>
      <c r="AN105" s="3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48"/>
      <c r="BC105" s="48">
        <v>10</v>
      </c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3"/>
      <c r="BP105" s="51"/>
      <c r="BQ105" s="51"/>
      <c r="BR105" s="51"/>
      <c r="BS105" s="51"/>
      <c r="BU105" s="427">
        <v>3.31</v>
      </c>
      <c r="BV105" s="98">
        <f>BU105*D105</f>
        <v>0</v>
      </c>
    </row>
    <row r="106" spans="1:74">
      <c r="A106" s="2"/>
      <c r="B106" s="1"/>
      <c r="C106" s="1"/>
      <c r="D106" s="1"/>
      <c r="E106" s="1"/>
      <c r="F106" s="109">
        <f>SUM(F71:F105)</f>
        <v>0</v>
      </c>
      <c r="G106" s="3"/>
      <c r="H106" s="7">
        <f>SUM(H71:H105)</f>
        <v>0</v>
      </c>
      <c r="I106" s="7">
        <f t="shared" ref="I106:V106" si="50">SUM(I71:I105)</f>
        <v>0</v>
      </c>
      <c r="J106" s="7">
        <f t="shared" si="50"/>
        <v>0</v>
      </c>
      <c r="K106" s="7">
        <f t="shared" si="50"/>
        <v>0</v>
      </c>
      <c r="L106" s="7">
        <f t="shared" si="50"/>
        <v>0</v>
      </c>
      <c r="M106" s="7">
        <f t="shared" si="50"/>
        <v>0</v>
      </c>
      <c r="N106" s="7">
        <f t="shared" si="50"/>
        <v>0</v>
      </c>
      <c r="O106" s="7">
        <f t="shared" si="50"/>
        <v>0</v>
      </c>
      <c r="P106" s="7">
        <f t="shared" si="50"/>
        <v>0</v>
      </c>
      <c r="Q106" s="7">
        <f t="shared" si="50"/>
        <v>0</v>
      </c>
      <c r="R106" s="7">
        <f t="shared" si="50"/>
        <v>0</v>
      </c>
      <c r="S106" s="7">
        <f t="shared" si="50"/>
        <v>0</v>
      </c>
      <c r="T106" s="7">
        <f t="shared" si="50"/>
        <v>0</v>
      </c>
      <c r="U106" s="7">
        <f t="shared" si="50"/>
        <v>0</v>
      </c>
      <c r="V106" s="7">
        <f t="shared" si="50"/>
        <v>0</v>
      </c>
      <c r="W106" s="9"/>
      <c r="X106" s="13">
        <f>SUM(X71:X105)</f>
        <v>0</v>
      </c>
      <c r="Y106" s="13">
        <f t="shared" ref="Y106:AE106" si="51">SUM(Y71:Y105)</f>
        <v>0</v>
      </c>
      <c r="Z106" s="13">
        <f t="shared" si="51"/>
        <v>0</v>
      </c>
      <c r="AA106" s="13">
        <f t="shared" si="51"/>
        <v>0</v>
      </c>
      <c r="AB106" s="13">
        <f t="shared" si="51"/>
        <v>0</v>
      </c>
      <c r="AC106" s="13">
        <f t="shared" si="51"/>
        <v>0</v>
      </c>
      <c r="AD106" s="13">
        <f t="shared" si="51"/>
        <v>0</v>
      </c>
      <c r="AE106" s="13">
        <f t="shared" si="51"/>
        <v>0</v>
      </c>
      <c r="AF106" s="21"/>
      <c r="AG106" s="21"/>
      <c r="AH106" s="21"/>
      <c r="AI106" s="21"/>
      <c r="AJ106" s="21"/>
      <c r="AK106" s="21"/>
      <c r="AL106" s="21"/>
      <c r="AM106" s="21"/>
      <c r="AN106" s="3"/>
      <c r="AO106" s="13">
        <f t="shared" ref="AO106" si="52">SUM(AO71:AO105)</f>
        <v>0</v>
      </c>
      <c r="AP106" s="13">
        <f t="shared" ref="AP106" si="53">SUM(AP71:AP105)</f>
        <v>0</v>
      </c>
      <c r="AQ106" s="13">
        <f t="shared" ref="AQ106" si="54">SUM(AQ71:AQ105)</f>
        <v>0</v>
      </c>
      <c r="AR106" s="13">
        <f t="shared" ref="AR106" si="55">SUM(AR71:AR105)</f>
        <v>0</v>
      </c>
      <c r="AS106" s="13">
        <f t="shared" ref="AS106" si="56">SUM(AS71:AS105)</f>
        <v>0</v>
      </c>
      <c r="AT106" s="13">
        <f t="shared" ref="AT106" si="57">SUM(AT71:AT105)</f>
        <v>0</v>
      </c>
      <c r="AU106" s="13">
        <f t="shared" ref="AU106" si="58">SUM(AU71:AU105)</f>
        <v>0</v>
      </c>
      <c r="AV106" s="13">
        <f t="shared" ref="AV106" si="59">SUM(AV71:AV105)</f>
        <v>0</v>
      </c>
      <c r="AW106" s="13">
        <f t="shared" ref="AW106" si="60">SUM(AW71:AW105)</f>
        <v>0</v>
      </c>
      <c r="AX106" s="13">
        <f t="shared" ref="AX106" si="61">SUM(AX71:AX105)</f>
        <v>0</v>
      </c>
      <c r="AY106" s="13">
        <f t="shared" ref="AY106" si="62">SUM(AY71:AY105)</f>
        <v>0</v>
      </c>
      <c r="AZ106" s="13">
        <f t="shared" ref="AZ106" si="63">SUM(AZ71:AZ105)</f>
        <v>0</v>
      </c>
      <c r="BA106" s="13">
        <f t="shared" ref="BA106" si="64">SUM(BA71:BA105)</f>
        <v>0</v>
      </c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3"/>
      <c r="BP106" s="13">
        <f t="shared" ref="BP106" si="65">SUM(BP71:BP105)</f>
        <v>0</v>
      </c>
      <c r="BQ106" s="13">
        <f t="shared" ref="BQ106" si="66">SUM(BQ71:BQ105)</f>
        <v>0</v>
      </c>
      <c r="BR106" s="51"/>
      <c r="BS106" s="51"/>
      <c r="BV106" s="13">
        <f t="shared" ref="BV106" si="67">SUM(BV71:BV105)</f>
        <v>0</v>
      </c>
    </row>
    <row r="107" spans="1:74">
      <c r="A107" s="28" t="s">
        <v>1768</v>
      </c>
      <c r="B107" s="16"/>
      <c r="C107" s="16"/>
      <c r="D107" s="16"/>
      <c r="E107" s="12"/>
      <c r="F107" s="12"/>
      <c r="G107" s="3"/>
      <c r="H107" s="16"/>
      <c r="I107" s="16"/>
      <c r="J107" s="16"/>
      <c r="K107" s="16"/>
      <c r="L107" s="16"/>
      <c r="M107" s="16"/>
      <c r="N107" s="16"/>
      <c r="O107" s="77"/>
      <c r="P107" s="77"/>
      <c r="Q107" s="16"/>
      <c r="R107" s="16"/>
      <c r="S107" s="16"/>
      <c r="T107" s="16"/>
      <c r="U107" s="16"/>
      <c r="V107" s="16"/>
      <c r="W107" s="3"/>
      <c r="X107" s="6" t="s">
        <v>61</v>
      </c>
      <c r="Y107" s="6" t="s">
        <v>20</v>
      </c>
      <c r="Z107" s="6" t="s">
        <v>21</v>
      </c>
      <c r="AA107" s="6" t="s">
        <v>22</v>
      </c>
      <c r="AB107" s="6" t="s">
        <v>23</v>
      </c>
      <c r="AC107" s="6" t="s">
        <v>6</v>
      </c>
      <c r="AD107" s="6" t="s">
        <v>24</v>
      </c>
      <c r="AE107" s="6" t="s">
        <v>391</v>
      </c>
      <c r="AF107" s="13" t="s">
        <v>61</v>
      </c>
      <c r="AG107" s="13" t="s">
        <v>20</v>
      </c>
      <c r="AH107" s="13" t="s">
        <v>21</v>
      </c>
      <c r="AI107" s="13" t="s">
        <v>22</v>
      </c>
      <c r="AJ107" s="13" t="s">
        <v>23</v>
      </c>
      <c r="AK107" s="13" t="s">
        <v>6</v>
      </c>
      <c r="AL107" s="13" t="s">
        <v>24</v>
      </c>
      <c r="AM107" s="13" t="s">
        <v>391</v>
      </c>
      <c r="AN107" s="3"/>
      <c r="AO107" s="6" t="s">
        <v>48</v>
      </c>
      <c r="AP107" s="84" t="s">
        <v>49</v>
      </c>
      <c r="AQ107" s="84" t="s">
        <v>50</v>
      </c>
      <c r="AR107" s="84" t="s">
        <v>51</v>
      </c>
      <c r="AS107" s="84" t="s">
        <v>52</v>
      </c>
      <c r="AT107" s="84" t="s">
        <v>53</v>
      </c>
      <c r="AU107" s="84" t="s">
        <v>54</v>
      </c>
      <c r="AV107" s="84" t="s">
        <v>55</v>
      </c>
      <c r="AW107" s="84" t="s">
        <v>56</v>
      </c>
      <c r="AX107" s="84" t="s">
        <v>57</v>
      </c>
      <c r="AY107" s="84" t="s">
        <v>58</v>
      </c>
      <c r="AZ107" s="84" t="s">
        <v>239</v>
      </c>
      <c r="BA107" s="84" t="s">
        <v>240</v>
      </c>
      <c r="BB107" s="13" t="s">
        <v>48</v>
      </c>
      <c r="BC107" s="13" t="s">
        <v>49</v>
      </c>
      <c r="BD107" s="13" t="s">
        <v>50</v>
      </c>
      <c r="BE107" s="13" t="s">
        <v>51</v>
      </c>
      <c r="BF107" s="13" t="s">
        <v>52</v>
      </c>
      <c r="BG107" s="13" t="s">
        <v>53</v>
      </c>
      <c r="BH107" s="13" t="s">
        <v>54</v>
      </c>
      <c r="BI107" s="13" t="s">
        <v>55</v>
      </c>
      <c r="BJ107" s="13" t="s">
        <v>56</v>
      </c>
      <c r="BK107" s="13" t="s">
        <v>57</v>
      </c>
      <c r="BL107" s="13" t="s">
        <v>58</v>
      </c>
      <c r="BM107" s="13" t="s">
        <v>239</v>
      </c>
      <c r="BN107" s="13" t="s">
        <v>240</v>
      </c>
      <c r="BO107" s="3"/>
      <c r="BP107" s="73" t="s">
        <v>50</v>
      </c>
      <c r="BQ107" s="73" t="s">
        <v>52</v>
      </c>
      <c r="BR107" s="39" t="s">
        <v>50</v>
      </c>
      <c r="BS107" s="39" t="s">
        <v>52</v>
      </c>
      <c r="BU107" s="73" t="s">
        <v>68</v>
      </c>
      <c r="BV107" s="73" t="s">
        <v>69</v>
      </c>
    </row>
    <row r="108" spans="1:74">
      <c r="A108" s="450" t="s">
        <v>1769</v>
      </c>
      <c r="B108" s="19" t="s">
        <v>1043</v>
      </c>
      <c r="C108" s="19">
        <v>60</v>
      </c>
      <c r="D108" s="107">
        <f>SUM(H108:V108)</f>
        <v>0</v>
      </c>
      <c r="E108" s="8">
        <v>510</v>
      </c>
      <c r="F108" s="8">
        <f>D108*E108*(100-$D$4)/100</f>
        <v>0</v>
      </c>
      <c r="G108" s="9"/>
      <c r="H108" s="377"/>
      <c r="I108" s="354"/>
      <c r="J108" s="336"/>
      <c r="K108" s="355"/>
      <c r="L108" s="339"/>
      <c r="M108" s="359"/>
      <c r="N108" s="356"/>
      <c r="O108" s="135"/>
      <c r="P108" s="19"/>
      <c r="Q108" s="432"/>
      <c r="R108" s="357"/>
      <c r="S108" s="433"/>
      <c r="T108" s="434"/>
      <c r="U108" s="353"/>
      <c r="V108" s="435"/>
      <c r="W108" s="9"/>
      <c r="X108" s="48">
        <f>AF108*$D108</f>
        <v>0</v>
      </c>
      <c r="Y108" s="48">
        <f t="shared" ref="Y108:AA108" si="68">AG108*$D108</f>
        <v>0</v>
      </c>
      <c r="Z108" s="48">
        <f t="shared" si="68"/>
        <v>0</v>
      </c>
      <c r="AA108" s="48">
        <f t="shared" si="68"/>
        <v>0</v>
      </c>
      <c r="AB108" s="20"/>
      <c r="AC108" s="20"/>
      <c r="AD108" s="20"/>
      <c r="AE108" s="20"/>
      <c r="AF108" s="48">
        <f>AF71+AF73+AF75+AF76+AF77+AF78+AF79</f>
        <v>10</v>
      </c>
      <c r="AG108" s="48">
        <f>AG71+AG73+AG75+AG76+AG77+AG78+AG79</f>
        <v>10</v>
      </c>
      <c r="AH108" s="48">
        <f>AH71+AH73+AH75+AH76+AH77+AH78+AH79</f>
        <v>30</v>
      </c>
      <c r="AI108" s="48">
        <f>AI71+AI73+AI75+AI76+AI77+AI78+AI79</f>
        <v>10</v>
      </c>
      <c r="AJ108" s="48"/>
      <c r="AK108" s="48"/>
      <c r="AL108" s="48"/>
      <c r="AM108" s="48"/>
      <c r="AN108" s="9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48">
        <f>BB71+BB73+BB75+BB76+BB77+BB78+BB79</f>
        <v>10</v>
      </c>
      <c r="BC108" s="48">
        <f>BC71+BC73+BC75+BC76+BC77+BC78+BC79</f>
        <v>36</v>
      </c>
      <c r="BD108" s="48">
        <f>BD71+BD73+BD75+BD76+BD77+BD78+BD79</f>
        <v>4</v>
      </c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9"/>
      <c r="BP108" s="48">
        <f>BR108*$D108</f>
        <v>0</v>
      </c>
      <c r="BQ108" s="51"/>
      <c r="BR108" s="19">
        <f>BR71+BR73+BR75+BR76+BR77+BR78+BR79</f>
        <v>20</v>
      </c>
      <c r="BS108" s="51"/>
      <c r="BU108" s="48">
        <f>BU71+BU73+BU75+BU76+BU77+BU78+BU79</f>
        <v>8.65</v>
      </c>
      <c r="BV108" s="98">
        <f>BU108*D108</f>
        <v>0</v>
      </c>
    </row>
    <row r="109" spans="1:74">
      <c r="A109" s="450" t="s">
        <v>1770</v>
      </c>
      <c r="B109" s="19" t="s">
        <v>1774</v>
      </c>
      <c r="C109" s="19">
        <v>21</v>
      </c>
      <c r="D109" s="107">
        <f>SUM(H109:V109)</f>
        <v>0</v>
      </c>
      <c r="E109" s="30">
        <v>522.5</v>
      </c>
      <c r="F109" s="8">
        <f>D109*E109*(100-$D$4)/100</f>
        <v>0</v>
      </c>
      <c r="G109" s="9"/>
      <c r="H109" s="377"/>
      <c r="I109" s="354"/>
      <c r="J109" s="336"/>
      <c r="K109" s="355"/>
      <c r="L109" s="339"/>
      <c r="M109" s="359"/>
      <c r="N109" s="356"/>
      <c r="O109" s="135"/>
      <c r="P109" s="19"/>
      <c r="Q109" s="432"/>
      <c r="R109" s="357"/>
      <c r="S109" s="433"/>
      <c r="T109" s="434"/>
      <c r="U109" s="353"/>
      <c r="V109" s="435"/>
      <c r="W109" s="9"/>
      <c r="X109" s="20"/>
      <c r="Y109" s="20"/>
      <c r="Z109" s="48">
        <f>AH109*$D109</f>
        <v>0</v>
      </c>
      <c r="AA109" s="20"/>
      <c r="AB109" s="20"/>
      <c r="AC109" s="20"/>
      <c r="AD109" s="20"/>
      <c r="AE109" s="20"/>
      <c r="AF109" s="48"/>
      <c r="AG109" s="48">
        <f>AG73++AG92+AG93+AG94+AG99</f>
        <v>10</v>
      </c>
      <c r="AH109" s="48"/>
      <c r="AI109" s="48">
        <f>AI73++AI92+AI93+AI94+AI99</f>
        <v>5</v>
      </c>
      <c r="AJ109" s="48">
        <f>AJ73++AJ92+AJ93+AJ94+AJ99</f>
        <v>3</v>
      </c>
      <c r="AK109" s="48">
        <f>AK73++AK92+AK93+AK94+AK99</f>
        <v>3</v>
      </c>
      <c r="AL109" s="48"/>
      <c r="AM109" s="48"/>
      <c r="AN109" s="9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48">
        <f>BB73++BB92+BB93+BB94+BB99</f>
        <v>10</v>
      </c>
      <c r="BC109" s="48">
        <f>BC73++BC92+BC93+BC94+BC99</f>
        <v>2</v>
      </c>
      <c r="BD109" s="48">
        <f>BD73++BD92+BD93+BD94+BD99</f>
        <v>4</v>
      </c>
      <c r="BE109" s="48">
        <f>BE73++BE92+BE93+BE94+BE99</f>
        <v>2</v>
      </c>
      <c r="BF109" s="48">
        <f>BF73++BF92+BF93+BF94+BF99</f>
        <v>2</v>
      </c>
      <c r="BG109" s="48"/>
      <c r="BH109" s="48"/>
      <c r="BI109" s="48">
        <f>BI73++BI92+BI93+BI94+BI99</f>
        <v>1</v>
      </c>
      <c r="BJ109" s="48"/>
      <c r="BK109" s="48"/>
      <c r="BL109" s="48"/>
      <c r="BM109" s="48"/>
      <c r="BN109" s="48"/>
      <c r="BO109" s="9"/>
      <c r="BP109" s="51"/>
      <c r="BQ109" s="51"/>
      <c r="BR109" s="51"/>
      <c r="BS109" s="51"/>
      <c r="BU109" s="48">
        <f>BU73++BU92+BU93+BU94+BU99</f>
        <v>10.149999999999999</v>
      </c>
      <c r="BV109" s="98">
        <f>BU109*D109</f>
        <v>0</v>
      </c>
    </row>
    <row r="110" spans="1:74">
      <c r="A110" s="390" t="s">
        <v>1771</v>
      </c>
      <c r="B110" s="19" t="s">
        <v>1775</v>
      </c>
      <c r="C110" s="19">
        <v>43</v>
      </c>
      <c r="D110" s="107">
        <f>SUM(H110:V110)</f>
        <v>0</v>
      </c>
      <c r="E110" s="8">
        <v>795</v>
      </c>
      <c r="F110" s="8">
        <f>D110*E110*(100-$D$4)/100</f>
        <v>0</v>
      </c>
      <c r="G110" s="9"/>
      <c r="H110" s="377"/>
      <c r="I110" s="354"/>
      <c r="J110" s="336"/>
      <c r="K110" s="355"/>
      <c r="L110" s="339"/>
      <c r="M110" s="359"/>
      <c r="N110" s="356"/>
      <c r="O110" s="135"/>
      <c r="P110" s="19"/>
      <c r="Q110" s="432"/>
      <c r="R110" s="357"/>
      <c r="S110" s="433"/>
      <c r="T110" s="434"/>
      <c r="U110" s="353"/>
      <c r="V110" s="435"/>
      <c r="W110" s="9"/>
      <c r="X110" s="20"/>
      <c r="Y110" s="20"/>
      <c r="Z110" s="48">
        <f>AH110*$D110</f>
        <v>0</v>
      </c>
      <c r="AA110" s="20"/>
      <c r="AB110" s="20"/>
      <c r="AC110" s="20"/>
      <c r="AD110" s="20"/>
      <c r="AE110" s="20"/>
      <c r="AF110" s="48"/>
      <c r="AG110" s="48">
        <f>AG72+AG105+AG103+AG80+AG81+AG83</f>
        <v>10</v>
      </c>
      <c r="AH110" s="48">
        <f>AH72+AH105+AH103+AH80+AH81+AH83</f>
        <v>5</v>
      </c>
      <c r="AI110" s="48">
        <f>AI72+AI105+AI103+AI80+AI81+AI83</f>
        <v>25</v>
      </c>
      <c r="AJ110" s="48">
        <f>AJ72+AJ105+AJ103+AJ80+AJ81+AJ83</f>
        <v>3</v>
      </c>
      <c r="AK110" s="48"/>
      <c r="AL110" s="48"/>
      <c r="AM110" s="48"/>
      <c r="AN110" s="9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48">
        <f t="shared" ref="BB110:BG110" si="69">BB72+BB105+BB103+BB80+BB81+BB83</f>
        <v>10</v>
      </c>
      <c r="BC110" s="48">
        <f t="shared" si="69"/>
        <v>12</v>
      </c>
      <c r="BD110" s="48">
        <f t="shared" si="69"/>
        <v>14</v>
      </c>
      <c r="BE110" s="48">
        <f t="shared" si="69"/>
        <v>4</v>
      </c>
      <c r="BF110" s="48">
        <f t="shared" si="69"/>
        <v>2</v>
      </c>
      <c r="BG110" s="48">
        <f t="shared" si="69"/>
        <v>1</v>
      </c>
      <c r="BH110" s="48"/>
      <c r="BI110" s="48"/>
      <c r="BJ110" s="48"/>
      <c r="BK110" s="48"/>
      <c r="BL110" s="48"/>
      <c r="BM110" s="48"/>
      <c r="BN110" s="48"/>
      <c r="BO110" s="9"/>
      <c r="BP110" s="51"/>
      <c r="BQ110" s="51"/>
      <c r="BR110" s="51"/>
      <c r="BS110" s="51"/>
      <c r="BU110" s="48">
        <f>BU72+BU105+BU103+BU80+BU81+BU83</f>
        <v>16.939999999999998</v>
      </c>
      <c r="BV110" s="98">
        <f>BU110*D110</f>
        <v>0</v>
      </c>
    </row>
    <row r="111" spans="1:74">
      <c r="A111" s="450" t="s">
        <v>1772</v>
      </c>
      <c r="B111" s="19" t="s">
        <v>1776</v>
      </c>
      <c r="C111" s="19">
        <v>44</v>
      </c>
      <c r="D111" s="107">
        <f t="shared" ref="D111:D113" si="70">SUM(H111:V111)</f>
        <v>0</v>
      </c>
      <c r="E111" s="8">
        <v>865</v>
      </c>
      <c r="F111" s="8">
        <f t="shared" ref="F111:F113" si="71">D111*E111*(100-$D$4)/100</f>
        <v>0</v>
      </c>
      <c r="G111" s="9"/>
      <c r="H111" s="377"/>
      <c r="I111" s="354"/>
      <c r="J111" s="336"/>
      <c r="K111" s="355"/>
      <c r="L111" s="339"/>
      <c r="M111" s="359"/>
      <c r="N111" s="356"/>
      <c r="O111" s="135"/>
      <c r="P111" s="19"/>
      <c r="Q111" s="432"/>
      <c r="R111" s="357"/>
      <c r="S111" s="433"/>
      <c r="T111" s="434"/>
      <c r="U111" s="353"/>
      <c r="V111" s="435"/>
      <c r="W111" s="9"/>
      <c r="X111" s="20"/>
      <c r="Y111" s="48">
        <f t="shared" ref="Y111:Y112" si="72">AG111*$D111</f>
        <v>0</v>
      </c>
      <c r="Z111" s="20"/>
      <c r="AA111" s="20"/>
      <c r="AB111" s="20"/>
      <c r="AC111" s="20"/>
      <c r="AD111" s="20"/>
      <c r="AE111" s="20"/>
      <c r="AF111" s="48">
        <f>AF71+AF73+AF87+AF88+AF89+AF90+AF91+AF86</f>
        <v>10</v>
      </c>
      <c r="AG111" s="48">
        <f>AG71+AG73+AG87+AG88+AG89+AG90+AG91+AG86</f>
        <v>10</v>
      </c>
      <c r="AH111" s="48"/>
      <c r="AI111" s="48">
        <f>AI71+AI73+AI87+AI88+AI89+AI90+AI91+AI86</f>
        <v>10</v>
      </c>
      <c r="AJ111" s="48">
        <f>AJ71+AJ73+AJ87+AJ88+AJ89+AJ90+AJ91+AJ86</f>
        <v>10</v>
      </c>
      <c r="AK111" s="48">
        <f>AK71+AK73+AK87+AK88+AK89+AK90+AK91+AK86</f>
        <v>4</v>
      </c>
      <c r="AL111" s="48"/>
      <c r="AM111" s="48"/>
      <c r="AN111" s="9"/>
      <c r="AO111" s="48">
        <f>BB111*$D111</f>
        <v>0</v>
      </c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48">
        <f>BB71+BB73+BB87+BB88+BB89+BB90+BB91+BB86</f>
        <v>10</v>
      </c>
      <c r="BC111" s="48"/>
      <c r="BD111" s="48">
        <f t="shared" ref="BD111:BL111" si="73">BD71+BD73+BD87+BD88+BD89+BD90+BD91+BD86</f>
        <v>1</v>
      </c>
      <c r="BE111" s="48">
        <f t="shared" si="73"/>
        <v>2</v>
      </c>
      <c r="BF111" s="48">
        <f t="shared" si="73"/>
        <v>1</v>
      </c>
      <c r="BG111" s="48">
        <f t="shared" si="73"/>
        <v>3</v>
      </c>
      <c r="BH111" s="48">
        <f t="shared" si="73"/>
        <v>2</v>
      </c>
      <c r="BI111" s="48">
        <f t="shared" si="73"/>
        <v>1</v>
      </c>
      <c r="BJ111" s="48">
        <f t="shared" si="73"/>
        <v>4</v>
      </c>
      <c r="BK111" s="48">
        <f t="shared" si="73"/>
        <v>7</v>
      </c>
      <c r="BL111" s="48">
        <f t="shared" si="73"/>
        <v>3</v>
      </c>
      <c r="BM111" s="48"/>
      <c r="BN111" s="48"/>
      <c r="BO111" s="9"/>
      <c r="BP111" s="48">
        <f>BR111*$D111</f>
        <v>0</v>
      </c>
      <c r="BQ111" s="51"/>
      <c r="BR111" s="48">
        <f>BR71+BR73+BR87+BR88+BR89+BR90+BR91+BR86</f>
        <v>20</v>
      </c>
      <c r="BS111" s="51"/>
      <c r="BU111" s="48">
        <f>BU71+BU73+BU87+BU88+BU89+BU90+BU91+BU86</f>
        <v>18.8</v>
      </c>
      <c r="BV111" s="98">
        <f>BU111*D111</f>
        <v>0</v>
      </c>
    </row>
    <row r="112" spans="1:74">
      <c r="A112" s="444" t="s">
        <v>1773</v>
      </c>
      <c r="B112" s="264" t="s">
        <v>1776</v>
      </c>
      <c r="C112" s="264">
        <v>29</v>
      </c>
      <c r="D112" s="445">
        <f t="shared" si="70"/>
        <v>0</v>
      </c>
      <c r="E112" s="30">
        <v>370</v>
      </c>
      <c r="F112" s="30">
        <f t="shared" si="71"/>
        <v>0</v>
      </c>
      <c r="G112" s="9"/>
      <c r="H112" s="377"/>
      <c r="I112" s="354"/>
      <c r="J112" s="336"/>
      <c r="K112" s="355"/>
      <c r="L112" s="339"/>
      <c r="M112" s="359"/>
      <c r="N112" s="356"/>
      <c r="O112" s="135"/>
      <c r="P112" s="19"/>
      <c r="Q112" s="432"/>
      <c r="R112" s="357"/>
      <c r="S112" s="433"/>
      <c r="T112" s="434"/>
      <c r="U112" s="353"/>
      <c r="V112" s="435"/>
      <c r="W112" s="9"/>
      <c r="X112" s="20"/>
      <c r="Y112" s="48">
        <f t="shared" si="72"/>
        <v>0</v>
      </c>
      <c r="Z112" s="20"/>
      <c r="AA112" s="20"/>
      <c r="AB112" s="20"/>
      <c r="AC112" s="20"/>
      <c r="AD112" s="20"/>
      <c r="AE112" s="20"/>
      <c r="AF112" s="48">
        <f>AF71+AF101+AF102+AF96+AF97+AF95</f>
        <v>10</v>
      </c>
      <c r="AG112" s="48"/>
      <c r="AH112" s="48">
        <f>AH71+AH101+AH102+AH96+AH97+AH95</f>
        <v>10</v>
      </c>
      <c r="AI112" s="48"/>
      <c r="AJ112" s="48">
        <f>AJ71+AJ101+AJ102+AJ96+AJ97+AJ95</f>
        <v>5</v>
      </c>
      <c r="AK112" s="48">
        <f>AK71+AK101+AK102+AK96+AK97+AK95</f>
        <v>4</v>
      </c>
      <c r="AL112" s="48"/>
      <c r="AM112" s="48"/>
      <c r="AN112" s="9"/>
      <c r="AO112" s="48">
        <f>BB112*$D112</f>
        <v>0</v>
      </c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48"/>
      <c r="BC112" s="48">
        <f>BC71+BC101+BC102+BC96+BC97+BC95</f>
        <v>5</v>
      </c>
      <c r="BD112" s="48"/>
      <c r="BE112" s="48">
        <f>BE71+BE101+BE102+BE96+BE97+BE95</f>
        <v>1</v>
      </c>
      <c r="BF112" s="48">
        <f>BF71+BF101+BF102+BF96+BF97+BF95</f>
        <v>3</v>
      </c>
      <c r="BG112" s="48"/>
      <c r="BH112" s="48"/>
      <c r="BI112" s="48"/>
      <c r="BJ112" s="48"/>
      <c r="BK112" s="48"/>
      <c r="BL112" s="48"/>
      <c r="BM112" s="48"/>
      <c r="BN112" s="48"/>
      <c r="BO112" s="9"/>
      <c r="BP112" s="48">
        <f>BR112*$D112</f>
        <v>0</v>
      </c>
      <c r="BQ112" s="51"/>
      <c r="BR112" s="48">
        <f>BR71+BR101+BR102+BR96+BR97+BR95</f>
        <v>50</v>
      </c>
      <c r="BS112" s="51"/>
      <c r="BU112" s="48">
        <f>BU71+BU101+BU102+BU96+BU97+BU95</f>
        <v>6.8599999999999994</v>
      </c>
      <c r="BV112" s="98">
        <f t="shared" ref="BV112" si="74">BU112*D112</f>
        <v>0</v>
      </c>
    </row>
    <row r="113" spans="1:74">
      <c r="A113" s="390" t="s">
        <v>1788</v>
      </c>
      <c r="B113" s="19" t="s">
        <v>1776</v>
      </c>
      <c r="C113" s="19">
        <v>184</v>
      </c>
      <c r="D113" s="130">
        <f t="shared" si="70"/>
        <v>0</v>
      </c>
      <c r="E113" s="8">
        <v>3720</v>
      </c>
      <c r="F113" s="8">
        <f t="shared" si="71"/>
        <v>0</v>
      </c>
      <c r="G113" s="9"/>
      <c r="H113" s="377"/>
      <c r="I113" s="354"/>
      <c r="J113" s="336"/>
      <c r="K113" s="355"/>
      <c r="L113" s="339"/>
      <c r="M113" s="359"/>
      <c r="N113" s="356"/>
      <c r="O113" s="168"/>
      <c r="P113" s="19"/>
      <c r="Q113" s="432"/>
      <c r="R113" s="357"/>
      <c r="S113" s="433"/>
      <c r="T113" s="434"/>
      <c r="U113" s="353"/>
      <c r="V113" s="435"/>
      <c r="W113" s="9"/>
      <c r="X113" s="48">
        <f t="shared" ref="X113" si="75">AF113*$D113</f>
        <v>0</v>
      </c>
      <c r="Y113" s="48">
        <f t="shared" ref="Y113" si="76">AG113*$D113</f>
        <v>0</v>
      </c>
      <c r="Z113" s="48">
        <f t="shared" ref="Z113" si="77">AH113*$D113</f>
        <v>0</v>
      </c>
      <c r="AA113" s="48">
        <f t="shared" ref="AA113" si="78">AI113*$D113</f>
        <v>0</v>
      </c>
      <c r="AB113" s="48">
        <f t="shared" ref="AB113" si="79">AJ113*$D113</f>
        <v>0</v>
      </c>
      <c r="AC113" s="48">
        <f t="shared" ref="AC113" si="80">AK113*$D113</f>
        <v>0</v>
      </c>
      <c r="AD113" s="20"/>
      <c r="AE113" s="20"/>
      <c r="AF113" s="48">
        <f>SUM(AF71:AF105)</f>
        <v>10</v>
      </c>
      <c r="AG113" s="48">
        <f t="shared" ref="AG113:AK113" si="81">SUM(AG71:AG105)</f>
        <v>20</v>
      </c>
      <c r="AH113" s="48">
        <f t="shared" si="81"/>
        <v>60</v>
      </c>
      <c r="AI113" s="48">
        <f t="shared" si="81"/>
        <v>55</v>
      </c>
      <c r="AJ113" s="48">
        <f t="shared" si="81"/>
        <v>24</v>
      </c>
      <c r="AK113" s="48">
        <f t="shared" si="81"/>
        <v>15</v>
      </c>
      <c r="AL113" s="48"/>
      <c r="AM113" s="48"/>
      <c r="AN113" s="9"/>
      <c r="AO113" s="48">
        <f t="shared" ref="AO113:AY113" si="82">BB113*$D113</f>
        <v>0</v>
      </c>
      <c r="AP113" s="48">
        <f t="shared" si="82"/>
        <v>0</v>
      </c>
      <c r="AQ113" s="48">
        <f t="shared" si="82"/>
        <v>0</v>
      </c>
      <c r="AR113" s="48">
        <f t="shared" si="82"/>
        <v>0</v>
      </c>
      <c r="AS113" s="48">
        <f t="shared" si="82"/>
        <v>0</v>
      </c>
      <c r="AT113" s="48">
        <f t="shared" si="82"/>
        <v>0</v>
      </c>
      <c r="AU113" s="48">
        <f t="shared" si="82"/>
        <v>0</v>
      </c>
      <c r="AV113" s="48">
        <f t="shared" si="82"/>
        <v>0</v>
      </c>
      <c r="AW113" s="48">
        <f t="shared" si="82"/>
        <v>0</v>
      </c>
      <c r="AX113" s="48">
        <f t="shared" si="82"/>
        <v>0</v>
      </c>
      <c r="AY113" s="48">
        <f t="shared" si="82"/>
        <v>0</v>
      </c>
      <c r="AZ113" s="21"/>
      <c r="BA113" s="21"/>
      <c r="BB113" s="48">
        <f>SUM(BB71:BB105)</f>
        <v>20</v>
      </c>
      <c r="BC113" s="48">
        <f t="shared" ref="BC113:BL113" si="83">SUM(BC71:BC105)</f>
        <v>65</v>
      </c>
      <c r="BD113" s="48">
        <f t="shared" si="83"/>
        <v>33</v>
      </c>
      <c r="BE113" s="48">
        <f t="shared" si="83"/>
        <v>9</v>
      </c>
      <c r="BF113" s="48">
        <f t="shared" si="83"/>
        <v>10</v>
      </c>
      <c r="BG113" s="48">
        <f t="shared" si="83"/>
        <v>5</v>
      </c>
      <c r="BH113" s="48">
        <f t="shared" si="83"/>
        <v>4</v>
      </c>
      <c r="BI113" s="48">
        <f t="shared" si="83"/>
        <v>2</v>
      </c>
      <c r="BJ113" s="48">
        <f t="shared" si="83"/>
        <v>5</v>
      </c>
      <c r="BK113" s="48">
        <f t="shared" si="83"/>
        <v>8</v>
      </c>
      <c r="BL113" s="48">
        <f t="shared" si="83"/>
        <v>3</v>
      </c>
      <c r="BM113" s="48"/>
      <c r="BN113" s="48"/>
      <c r="BO113" s="9"/>
      <c r="BP113" s="48">
        <f>BR113*$D113</f>
        <v>0</v>
      </c>
      <c r="BQ113" s="51"/>
      <c r="BR113" s="48">
        <f>SUM(BR71:BR105)</f>
        <v>50</v>
      </c>
      <c r="BS113" s="51"/>
      <c r="BU113" s="98">
        <v>68.95</v>
      </c>
      <c r="BV113" s="98">
        <f>BU113*D113</f>
        <v>0</v>
      </c>
    </row>
    <row r="114" spans="1:74">
      <c r="F114" s="129">
        <f>SUM(F108:F113)</f>
        <v>0</v>
      </c>
      <c r="G114" s="3"/>
      <c r="H114" s="7">
        <f>SUM(H108:H113)</f>
        <v>0</v>
      </c>
      <c r="I114" s="7">
        <f t="shared" ref="I114:U114" si="84">SUM(I108:I113)</f>
        <v>0</v>
      </c>
      <c r="J114" s="7">
        <f t="shared" si="84"/>
        <v>0</v>
      </c>
      <c r="K114" s="7">
        <f t="shared" si="84"/>
        <v>0</v>
      </c>
      <c r="L114" s="7">
        <f t="shared" si="84"/>
        <v>0</v>
      </c>
      <c r="M114" s="7">
        <f t="shared" si="84"/>
        <v>0</v>
      </c>
      <c r="N114" s="7">
        <f t="shared" si="84"/>
        <v>0</v>
      </c>
      <c r="O114" s="7">
        <f t="shared" si="84"/>
        <v>0</v>
      </c>
      <c r="P114" s="7">
        <f t="shared" si="84"/>
        <v>0</v>
      </c>
      <c r="Q114" s="7">
        <f t="shared" si="84"/>
        <v>0</v>
      </c>
      <c r="R114" s="7">
        <f t="shared" si="84"/>
        <v>0</v>
      </c>
      <c r="S114" s="7">
        <f t="shared" si="84"/>
        <v>0</v>
      </c>
      <c r="T114" s="7">
        <f t="shared" si="84"/>
        <v>0</v>
      </c>
      <c r="U114" s="7">
        <f t="shared" si="84"/>
        <v>0</v>
      </c>
      <c r="V114" s="7">
        <f>SUM(V108:V113)</f>
        <v>0</v>
      </c>
      <c r="X114" s="7">
        <f>SUM(X108:X113)</f>
        <v>0</v>
      </c>
      <c r="Y114" s="7">
        <f t="shared" ref="Y114:AE114" si="85">SUM(Y108:Y113)</f>
        <v>0</v>
      </c>
      <c r="Z114" s="7">
        <f t="shared" si="85"/>
        <v>0</v>
      </c>
      <c r="AA114" s="7">
        <f t="shared" si="85"/>
        <v>0</v>
      </c>
      <c r="AB114" s="7">
        <f t="shared" si="85"/>
        <v>0</v>
      </c>
      <c r="AC114" s="7">
        <f t="shared" si="85"/>
        <v>0</v>
      </c>
      <c r="AD114" s="7">
        <f t="shared" si="85"/>
        <v>0</v>
      </c>
      <c r="AE114" s="7">
        <f t="shared" si="85"/>
        <v>0</v>
      </c>
      <c r="AO114" s="7">
        <f>SUM(AO108:AO113)</f>
        <v>0</v>
      </c>
      <c r="AP114" s="7">
        <f t="shared" ref="AP114:AZ114" si="86">SUM(AP108:AP113)</f>
        <v>0</v>
      </c>
      <c r="AQ114" s="7">
        <f t="shared" si="86"/>
        <v>0</v>
      </c>
      <c r="AR114" s="7">
        <f t="shared" si="86"/>
        <v>0</v>
      </c>
      <c r="AS114" s="7">
        <f t="shared" si="86"/>
        <v>0</v>
      </c>
      <c r="AT114" s="7">
        <f t="shared" si="86"/>
        <v>0</v>
      </c>
      <c r="AU114" s="7">
        <f t="shared" si="86"/>
        <v>0</v>
      </c>
      <c r="AV114" s="7">
        <f t="shared" si="86"/>
        <v>0</v>
      </c>
      <c r="AW114" s="7">
        <f t="shared" si="86"/>
        <v>0</v>
      </c>
      <c r="AX114" s="7">
        <f t="shared" si="86"/>
        <v>0</v>
      </c>
      <c r="AY114" s="7">
        <f t="shared" si="86"/>
        <v>0</v>
      </c>
      <c r="AZ114" s="7">
        <f t="shared" si="86"/>
        <v>0</v>
      </c>
      <c r="BA114" s="7">
        <f>SUM(BA108:BA113)</f>
        <v>0</v>
      </c>
      <c r="BP114" s="7">
        <f>SUM(BP108:BP113)</f>
        <v>0</v>
      </c>
      <c r="BQ114" s="7">
        <f>SUM(BQ108:BQ113)</f>
        <v>0</v>
      </c>
      <c r="BV114" s="99">
        <f>SUM(BV108:BV113)</f>
        <v>0</v>
      </c>
    </row>
  </sheetData>
  <mergeCells count="13">
    <mergeCell ref="A11:F11"/>
    <mergeCell ref="A69:F69"/>
    <mergeCell ref="A5:A6"/>
    <mergeCell ref="AO10:BA10"/>
    <mergeCell ref="BP10:BQ10"/>
    <mergeCell ref="B43:F43"/>
    <mergeCell ref="B17:F17"/>
    <mergeCell ref="X6:AA6"/>
    <mergeCell ref="BU10:BV10"/>
    <mergeCell ref="H1:K1"/>
    <mergeCell ref="H6:K6"/>
    <mergeCell ref="X10:AE10"/>
    <mergeCell ref="X1:AA1"/>
  </mergeCells>
  <phoneticPr fontId="26" type="noConversion"/>
  <hyperlinks>
    <hyperlink ref="A105" r:id="rId1" display="The Drop" xr:uid="{4312FD28-3D33-49DD-9613-FD190C5A4E34}"/>
    <hyperlink ref="A38" r:id="rId2" display="Mercy XXXL DT complete series" xr:uid="{0C6C7BB1-C535-40D7-BBCD-393DDFDDEFB7}"/>
    <hyperlink ref="A40" r:id="rId3" display="Mercy XXL DT complete series" xr:uid="{4E1D798A-49F2-45B2-B2DA-7643D6A12992}"/>
    <hyperlink ref="A14" r:id="rId4" xr:uid="{11C0FCE0-2E38-4E25-BB5B-4E9EC7889C76}"/>
    <hyperlink ref="A13" r:id="rId5" display="THE BLADE complete series" xr:uid="{BE05B712-0595-46BC-BFC4-5071B160D0DE}"/>
    <hyperlink ref="A15" r:id="rId6" display="ABYSS DT complete series" xr:uid="{B3545DA2-6FE0-457A-9629-D1E43B3A3032}"/>
    <hyperlink ref="A56" r:id="rId7" xr:uid="{3295985C-8C97-4BF3-8B5C-85EC6C92E87A}"/>
    <hyperlink ref="A57" r:id="rId8" xr:uid="{864D5190-E4FF-46D6-B460-3A82EA4D09C3}"/>
    <hyperlink ref="A58" r:id="rId9" xr:uid="{FC5B37A1-2874-45EF-B421-63322CA75181}"/>
    <hyperlink ref="A59" r:id="rId10" xr:uid="{B0929D49-84EA-41C6-96A4-1BD575B101F1}"/>
    <hyperlink ref="A60" r:id="rId11" xr:uid="{D2BD6D49-19CE-40BD-84F1-184F205C2775}"/>
    <hyperlink ref="A61" r:id="rId12" xr:uid="{792DEEC5-B410-410B-8490-33983BA94173}"/>
    <hyperlink ref="A62" r:id="rId13" xr:uid="{27D0560C-409F-4404-897F-E93354395E60}"/>
    <hyperlink ref="A63" r:id="rId14" xr:uid="{256234D9-80CF-4FB9-9B51-F606A65799D9}"/>
    <hyperlink ref="A64" r:id="rId15" xr:uid="{CE26977B-4B7E-4EC0-85DA-D88C041442AD}"/>
    <hyperlink ref="A65" r:id="rId16" xr:uid="{19588F87-0904-4EC8-904E-6C24EF490813}"/>
    <hyperlink ref="A66" r:id="rId17" xr:uid="{A1BC77C8-AB1A-456D-9E4F-B63E2B7796AC}"/>
    <hyperlink ref="A67" r:id="rId18" xr:uid="{2543E28F-E845-4E64-A44D-B29F92F22B79}"/>
    <hyperlink ref="A55" r:id="rId19" xr:uid="{F81ECF08-7463-43AA-AF2E-50F219AA8C5A}"/>
    <hyperlink ref="A71" r:id="rId20" xr:uid="{8EADB890-F784-430C-AD1E-558739CBF13A}"/>
    <hyperlink ref="A72" r:id="rId21" xr:uid="{C1A79CF5-283D-4664-9B93-31F2013341A5}"/>
    <hyperlink ref="A73" r:id="rId22" xr:uid="{4A6DB518-3B21-4565-9E8F-F1B7A1E7D5F5}"/>
    <hyperlink ref="A74" r:id="rId23" xr:uid="{74C6E75F-659B-4D8E-A230-CA9BC9A0E0BC}"/>
    <hyperlink ref="A75" r:id="rId24" xr:uid="{664A0085-BD24-4B37-9EE4-5A4C72EE8FDE}"/>
    <hyperlink ref="A76" r:id="rId25" xr:uid="{7D623EAB-99E4-4194-831C-3323C6B082D6}"/>
    <hyperlink ref="A25" r:id="rId26" display="MANTA XXXL1 DT" xr:uid="{E7692F89-C5E4-4AB3-A71D-0D37FE798846}"/>
    <hyperlink ref="A27" r:id="rId27" display="MANTA XXXL3 DT" xr:uid="{BD33334C-2041-44EC-9E93-5763150E866C}"/>
    <hyperlink ref="A28" r:id="rId28" display="MANTA XXXL4 DT" xr:uid="{17E0FFF1-6A8B-4EC5-BA2C-E9A49F489DF8}"/>
    <hyperlink ref="A29" r:id="rId29" display="MANTA XXXL5 DT" xr:uid="{786568B2-B243-41F4-9014-D421D7E97CC7}"/>
    <hyperlink ref="A30" r:id="rId30" display="MANTA XXXL6 DT" xr:uid="{F765B00E-E1F8-4EC8-8EDF-099C928D46A6}"/>
    <hyperlink ref="A31" r:id="rId31" display="MANTA Mega 7 DT" xr:uid="{4E39EA7F-B976-45DB-855B-86860A121DD9}"/>
    <hyperlink ref="A95" r:id="rId32" xr:uid="{B6B22677-F8AB-48A9-8C48-4F4B6410EBF7}"/>
    <hyperlink ref="A96" r:id="rId33" xr:uid="{BE88C287-AA79-4A94-80F7-AFB2078B6212}"/>
    <hyperlink ref="A94" r:id="rId34" xr:uid="{6F76D8A7-2F54-42A4-A7CE-8B94F30996A1}"/>
    <hyperlink ref="A93" r:id="rId35" xr:uid="{D5943ED3-D9CB-4F69-A1C6-9C51CE841200}"/>
    <hyperlink ref="A92" r:id="rId36" xr:uid="{ED3E4695-553E-4E67-98B4-C8920A4AFB22}"/>
    <hyperlink ref="A91" r:id="rId37" xr:uid="{C3B5AC46-2DD4-465C-808D-30A81280F830}"/>
    <hyperlink ref="A90" r:id="rId38" xr:uid="{F2838E84-9460-44C8-B915-2C5EB85E0FAF}"/>
    <hyperlink ref="A89" r:id="rId39" xr:uid="{DCA53CEF-70B2-4E34-939E-D978DE2E6F7A}"/>
    <hyperlink ref="A88" r:id="rId40" xr:uid="{19938364-C3CF-4F52-A1FC-C78B527F3111}"/>
    <hyperlink ref="A87" r:id="rId41" xr:uid="{F3BD5328-68BC-4056-958F-AB053F6F7D59}"/>
    <hyperlink ref="A86" r:id="rId42" xr:uid="{978E6885-9F58-441A-95C2-E50450958F3F}"/>
    <hyperlink ref="A85" r:id="rId43" xr:uid="{E9C0E187-4BE3-4ED1-9054-0F4EFFF81C24}"/>
    <hyperlink ref="A84" r:id="rId44" xr:uid="{342BD353-01FE-4135-8F55-A9B0D54ACC06}"/>
    <hyperlink ref="A83" r:id="rId45" xr:uid="{75A137EB-1D43-462E-A801-7264F2A887CD}"/>
    <hyperlink ref="A82" r:id="rId46" xr:uid="{B25552D1-F8E9-47AB-BCC8-30060AC6F08D}"/>
    <hyperlink ref="A81" r:id="rId47" xr:uid="{16B6DDC6-AF2F-430C-8873-7BE45BB1F198}"/>
    <hyperlink ref="A80" r:id="rId48" xr:uid="{6078B8EA-EF84-43DD-8C1D-638665667082}"/>
    <hyperlink ref="A79" r:id="rId49" xr:uid="{FA4F673A-25B3-435B-A4C8-74A47862E72F}"/>
    <hyperlink ref="A78" r:id="rId50" xr:uid="{18610707-156C-4249-AC62-938A4FF24558}"/>
    <hyperlink ref="A77" r:id="rId51" xr:uid="{F838EA8B-A059-4280-9FC1-659DFE59BED1}"/>
    <hyperlink ref="A100" r:id="rId52" xr:uid="{9EFDA6FD-80C0-43D3-806C-C9A677DCDF00}"/>
    <hyperlink ref="A99" r:id="rId53" xr:uid="{335D0DBB-A75F-4763-A466-4DED9AD0740F}"/>
    <hyperlink ref="A98" r:id="rId54" xr:uid="{607ED862-4243-4806-AA05-C8DE2BF593E7}"/>
    <hyperlink ref="A97" r:id="rId55" xr:uid="{6F0FFEF1-1E37-4EAD-B478-9EDFCAF75359}"/>
    <hyperlink ref="A111" r:id="rId56" xr:uid="{E8B58DF2-FC9F-43DA-B808-81F399BD0136}"/>
    <hyperlink ref="A109" r:id="rId57" xr:uid="{408B8267-676A-49A7-84A4-526778468B58}"/>
    <hyperlink ref="A108" r:id="rId58" xr:uid="{2DD48B51-99B7-4279-A63E-8901158FEECA}"/>
  </hyperlinks>
  <pageMargins left="0.7" right="0.7" top="0.75" bottom="0.75" header="0.3" footer="0.3"/>
  <pageSetup paperSize="9" orientation="portrait" horizontalDpi="0" verticalDpi="0" r:id="rId59"/>
  <drawing r:id="rId6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tabColor rgb="FFFF0000"/>
  </sheetPr>
  <dimension ref="A1:BV189"/>
  <sheetViews>
    <sheetView zoomScale="70" zoomScaleNormal="70" workbookViewId="0">
      <pane xSplit="3" ySplit="10" topLeftCell="D155" activePane="bottomRight" state="frozenSplit"/>
      <selection pane="topRight" activeCell="B12" sqref="B12:H62"/>
      <selection pane="bottomLeft" activeCell="B12" sqref="B12:B38"/>
      <selection pane="bottomRight" activeCell="C164" sqref="C164:D176"/>
    </sheetView>
  </sheetViews>
  <sheetFormatPr baseColWidth="10" defaultRowHeight="14.5"/>
  <cols>
    <col min="1" max="1" width="15.26953125" hidden="1" customWidth="1"/>
    <col min="2" max="2" width="42.54296875" hidden="1" customWidth="1"/>
    <col min="3" max="3" width="45.81640625" bestFit="1" customWidth="1"/>
    <col min="4" max="4" width="33.54296875" bestFit="1" customWidth="1"/>
    <col min="5" max="5" width="18.81640625" bestFit="1" customWidth="1"/>
    <col min="6" max="6" width="16.453125" bestFit="1" customWidth="1"/>
    <col min="7" max="7" width="22.54296875" bestFit="1" customWidth="1"/>
    <col min="8" max="8" width="17.1796875" bestFit="1" customWidth="1"/>
    <col min="9" max="9" width="4.453125" customWidth="1"/>
    <col min="10" max="21" width="11.453125" customWidth="1"/>
    <col min="22" max="24" width="11.453125" hidden="1" customWidth="1"/>
    <col min="25" max="25" width="11.453125" customWidth="1"/>
    <col min="26" max="30" width="8.7265625" customWidth="1"/>
    <col min="31" max="31" width="9.453125" customWidth="1"/>
    <col min="32" max="32" width="6.54296875" bestFit="1" customWidth="1"/>
    <col min="33" max="33" width="3.81640625" hidden="1" customWidth="1"/>
    <col min="34" max="34" width="2.453125" hidden="1" customWidth="1"/>
    <col min="35" max="35" width="2.81640625" hidden="1" customWidth="1"/>
    <col min="36" max="36" width="2.26953125" hidden="1" customWidth="1"/>
    <col min="37" max="37" width="3.7265625" hidden="1" customWidth="1"/>
    <col min="38" max="38" width="5.1796875" hidden="1" customWidth="1"/>
    <col min="39" max="39" width="6.54296875" hidden="1" customWidth="1"/>
    <col min="40" max="40" width="4.453125" customWidth="1"/>
    <col min="41" max="52" width="8.7265625" customWidth="1"/>
    <col min="53" max="53" width="7.81640625" customWidth="1"/>
    <col min="54" max="60" width="7.7265625" hidden="1" customWidth="1"/>
    <col min="61" max="66" width="8.81640625" hidden="1" customWidth="1"/>
    <col min="67" max="67" width="4.453125" customWidth="1"/>
    <col min="68" max="68" width="7.7265625" bestFit="1" customWidth="1"/>
    <col min="69" max="69" width="7.453125" customWidth="1"/>
    <col min="70" max="71" width="7.7265625" hidden="1" customWidth="1"/>
    <col min="72" max="72" width="4.453125" customWidth="1"/>
    <col min="73" max="73" width="8.1796875" bestFit="1" customWidth="1"/>
    <col min="74" max="74" width="13.1796875" customWidth="1"/>
  </cols>
  <sheetData>
    <row r="1" spans="1:74" s="1" customFormat="1" ht="20.149999999999999" customHeight="1">
      <c r="E1" s="41" t="s">
        <v>47</v>
      </c>
      <c r="F1" s="42" t="s">
        <v>254</v>
      </c>
      <c r="H1" s="9"/>
      <c r="J1" s="114" t="s">
        <v>238</v>
      </c>
      <c r="K1" s="114"/>
      <c r="L1" s="114"/>
      <c r="M1" s="114"/>
      <c r="N1" s="122"/>
      <c r="X1" s="9"/>
      <c r="Z1" s="91" t="s">
        <v>70</v>
      </c>
      <c r="AA1" s="169"/>
      <c r="AB1" s="169"/>
      <c r="AC1" s="169"/>
      <c r="AD1" s="111">
        <f>BV63+BV71+BV85+BV108+BV118+BV132+BV138+BV146+BV157+BV163+BV169+BV177+BV183+BV189</f>
        <v>0</v>
      </c>
      <c r="AE1" s="9"/>
      <c r="AG1" s="9"/>
      <c r="AH1" s="9"/>
      <c r="AI1" s="9"/>
      <c r="AJ1" s="9"/>
      <c r="AK1" s="9"/>
      <c r="AL1" s="9"/>
      <c r="AM1" s="9"/>
      <c r="BN1" s="9"/>
    </row>
    <row r="2" spans="1:74" s="1" customFormat="1" ht="20">
      <c r="C2" s="43" t="s">
        <v>41</v>
      </c>
      <c r="D2" s="43"/>
      <c r="E2" s="50">
        <f>H63+H71+H85+H108+H118+H132+H138+H146+H157+H163+H169+H177+H183+H189</f>
        <v>0</v>
      </c>
      <c r="F2" s="81">
        <f>AVERAGE(F3:F4)</f>
        <v>0</v>
      </c>
      <c r="H2" s="9"/>
      <c r="J2" s="35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24" t="s">
        <v>62</v>
      </c>
      <c r="X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BN2" s="9"/>
    </row>
    <row r="3" spans="1:74" s="1" customFormat="1" ht="19.5" customHeight="1">
      <c r="C3" s="40"/>
      <c r="D3" s="40"/>
      <c r="E3" s="40"/>
      <c r="F3" s="81">
        <v>0</v>
      </c>
      <c r="G3" s="1" t="s">
        <v>1659</v>
      </c>
      <c r="I3" s="9"/>
      <c r="J3" s="147">
        <f>Z71+Z85+Z108+Z132+Z118+Z63+Z138+Z146+Z157+Z163+Z169+Z177+Z183+Z189</f>
        <v>0</v>
      </c>
      <c r="K3" s="147">
        <f t="shared" ref="K3:N3" si="0">AA71+AA85+AA108+AA132+AA118+AA63+AA138+AA146+AA157+AA163+AA169+AA177+AA183+AA189</f>
        <v>0</v>
      </c>
      <c r="L3" s="147">
        <f t="shared" si="0"/>
        <v>0</v>
      </c>
      <c r="M3" s="147">
        <f t="shared" si="0"/>
        <v>0</v>
      </c>
      <c r="N3" s="147">
        <f t="shared" si="0"/>
        <v>0</v>
      </c>
      <c r="O3" s="147">
        <f>AE71+AE85+AE108+AE132+AE118+AE63+AE138+AE146+AE157+AE163+AE169+AE177+AE183+AE189</f>
        <v>0</v>
      </c>
      <c r="P3" s="21"/>
      <c r="Q3" s="85">
        <f>SUM(J3:P3)</f>
        <v>0</v>
      </c>
      <c r="Y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BO3" s="9"/>
    </row>
    <row r="4" spans="1:74" s="1" customFormat="1" ht="19.5" customHeight="1">
      <c r="C4" s="40"/>
      <c r="D4" s="40"/>
      <c r="E4" s="40"/>
      <c r="F4" s="81">
        <v>0</v>
      </c>
      <c r="G4" s="273" t="s">
        <v>1045</v>
      </c>
      <c r="I4" s="9"/>
      <c r="J4" s="46"/>
      <c r="K4" s="46"/>
      <c r="L4" s="46"/>
      <c r="M4" s="46"/>
      <c r="N4" s="46"/>
      <c r="O4" s="46"/>
      <c r="P4" s="46"/>
      <c r="Y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BO4" s="9"/>
    </row>
    <row r="5" spans="1:74" s="1" customFormat="1" ht="19.5" customHeight="1">
      <c r="C5" s="510" t="s">
        <v>1680</v>
      </c>
      <c r="D5" s="40"/>
      <c r="E5" s="40"/>
      <c r="F5" s="64"/>
      <c r="G5" s="33"/>
      <c r="H5" s="33"/>
      <c r="I5" s="9"/>
      <c r="J5" s="33"/>
      <c r="K5" s="33"/>
      <c r="Y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BO5" s="9"/>
    </row>
    <row r="6" spans="1:74" s="1" customFormat="1" ht="19.5" customHeight="1">
      <c r="C6" s="510"/>
      <c r="D6" s="40"/>
      <c r="E6" s="40"/>
      <c r="F6" s="40"/>
      <c r="G6" s="33"/>
      <c r="I6" s="9"/>
      <c r="J6" s="479" t="s">
        <v>1447</v>
      </c>
      <c r="K6" s="479"/>
      <c r="L6" s="479"/>
      <c r="M6" s="479"/>
      <c r="N6" s="479"/>
      <c r="T6" s="9"/>
      <c r="U6" s="9"/>
      <c r="X6" s="9"/>
      <c r="Y6" s="9"/>
      <c r="Z6" s="173" t="s">
        <v>1448</v>
      </c>
      <c r="AA6" s="173"/>
      <c r="AB6" s="173"/>
      <c r="AC6" s="173"/>
      <c r="AD6" s="9"/>
      <c r="AF6" s="75"/>
      <c r="AG6" s="9"/>
      <c r="AH6" s="9"/>
      <c r="AI6" s="9"/>
      <c r="AJ6" s="9"/>
      <c r="AK6" s="9"/>
      <c r="AL6" s="9"/>
      <c r="AM6" s="9"/>
      <c r="AN6" s="9"/>
      <c r="BO6" s="9"/>
    </row>
    <row r="7" spans="1:74" s="1" customFormat="1" ht="19.5" customHeight="1">
      <c r="C7" s="40"/>
      <c r="D7" s="40"/>
      <c r="E7" s="40"/>
      <c r="F7" s="40"/>
      <c r="G7" s="33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24" t="s">
        <v>62</v>
      </c>
      <c r="Z7" s="82" t="s">
        <v>50</v>
      </c>
      <c r="AA7" s="71" t="s">
        <v>52</v>
      </c>
      <c r="AB7" s="67" t="s">
        <v>62</v>
      </c>
      <c r="AC7" s="70"/>
      <c r="AD7" s="9"/>
      <c r="AE7" s="9"/>
      <c r="AF7" s="9"/>
      <c r="AG7" s="9"/>
      <c r="AH7" s="9"/>
      <c r="AI7" s="9"/>
      <c r="AJ7" s="9"/>
    </row>
    <row r="8" spans="1:74" s="1" customFormat="1" ht="19.5" customHeight="1">
      <c r="C8" s="276" t="s">
        <v>1062</v>
      </c>
      <c r="D8" s="40"/>
      <c r="E8" s="40"/>
      <c r="F8" s="40"/>
      <c r="G8" s="33"/>
      <c r="H8" s="33"/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97">
        <f>SUM(J8:T8)</f>
        <v>0</v>
      </c>
      <c r="Z8" s="141">
        <v>0</v>
      </c>
      <c r="AA8" s="263">
        <f>BQ63+BQ85+BQ108+Q118+BQ132+BQ138+BQ146+BQ157+BQ71+BQ163+BQ169+BQ177+BQ183+BQ189+BQ118</f>
        <v>0</v>
      </c>
      <c r="AB8" s="85">
        <f>SUM(Z8:AA8)</f>
        <v>0</v>
      </c>
      <c r="AC8" s="9"/>
      <c r="AD8" s="9"/>
      <c r="AE8" s="9"/>
      <c r="AF8" s="9"/>
      <c r="AG8" s="9"/>
      <c r="AH8" s="9"/>
      <c r="AI8" s="9"/>
      <c r="AJ8" s="9"/>
    </row>
    <row r="9" spans="1:74" s="1" customFormat="1" ht="12" customHeight="1">
      <c r="C9" s="40"/>
      <c r="D9" s="40"/>
      <c r="I9" s="9"/>
      <c r="R9" s="2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BO9" s="9"/>
    </row>
    <row r="10" spans="1:74" s="1" customFormat="1" ht="117.75" customHeight="1">
      <c r="A10" s="228" t="s">
        <v>401</v>
      </c>
      <c r="B10" s="240" t="s">
        <v>841</v>
      </c>
      <c r="C10" s="236"/>
      <c r="D10" s="142" t="s">
        <v>210</v>
      </c>
      <c r="E10" s="38" t="s">
        <v>1820</v>
      </c>
      <c r="F10" s="38" t="s">
        <v>31</v>
      </c>
      <c r="G10" s="38" t="s">
        <v>32</v>
      </c>
      <c r="H10" s="38" t="s">
        <v>33</v>
      </c>
      <c r="I10" s="9"/>
      <c r="J10" s="414" t="s">
        <v>1660</v>
      </c>
      <c r="K10" s="415" t="s">
        <v>247</v>
      </c>
      <c r="L10" s="416" t="s">
        <v>371</v>
      </c>
      <c r="M10" s="417" t="s">
        <v>44</v>
      </c>
      <c r="N10" s="418" t="s">
        <v>45</v>
      </c>
      <c r="O10" s="419" t="s">
        <v>1661</v>
      </c>
      <c r="P10" s="420" t="s">
        <v>1385</v>
      </c>
      <c r="Q10" s="421" t="s">
        <v>1662</v>
      </c>
      <c r="R10" s="422" t="s">
        <v>202</v>
      </c>
      <c r="S10" s="423" t="s">
        <v>156</v>
      </c>
      <c r="T10" s="424" t="s">
        <v>1395</v>
      </c>
      <c r="U10" s="21"/>
      <c r="V10" s="21"/>
      <c r="W10" s="21"/>
      <c r="X10" s="21"/>
      <c r="Y10" s="9"/>
      <c r="Z10" s="484" t="s">
        <v>34</v>
      </c>
      <c r="AA10" s="485"/>
      <c r="AB10" s="485"/>
      <c r="AC10" s="485"/>
      <c r="AD10" s="485"/>
      <c r="AE10" s="485"/>
      <c r="AF10" s="486"/>
      <c r="AG10" s="36"/>
      <c r="AH10" s="9"/>
      <c r="AI10" s="9"/>
      <c r="AJ10" s="9"/>
      <c r="AK10" s="9"/>
      <c r="AL10" s="9"/>
      <c r="AM10" s="9"/>
      <c r="AN10" s="9"/>
      <c r="AO10" s="487" t="s">
        <v>59</v>
      </c>
      <c r="AP10" s="488"/>
      <c r="AQ10" s="488"/>
      <c r="AR10" s="488"/>
      <c r="AS10" s="488"/>
      <c r="AT10" s="488"/>
      <c r="AU10" s="488"/>
      <c r="AV10" s="488"/>
      <c r="AW10" s="488"/>
      <c r="AX10" s="488"/>
      <c r="AY10" s="488"/>
      <c r="AZ10" s="488"/>
      <c r="BA10" s="488"/>
      <c r="BO10" s="9"/>
      <c r="BP10" s="489" t="s">
        <v>65</v>
      </c>
      <c r="BQ10" s="490"/>
      <c r="BU10" s="478" t="s">
        <v>67</v>
      </c>
      <c r="BV10" s="478"/>
    </row>
    <row r="11" spans="1:74" s="1" customFormat="1" ht="20.149999999999999" customHeight="1">
      <c r="A11" s="235"/>
      <c r="B11" s="235"/>
      <c r="C11" s="219" t="s">
        <v>911</v>
      </c>
      <c r="E11" s="16"/>
      <c r="F11" s="16"/>
      <c r="G11" s="12"/>
      <c r="H11" s="12"/>
      <c r="I11" s="3"/>
      <c r="J11" s="16"/>
      <c r="K11" s="16"/>
      <c r="L11" s="16"/>
      <c r="M11" s="16"/>
      <c r="N11" s="16"/>
      <c r="O11" s="16"/>
      <c r="P11" s="16"/>
      <c r="Q11" s="16"/>
      <c r="R11" s="77"/>
      <c r="S11" s="77"/>
      <c r="T11" s="77"/>
      <c r="U11" s="16"/>
      <c r="V11" s="16"/>
      <c r="W11" s="16"/>
      <c r="X11" s="16"/>
      <c r="Y11" s="3"/>
      <c r="Z11" s="6" t="s">
        <v>61</v>
      </c>
      <c r="AA11" s="6" t="s">
        <v>20</v>
      </c>
      <c r="AB11" s="6" t="s">
        <v>21</v>
      </c>
      <c r="AC11" s="6" t="s">
        <v>22</v>
      </c>
      <c r="AD11" s="6" t="s">
        <v>23</v>
      </c>
      <c r="AE11" s="6" t="s">
        <v>6</v>
      </c>
      <c r="AF11" s="6" t="s">
        <v>24</v>
      </c>
      <c r="AG11" s="13" t="s">
        <v>61</v>
      </c>
      <c r="AH11" s="13" t="s">
        <v>20</v>
      </c>
      <c r="AI11" s="13" t="s">
        <v>21</v>
      </c>
      <c r="AJ11" s="13" t="s">
        <v>22</v>
      </c>
      <c r="AK11" s="13" t="s">
        <v>23</v>
      </c>
      <c r="AL11" s="13" t="s">
        <v>6</v>
      </c>
      <c r="AM11" s="13" t="s">
        <v>24</v>
      </c>
      <c r="AN11" s="3"/>
      <c r="AO11" s="6" t="s">
        <v>48</v>
      </c>
      <c r="AP11" s="84" t="s">
        <v>49</v>
      </c>
      <c r="AQ11" s="84" t="s">
        <v>50</v>
      </c>
      <c r="AR11" s="84" t="s">
        <v>51</v>
      </c>
      <c r="AS11" s="84" t="s">
        <v>52</v>
      </c>
      <c r="AT11" s="84" t="s">
        <v>53</v>
      </c>
      <c r="AU11" s="84" t="s">
        <v>54</v>
      </c>
      <c r="AV11" s="84" t="s">
        <v>55</v>
      </c>
      <c r="AW11" s="84" t="s">
        <v>56</v>
      </c>
      <c r="AX11" s="84" t="s">
        <v>57</v>
      </c>
      <c r="AY11" s="84" t="s">
        <v>58</v>
      </c>
      <c r="AZ11" s="84" t="s">
        <v>239</v>
      </c>
      <c r="BA11" s="84" t="s">
        <v>240</v>
      </c>
      <c r="BB11" s="13" t="s">
        <v>48</v>
      </c>
      <c r="BC11" s="13" t="s">
        <v>49</v>
      </c>
      <c r="BD11" s="13" t="s">
        <v>50</v>
      </c>
      <c r="BE11" s="13" t="s">
        <v>51</v>
      </c>
      <c r="BF11" s="13" t="s">
        <v>52</v>
      </c>
      <c r="BG11" s="13" t="s">
        <v>53</v>
      </c>
      <c r="BH11" s="13" t="s">
        <v>54</v>
      </c>
      <c r="BI11" s="13" t="s">
        <v>55</v>
      </c>
      <c r="BJ11" s="13" t="s">
        <v>56</v>
      </c>
      <c r="BK11" s="13" t="s">
        <v>57</v>
      </c>
      <c r="BL11" s="13" t="s">
        <v>58</v>
      </c>
      <c r="BM11" s="13" t="s">
        <v>239</v>
      </c>
      <c r="BN11" s="13" t="s">
        <v>240</v>
      </c>
      <c r="BO11" s="3"/>
      <c r="BP11" s="73" t="s">
        <v>50</v>
      </c>
      <c r="BQ11" s="73" t="s">
        <v>52</v>
      </c>
      <c r="BR11" s="39" t="s">
        <v>50</v>
      </c>
      <c r="BS11" s="39" t="s">
        <v>52</v>
      </c>
      <c r="BU11" s="73" t="s">
        <v>68</v>
      </c>
      <c r="BV11" s="73" t="s">
        <v>69</v>
      </c>
    </row>
    <row r="12" spans="1:74" s="1" customFormat="1" ht="20.149999999999999" customHeight="1">
      <c r="A12" s="233" t="s">
        <v>665</v>
      </c>
      <c r="B12" s="237" t="s">
        <v>753</v>
      </c>
      <c r="C12" s="292" t="s">
        <v>307</v>
      </c>
      <c r="D12" s="19" t="s">
        <v>228</v>
      </c>
      <c r="E12" s="19">
        <v>5</v>
      </c>
      <c r="F12" s="107">
        <f t="shared" ref="F12:F16" si="1">SUM(J12:X12)</f>
        <v>0</v>
      </c>
      <c r="G12" s="30">
        <v>190</v>
      </c>
      <c r="H12" s="8">
        <f>F12*G12*(100-$F$4)/100</f>
        <v>0</v>
      </c>
      <c r="I12" s="9"/>
      <c r="J12" s="377"/>
      <c r="K12" s="354"/>
      <c r="L12" s="336"/>
      <c r="M12" s="355"/>
      <c r="N12" s="316"/>
      <c r="O12" s="409"/>
      <c r="P12" s="356"/>
      <c r="Q12" s="412"/>
      <c r="R12" s="139"/>
      <c r="S12" s="157"/>
      <c r="T12" s="413"/>
      <c r="U12" s="21"/>
      <c r="V12" s="21"/>
      <c r="W12" s="21"/>
      <c r="X12" s="21"/>
      <c r="Y12" s="9"/>
      <c r="Z12" s="20"/>
      <c r="AA12" s="48">
        <f>AH12*$F12</f>
        <v>0</v>
      </c>
      <c r="AB12" s="148"/>
      <c r="AC12" s="148"/>
      <c r="AD12" s="148"/>
      <c r="AE12" s="148"/>
      <c r="AF12" s="148"/>
      <c r="AG12" s="20"/>
      <c r="AH12" s="48">
        <v>5</v>
      </c>
      <c r="AI12" s="21"/>
      <c r="AJ12" s="21"/>
      <c r="AK12" s="21"/>
      <c r="AL12" s="21"/>
      <c r="AM12" s="20"/>
      <c r="AN12" s="9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9"/>
      <c r="BP12" s="51"/>
      <c r="BQ12" s="74">
        <f t="shared" ref="BQ12:BQ16" si="2">BS12*F12</f>
        <v>0</v>
      </c>
      <c r="BR12" s="51"/>
      <c r="BS12" s="74">
        <v>15</v>
      </c>
      <c r="BU12" s="98">
        <v>1.5</v>
      </c>
      <c r="BV12" s="98">
        <f t="shared" ref="BV12:BV16" si="3">BU12*F12</f>
        <v>0</v>
      </c>
    </row>
    <row r="13" spans="1:74" s="1" customFormat="1" ht="20.149999999999999" customHeight="1">
      <c r="A13" s="233" t="s">
        <v>666</v>
      </c>
      <c r="B13" s="237" t="s">
        <v>754</v>
      </c>
      <c r="C13" s="292" t="s">
        <v>308</v>
      </c>
      <c r="D13" s="19" t="s">
        <v>228</v>
      </c>
      <c r="E13" s="19">
        <v>5</v>
      </c>
      <c r="F13" s="107">
        <f t="shared" si="1"/>
        <v>0</v>
      </c>
      <c r="G13" s="30">
        <v>190</v>
      </c>
      <c r="H13" s="8">
        <f>F13*G13*(100-$F$4)/100</f>
        <v>0</v>
      </c>
      <c r="I13" s="9"/>
      <c r="J13" s="377"/>
      <c r="K13" s="354"/>
      <c r="L13" s="336"/>
      <c r="M13" s="355"/>
      <c r="N13" s="316"/>
      <c r="O13" s="409"/>
      <c r="P13" s="356"/>
      <c r="Q13" s="412"/>
      <c r="R13" s="139"/>
      <c r="S13" s="157"/>
      <c r="T13" s="413"/>
      <c r="U13" s="21"/>
      <c r="V13" s="21"/>
      <c r="W13" s="21"/>
      <c r="X13" s="21"/>
      <c r="Y13" s="9"/>
      <c r="Z13" s="20"/>
      <c r="AA13" s="48">
        <f t="shared" ref="AA13:AC22" si="4">AH13*$F13</f>
        <v>0</v>
      </c>
      <c r="AB13" s="148"/>
      <c r="AC13" s="148"/>
      <c r="AD13" s="148"/>
      <c r="AE13" s="148"/>
      <c r="AF13" s="148"/>
      <c r="AG13" s="20"/>
      <c r="AH13" s="48">
        <v>5</v>
      </c>
      <c r="AI13" s="21"/>
      <c r="AJ13" s="21"/>
      <c r="AK13" s="21"/>
      <c r="AL13" s="21"/>
      <c r="AM13" s="20"/>
      <c r="AN13" s="9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9"/>
      <c r="BP13" s="51"/>
      <c r="BQ13" s="74">
        <f t="shared" si="2"/>
        <v>0</v>
      </c>
      <c r="BR13" s="51"/>
      <c r="BS13" s="74">
        <v>15</v>
      </c>
      <c r="BU13" s="98">
        <v>1.5</v>
      </c>
      <c r="BV13" s="98">
        <f t="shared" si="3"/>
        <v>0</v>
      </c>
    </row>
    <row r="14" spans="1:74" s="1" customFormat="1" ht="20.149999999999999" customHeight="1">
      <c r="A14" s="233" t="s">
        <v>669</v>
      </c>
      <c r="B14" s="237" t="s">
        <v>755</v>
      </c>
      <c r="C14" s="292" t="s">
        <v>273</v>
      </c>
      <c r="D14" s="251" t="s">
        <v>231</v>
      </c>
      <c r="E14" s="19">
        <v>1</v>
      </c>
      <c r="F14" s="107">
        <f t="shared" si="1"/>
        <v>0</v>
      </c>
      <c r="G14" s="30">
        <v>162.5</v>
      </c>
      <c r="H14" s="8">
        <f>F14*G14*(100-$F$4)/100</f>
        <v>0</v>
      </c>
      <c r="I14" s="9"/>
      <c r="J14" s="377"/>
      <c r="K14" s="354"/>
      <c r="L14" s="336"/>
      <c r="M14" s="355"/>
      <c r="N14" s="316"/>
      <c r="O14" s="409"/>
      <c r="P14" s="356"/>
      <c r="Q14" s="412"/>
      <c r="R14" s="139"/>
      <c r="S14" s="157"/>
      <c r="T14" s="413"/>
      <c r="U14" s="21"/>
      <c r="V14" s="21"/>
      <c r="W14" s="21"/>
      <c r="X14" s="21"/>
      <c r="Y14" s="9"/>
      <c r="Z14" s="20"/>
      <c r="AA14" s="20"/>
      <c r="AB14" s="20"/>
      <c r="AC14" s="48">
        <f t="shared" si="4"/>
        <v>0</v>
      </c>
      <c r="AD14" s="148"/>
      <c r="AE14" s="148"/>
      <c r="AF14" s="148"/>
      <c r="AG14" s="20"/>
      <c r="AH14" s="20"/>
      <c r="AI14" s="20"/>
      <c r="AJ14" s="48">
        <v>1</v>
      </c>
      <c r="AK14" s="21"/>
      <c r="AL14" s="21"/>
      <c r="AM14" s="20"/>
      <c r="AN14" s="9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9"/>
      <c r="BP14" s="51"/>
      <c r="BQ14" s="74">
        <f t="shared" si="2"/>
        <v>0</v>
      </c>
      <c r="BR14" s="51"/>
      <c r="BS14" s="74">
        <v>5</v>
      </c>
      <c r="BU14" s="98">
        <v>4.2</v>
      </c>
      <c r="BV14" s="98">
        <f t="shared" si="3"/>
        <v>0</v>
      </c>
    </row>
    <row r="15" spans="1:74" s="1" customFormat="1" ht="20.149999999999999" customHeight="1">
      <c r="A15" s="233" t="s">
        <v>670</v>
      </c>
      <c r="B15" s="237" t="s">
        <v>756</v>
      </c>
      <c r="C15" s="292" t="s">
        <v>274</v>
      </c>
      <c r="D15" s="251" t="s">
        <v>231</v>
      </c>
      <c r="E15" s="19">
        <v>1</v>
      </c>
      <c r="F15" s="107">
        <f t="shared" si="1"/>
        <v>0</v>
      </c>
      <c r="G15" s="30">
        <v>147.5</v>
      </c>
      <c r="H15" s="8">
        <f>F15*G15*(100-$F$4)/100</f>
        <v>0</v>
      </c>
      <c r="I15" s="9"/>
      <c r="J15" s="377"/>
      <c r="K15" s="354"/>
      <c r="L15" s="336"/>
      <c r="M15" s="355"/>
      <c r="N15" s="316"/>
      <c r="O15" s="409"/>
      <c r="P15" s="356"/>
      <c r="Q15" s="412"/>
      <c r="R15" s="139"/>
      <c r="S15" s="157"/>
      <c r="T15" s="413"/>
      <c r="U15" s="21"/>
      <c r="V15" s="21"/>
      <c r="W15" s="21"/>
      <c r="X15" s="21"/>
      <c r="Y15" s="9"/>
      <c r="Z15" s="20"/>
      <c r="AA15" s="20"/>
      <c r="AB15" s="20"/>
      <c r="AC15" s="48">
        <f t="shared" si="4"/>
        <v>0</v>
      </c>
      <c r="AD15" s="148"/>
      <c r="AE15" s="148"/>
      <c r="AF15" s="148"/>
      <c r="AG15" s="20"/>
      <c r="AH15" s="20"/>
      <c r="AI15" s="20"/>
      <c r="AJ15" s="48">
        <v>1</v>
      </c>
      <c r="AK15" s="21"/>
      <c r="AL15" s="21"/>
      <c r="AM15" s="20"/>
      <c r="AN15" s="9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9"/>
      <c r="BP15" s="51"/>
      <c r="BQ15" s="74">
        <f t="shared" si="2"/>
        <v>0</v>
      </c>
      <c r="BR15" s="51"/>
      <c r="BS15" s="74">
        <v>5</v>
      </c>
      <c r="BU15" s="98">
        <v>3.8</v>
      </c>
      <c r="BV15" s="98">
        <f t="shared" si="3"/>
        <v>0</v>
      </c>
    </row>
    <row r="16" spans="1:74" s="1" customFormat="1" ht="20.149999999999999" customHeight="1">
      <c r="A16" s="233" t="s">
        <v>671</v>
      </c>
      <c r="B16" s="237" t="s">
        <v>757</v>
      </c>
      <c r="C16" s="292" t="s">
        <v>275</v>
      </c>
      <c r="D16" s="251" t="s">
        <v>231</v>
      </c>
      <c r="E16" s="19">
        <v>1</v>
      </c>
      <c r="F16" s="107">
        <f t="shared" si="1"/>
        <v>0</v>
      </c>
      <c r="G16" s="30">
        <v>140</v>
      </c>
      <c r="H16" s="8">
        <f>F16*G16*(100-$F$4)/100</f>
        <v>0</v>
      </c>
      <c r="I16" s="9"/>
      <c r="J16" s="377"/>
      <c r="K16" s="354"/>
      <c r="L16" s="336"/>
      <c r="M16" s="355"/>
      <c r="N16" s="316"/>
      <c r="O16" s="409"/>
      <c r="P16" s="356"/>
      <c r="Q16" s="412"/>
      <c r="R16" s="139"/>
      <c r="S16" s="157"/>
      <c r="T16" s="413"/>
      <c r="U16" s="21"/>
      <c r="V16" s="21"/>
      <c r="W16" s="21"/>
      <c r="X16" s="21"/>
      <c r="Y16" s="9"/>
      <c r="Z16" s="20"/>
      <c r="AA16" s="20"/>
      <c r="AB16" s="20"/>
      <c r="AC16" s="48">
        <f t="shared" si="4"/>
        <v>0</v>
      </c>
      <c r="AD16" s="148"/>
      <c r="AE16" s="148"/>
      <c r="AF16" s="148"/>
      <c r="AG16" s="20"/>
      <c r="AH16" s="20"/>
      <c r="AI16" s="20"/>
      <c r="AJ16" s="48">
        <v>1</v>
      </c>
      <c r="AK16" s="21"/>
      <c r="AL16" s="21"/>
      <c r="AM16" s="20"/>
      <c r="AN16" s="9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9"/>
      <c r="BP16" s="51"/>
      <c r="BQ16" s="74">
        <f t="shared" si="2"/>
        <v>0</v>
      </c>
      <c r="BR16" s="51"/>
      <c r="BS16" s="74">
        <v>7</v>
      </c>
      <c r="BU16" s="98">
        <v>3</v>
      </c>
      <c r="BV16" s="98">
        <f t="shared" si="3"/>
        <v>0</v>
      </c>
    </row>
    <row r="17" spans="1:74" s="1" customFormat="1" ht="20.149999999999999" customHeight="1">
      <c r="A17" s="233" t="s">
        <v>672</v>
      </c>
      <c r="B17" s="238" t="s">
        <v>740</v>
      </c>
      <c r="C17" s="292" t="s">
        <v>112</v>
      </c>
      <c r="D17" s="19" t="s">
        <v>80</v>
      </c>
      <c r="E17" s="19">
        <v>1</v>
      </c>
      <c r="F17" s="107">
        <f>SUM(J17:X17)</f>
        <v>0</v>
      </c>
      <c r="G17" s="30">
        <v>42.5</v>
      </c>
      <c r="H17" s="8">
        <f t="shared" ref="H17:H45" si="5">F17*G17*(100-$F$3)/100</f>
        <v>0</v>
      </c>
      <c r="I17" s="9"/>
      <c r="J17" s="377"/>
      <c r="K17" s="354"/>
      <c r="L17" s="336"/>
      <c r="M17" s="355"/>
      <c r="N17" s="316"/>
      <c r="O17" s="409"/>
      <c r="P17" s="356"/>
      <c r="Q17" s="412"/>
      <c r="R17" s="139"/>
      <c r="S17" s="157"/>
      <c r="T17" s="413"/>
      <c r="U17" s="21"/>
      <c r="V17" s="21"/>
      <c r="W17" s="21"/>
      <c r="X17" s="21"/>
      <c r="Y17" s="9"/>
      <c r="Z17" s="20"/>
      <c r="AA17" s="48">
        <f t="shared" si="4"/>
        <v>0</v>
      </c>
      <c r="AB17" s="20"/>
      <c r="AC17" s="148"/>
      <c r="AD17" s="148"/>
      <c r="AE17" s="148"/>
      <c r="AF17" s="148"/>
      <c r="AG17" s="20"/>
      <c r="AH17" s="48">
        <v>1</v>
      </c>
      <c r="AI17" s="21"/>
      <c r="AJ17" s="21"/>
      <c r="AK17" s="21"/>
      <c r="AL17" s="21"/>
      <c r="AM17" s="20"/>
      <c r="AN17" s="9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9"/>
      <c r="BP17" s="51"/>
      <c r="BQ17" s="74">
        <f>BS17*F17</f>
        <v>0</v>
      </c>
      <c r="BR17" s="51"/>
      <c r="BS17" s="74">
        <v>3</v>
      </c>
      <c r="BU17" s="98">
        <v>0.7</v>
      </c>
      <c r="BV17" s="98">
        <f>BU17*F17</f>
        <v>0</v>
      </c>
    </row>
    <row r="18" spans="1:74" s="1" customFormat="1" ht="20.149999999999999" customHeight="1">
      <c r="A18" s="233" t="s">
        <v>683</v>
      </c>
      <c r="B18" s="235"/>
      <c r="C18" s="292" t="s">
        <v>310</v>
      </c>
      <c r="D18" s="19" t="s">
        <v>214</v>
      </c>
      <c r="E18" s="19">
        <v>1</v>
      </c>
      <c r="F18" s="107">
        <f t="shared" ref="F18:F62" si="6">SUM(J18:X18)</f>
        <v>0</v>
      </c>
      <c r="G18" s="30">
        <v>62.5</v>
      </c>
      <c r="H18" s="8">
        <f t="shared" si="5"/>
        <v>0</v>
      </c>
      <c r="I18" s="9"/>
      <c r="J18" s="377"/>
      <c r="K18" s="354"/>
      <c r="L18" s="336"/>
      <c r="M18" s="355"/>
      <c r="N18" s="316"/>
      <c r="O18" s="409"/>
      <c r="P18" s="356"/>
      <c r="Q18" s="412"/>
      <c r="R18" s="139"/>
      <c r="S18" s="157"/>
      <c r="T18" s="413"/>
      <c r="U18" s="21"/>
      <c r="V18" s="21"/>
      <c r="W18" s="21"/>
      <c r="X18" s="21"/>
      <c r="Y18" s="9"/>
      <c r="Z18" s="20"/>
      <c r="AA18" s="48">
        <f t="shared" si="4"/>
        <v>0</v>
      </c>
      <c r="AB18" s="20"/>
      <c r="AC18" s="148"/>
      <c r="AD18" s="148"/>
      <c r="AE18" s="148"/>
      <c r="AF18" s="148"/>
      <c r="AG18" s="20"/>
      <c r="AH18" s="48">
        <v>1</v>
      </c>
      <c r="AI18" s="21"/>
      <c r="AJ18" s="21"/>
      <c r="AK18" s="21"/>
      <c r="AL18" s="21"/>
      <c r="AM18" s="20"/>
      <c r="AN18" s="9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9"/>
      <c r="BP18" s="51"/>
      <c r="BQ18" s="74">
        <f t="shared" ref="BQ18:BQ62" si="7">BS18*F18</f>
        <v>0</v>
      </c>
      <c r="BR18" s="51"/>
      <c r="BS18" s="74">
        <v>2</v>
      </c>
      <c r="BU18" s="98">
        <v>0.8</v>
      </c>
      <c r="BV18" s="98">
        <f t="shared" ref="BV18:BV62" si="8">BU18*F18</f>
        <v>0</v>
      </c>
    </row>
    <row r="19" spans="1:74" s="1" customFormat="1" ht="20.149999999999999" customHeight="1">
      <c r="A19" s="233" t="s">
        <v>673</v>
      </c>
      <c r="B19" s="238" t="s">
        <v>741</v>
      </c>
      <c r="C19" s="292" t="s">
        <v>113</v>
      </c>
      <c r="D19" s="19" t="s">
        <v>80</v>
      </c>
      <c r="E19" s="19">
        <v>1</v>
      </c>
      <c r="F19" s="107">
        <f t="shared" si="6"/>
        <v>0</v>
      </c>
      <c r="G19" s="30">
        <v>45</v>
      </c>
      <c r="H19" s="8">
        <f t="shared" si="5"/>
        <v>0</v>
      </c>
      <c r="I19" s="9"/>
      <c r="J19" s="377"/>
      <c r="K19" s="354"/>
      <c r="L19" s="336"/>
      <c r="M19" s="355"/>
      <c r="N19" s="316"/>
      <c r="O19" s="409"/>
      <c r="P19" s="356"/>
      <c r="Q19" s="412"/>
      <c r="R19" s="139"/>
      <c r="S19" s="157"/>
      <c r="T19" s="413"/>
      <c r="U19" s="21"/>
      <c r="V19" s="21"/>
      <c r="W19" s="21"/>
      <c r="X19" s="21"/>
      <c r="Y19" s="9"/>
      <c r="Z19" s="20"/>
      <c r="AA19" s="48">
        <f t="shared" si="4"/>
        <v>0</v>
      </c>
      <c r="AB19" s="20"/>
      <c r="AC19" s="148"/>
      <c r="AD19" s="148"/>
      <c r="AE19" s="148"/>
      <c r="AF19" s="148"/>
      <c r="AG19" s="20"/>
      <c r="AH19" s="48">
        <v>1</v>
      </c>
      <c r="AI19" s="21"/>
      <c r="AJ19" s="21"/>
      <c r="AK19" s="21"/>
      <c r="AL19" s="21"/>
      <c r="AM19" s="20"/>
      <c r="AN19" s="9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9"/>
      <c r="BP19" s="51"/>
      <c r="BQ19" s="74">
        <f t="shared" si="7"/>
        <v>0</v>
      </c>
      <c r="BR19" s="51"/>
      <c r="BS19" s="74">
        <v>2</v>
      </c>
      <c r="BU19" s="98">
        <v>0.75</v>
      </c>
      <c r="BV19" s="98">
        <f t="shared" si="8"/>
        <v>0</v>
      </c>
    </row>
    <row r="20" spans="1:74" s="1" customFormat="1" ht="20.149999999999999" customHeight="1">
      <c r="A20" s="233" t="s">
        <v>674</v>
      </c>
      <c r="B20" s="238" t="s">
        <v>737</v>
      </c>
      <c r="C20" s="292" t="s">
        <v>114</v>
      </c>
      <c r="D20" s="19" t="s">
        <v>215</v>
      </c>
      <c r="E20" s="19">
        <v>1</v>
      </c>
      <c r="F20" s="107">
        <f t="shared" si="6"/>
        <v>0</v>
      </c>
      <c r="G20" s="30">
        <v>45</v>
      </c>
      <c r="H20" s="8">
        <f t="shared" si="5"/>
        <v>0</v>
      </c>
      <c r="I20" s="9"/>
      <c r="J20" s="377"/>
      <c r="K20" s="354"/>
      <c r="L20" s="336"/>
      <c r="M20" s="355"/>
      <c r="N20" s="316"/>
      <c r="O20" s="409"/>
      <c r="P20" s="356"/>
      <c r="Q20" s="412"/>
      <c r="R20" s="139"/>
      <c r="S20" s="157"/>
      <c r="T20" s="413"/>
      <c r="U20" s="21"/>
      <c r="V20" s="21"/>
      <c r="W20" s="21"/>
      <c r="X20" s="21"/>
      <c r="Y20" s="9"/>
      <c r="Z20" s="20"/>
      <c r="AA20" s="48">
        <f t="shared" si="4"/>
        <v>0</v>
      </c>
      <c r="AB20" s="20"/>
      <c r="AC20" s="148"/>
      <c r="AD20" s="148"/>
      <c r="AE20" s="148"/>
      <c r="AF20" s="148"/>
      <c r="AG20" s="20"/>
      <c r="AH20" s="48">
        <v>1</v>
      </c>
      <c r="AI20" s="21"/>
      <c r="AJ20" s="21"/>
      <c r="AK20" s="21"/>
      <c r="AL20" s="21"/>
      <c r="AM20" s="20"/>
      <c r="AN20" s="9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9"/>
      <c r="BP20" s="51"/>
      <c r="BQ20" s="74">
        <f t="shared" si="7"/>
        <v>0</v>
      </c>
      <c r="BR20" s="51"/>
      <c r="BS20" s="74">
        <v>2</v>
      </c>
      <c r="BU20" s="98">
        <v>0.85</v>
      </c>
      <c r="BV20" s="98">
        <f t="shared" si="8"/>
        <v>0</v>
      </c>
    </row>
    <row r="21" spans="1:74" s="1" customFormat="1" ht="20.149999999999999" customHeight="1">
      <c r="A21" s="233" t="s">
        <v>684</v>
      </c>
      <c r="B21" s="235"/>
      <c r="C21" s="292" t="s">
        <v>172</v>
      </c>
      <c r="D21" s="19" t="s">
        <v>81</v>
      </c>
      <c r="E21" s="19">
        <v>1</v>
      </c>
      <c r="F21" s="107">
        <f t="shared" si="6"/>
        <v>0</v>
      </c>
      <c r="G21" s="30">
        <v>65</v>
      </c>
      <c r="H21" s="8">
        <f t="shared" si="5"/>
        <v>0</v>
      </c>
      <c r="I21" s="9"/>
      <c r="J21" s="377"/>
      <c r="K21" s="354"/>
      <c r="L21" s="336"/>
      <c r="M21" s="355"/>
      <c r="N21" s="316"/>
      <c r="O21" s="409"/>
      <c r="P21" s="356"/>
      <c r="Q21" s="412"/>
      <c r="R21" s="139"/>
      <c r="S21" s="157"/>
      <c r="T21" s="413"/>
      <c r="U21" s="21"/>
      <c r="V21" s="21"/>
      <c r="W21" s="21"/>
      <c r="X21" s="21"/>
      <c r="Y21" s="9"/>
      <c r="Z21" s="20"/>
      <c r="AA21" s="48">
        <f t="shared" si="4"/>
        <v>0</v>
      </c>
      <c r="AB21" s="20"/>
      <c r="AC21" s="148"/>
      <c r="AD21" s="148"/>
      <c r="AE21" s="148"/>
      <c r="AF21" s="148"/>
      <c r="AG21" s="20"/>
      <c r="AH21" s="48">
        <v>1</v>
      </c>
      <c r="AI21" s="21"/>
      <c r="AJ21" s="21"/>
      <c r="AK21" s="21"/>
      <c r="AL21" s="21"/>
      <c r="AM21" s="20"/>
      <c r="AN21" s="9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9"/>
      <c r="BP21" s="51"/>
      <c r="BQ21" s="74">
        <f t="shared" si="7"/>
        <v>0</v>
      </c>
      <c r="BR21" s="51"/>
      <c r="BS21" s="74">
        <v>2</v>
      </c>
      <c r="BU21" s="98">
        <v>1</v>
      </c>
      <c r="BV21" s="98">
        <f t="shared" si="8"/>
        <v>0</v>
      </c>
    </row>
    <row r="22" spans="1:74" s="1" customFormat="1" ht="20.149999999999999" customHeight="1">
      <c r="A22" s="233" t="s">
        <v>675</v>
      </c>
      <c r="B22" s="238" t="s">
        <v>739</v>
      </c>
      <c r="C22" s="292" t="s">
        <v>115</v>
      </c>
      <c r="D22" s="19" t="s">
        <v>216</v>
      </c>
      <c r="E22" s="19">
        <v>1</v>
      </c>
      <c r="F22" s="107">
        <f t="shared" si="6"/>
        <v>0</v>
      </c>
      <c r="G22" s="30">
        <v>50</v>
      </c>
      <c r="H22" s="8">
        <f t="shared" si="5"/>
        <v>0</v>
      </c>
      <c r="I22" s="9"/>
      <c r="J22" s="377"/>
      <c r="K22" s="354"/>
      <c r="L22" s="336"/>
      <c r="M22" s="355"/>
      <c r="N22" s="316"/>
      <c r="O22" s="409"/>
      <c r="P22" s="356"/>
      <c r="Q22" s="412"/>
      <c r="R22" s="139"/>
      <c r="S22" s="157"/>
      <c r="T22" s="413"/>
      <c r="U22" s="21"/>
      <c r="V22" s="21"/>
      <c r="W22" s="21"/>
      <c r="X22" s="21"/>
      <c r="Y22" s="9"/>
      <c r="Z22" s="20"/>
      <c r="AA22" s="48">
        <f t="shared" si="4"/>
        <v>0</v>
      </c>
      <c r="AB22" s="20"/>
      <c r="AC22" s="148"/>
      <c r="AD22" s="148"/>
      <c r="AE22" s="148"/>
      <c r="AF22" s="148"/>
      <c r="AG22" s="20"/>
      <c r="AH22" s="48">
        <v>1</v>
      </c>
      <c r="AI22" s="21"/>
      <c r="AJ22" s="21"/>
      <c r="AK22" s="21"/>
      <c r="AL22" s="21"/>
      <c r="AM22" s="20"/>
      <c r="AN22" s="9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9"/>
      <c r="BP22" s="51"/>
      <c r="BQ22" s="74">
        <f t="shared" si="7"/>
        <v>0</v>
      </c>
      <c r="BR22" s="51"/>
      <c r="BS22" s="74">
        <v>3</v>
      </c>
      <c r="BU22" s="98">
        <v>1</v>
      </c>
      <c r="BV22" s="98">
        <f t="shared" si="8"/>
        <v>0</v>
      </c>
    </row>
    <row r="23" spans="1:74" s="1" customFormat="1" ht="20.149999999999999" customHeight="1">
      <c r="A23" s="233" t="s">
        <v>685</v>
      </c>
      <c r="B23" s="235"/>
      <c r="C23" s="292" t="s">
        <v>173</v>
      </c>
      <c r="D23" s="19" t="s">
        <v>216</v>
      </c>
      <c r="E23" s="19">
        <v>1</v>
      </c>
      <c r="F23" s="107">
        <f t="shared" si="6"/>
        <v>0</v>
      </c>
      <c r="G23" s="30">
        <v>70</v>
      </c>
      <c r="H23" s="8">
        <f t="shared" si="5"/>
        <v>0</v>
      </c>
      <c r="I23" s="9"/>
      <c r="J23" s="377"/>
      <c r="K23" s="354"/>
      <c r="L23" s="336"/>
      <c r="M23" s="355"/>
      <c r="N23" s="316"/>
      <c r="O23" s="409"/>
      <c r="P23" s="356"/>
      <c r="Q23" s="412"/>
      <c r="R23" s="139"/>
      <c r="S23" s="157"/>
      <c r="T23" s="413"/>
      <c r="U23" s="21"/>
      <c r="V23" s="21"/>
      <c r="W23" s="21"/>
      <c r="X23" s="21"/>
      <c r="Y23" s="9"/>
      <c r="Z23" s="20"/>
      <c r="AA23" s="48">
        <f t="shared" ref="AA23:AB38" si="9">AH23*$F23</f>
        <v>0</v>
      </c>
      <c r="AB23" s="20"/>
      <c r="AC23" s="148"/>
      <c r="AD23" s="148"/>
      <c r="AE23" s="148"/>
      <c r="AF23" s="148"/>
      <c r="AG23" s="20"/>
      <c r="AH23" s="48">
        <v>1</v>
      </c>
      <c r="AI23" s="21"/>
      <c r="AJ23" s="21"/>
      <c r="AK23" s="21"/>
      <c r="AL23" s="21"/>
      <c r="AM23" s="20"/>
      <c r="AN23" s="9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9"/>
      <c r="BP23" s="51"/>
      <c r="BQ23" s="74">
        <f t="shared" si="7"/>
        <v>0</v>
      </c>
      <c r="BR23" s="51"/>
      <c r="BS23" s="74">
        <v>3</v>
      </c>
      <c r="BU23" s="98">
        <v>1.1000000000000001</v>
      </c>
      <c r="BV23" s="98">
        <f t="shared" si="8"/>
        <v>0</v>
      </c>
    </row>
    <row r="24" spans="1:74" s="1" customFormat="1" ht="20.149999999999999" customHeight="1">
      <c r="A24" s="233" t="s">
        <v>676</v>
      </c>
      <c r="B24" s="238" t="s">
        <v>738</v>
      </c>
      <c r="C24" s="292" t="s">
        <v>116</v>
      </c>
      <c r="D24" s="19" t="s">
        <v>217</v>
      </c>
      <c r="E24" s="19">
        <v>1</v>
      </c>
      <c r="F24" s="107">
        <f t="shared" si="6"/>
        <v>0</v>
      </c>
      <c r="G24" s="30">
        <v>57.5</v>
      </c>
      <c r="H24" s="8">
        <f t="shared" si="5"/>
        <v>0</v>
      </c>
      <c r="I24" s="9"/>
      <c r="J24" s="377"/>
      <c r="K24" s="354"/>
      <c r="L24" s="336"/>
      <c r="M24" s="355"/>
      <c r="N24" s="316"/>
      <c r="O24" s="409"/>
      <c r="P24" s="356"/>
      <c r="Q24" s="412"/>
      <c r="R24" s="139"/>
      <c r="S24" s="157"/>
      <c r="T24" s="413"/>
      <c r="U24" s="21"/>
      <c r="V24" s="21"/>
      <c r="W24" s="21"/>
      <c r="X24" s="21"/>
      <c r="Y24" s="9"/>
      <c r="Z24" s="20"/>
      <c r="AA24" s="48">
        <f t="shared" si="9"/>
        <v>0</v>
      </c>
      <c r="AB24" s="20"/>
      <c r="AC24" s="148"/>
      <c r="AD24" s="148"/>
      <c r="AE24" s="148"/>
      <c r="AF24" s="148"/>
      <c r="AG24" s="20"/>
      <c r="AH24" s="48">
        <v>1</v>
      </c>
      <c r="AI24" s="21"/>
      <c r="AJ24" s="21"/>
      <c r="AK24" s="21"/>
      <c r="AL24" s="21"/>
      <c r="AM24" s="20"/>
      <c r="AN24" s="9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9"/>
      <c r="BP24" s="51"/>
      <c r="BQ24" s="74">
        <f t="shared" si="7"/>
        <v>0</v>
      </c>
      <c r="BR24" s="51"/>
      <c r="BS24" s="74">
        <v>3</v>
      </c>
      <c r="BU24" s="98">
        <v>1.75</v>
      </c>
      <c r="BV24" s="98">
        <f t="shared" si="8"/>
        <v>0</v>
      </c>
    </row>
    <row r="25" spans="1:74" s="1" customFormat="1" ht="20.149999999999999" customHeight="1">
      <c r="A25" s="233" t="s">
        <v>686</v>
      </c>
      <c r="B25" s="235"/>
      <c r="C25" s="292" t="s">
        <v>174</v>
      </c>
      <c r="D25" s="19" t="s">
        <v>217</v>
      </c>
      <c r="E25" s="19">
        <v>1</v>
      </c>
      <c r="F25" s="107">
        <f t="shared" si="6"/>
        <v>0</v>
      </c>
      <c r="G25" s="30">
        <v>80</v>
      </c>
      <c r="H25" s="8">
        <f t="shared" si="5"/>
        <v>0</v>
      </c>
      <c r="I25" s="9"/>
      <c r="J25" s="377"/>
      <c r="K25" s="354"/>
      <c r="L25" s="336"/>
      <c r="M25" s="355"/>
      <c r="N25" s="316"/>
      <c r="O25" s="409"/>
      <c r="P25" s="356"/>
      <c r="Q25" s="412"/>
      <c r="R25" s="139"/>
      <c r="S25" s="157"/>
      <c r="T25" s="413"/>
      <c r="U25" s="21"/>
      <c r="V25" s="21"/>
      <c r="W25" s="21"/>
      <c r="X25" s="21"/>
      <c r="Y25" s="9"/>
      <c r="Z25" s="20"/>
      <c r="AA25" s="48">
        <f t="shared" si="9"/>
        <v>0</v>
      </c>
      <c r="AB25" s="20"/>
      <c r="AC25" s="148"/>
      <c r="AD25" s="148"/>
      <c r="AE25" s="148"/>
      <c r="AF25" s="148"/>
      <c r="AG25" s="20"/>
      <c r="AH25" s="48">
        <v>1</v>
      </c>
      <c r="AI25" s="21"/>
      <c r="AJ25" s="21"/>
      <c r="AK25" s="21"/>
      <c r="AL25" s="21"/>
      <c r="AM25" s="20"/>
      <c r="AN25" s="9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9"/>
      <c r="BP25" s="51"/>
      <c r="BQ25" s="74">
        <f t="shared" si="7"/>
        <v>0</v>
      </c>
      <c r="BR25" s="51"/>
      <c r="BS25" s="74">
        <v>3</v>
      </c>
      <c r="BU25" s="98">
        <v>1.9</v>
      </c>
      <c r="BV25" s="98">
        <f t="shared" si="8"/>
        <v>0</v>
      </c>
    </row>
    <row r="26" spans="1:74" s="1" customFormat="1" ht="20.149999999999999" customHeight="1">
      <c r="A26" s="233" t="s">
        <v>677</v>
      </c>
      <c r="B26" s="238" t="s">
        <v>735</v>
      </c>
      <c r="C26" s="292" t="s">
        <v>117</v>
      </c>
      <c r="D26" s="19" t="s">
        <v>217</v>
      </c>
      <c r="E26" s="19">
        <v>1</v>
      </c>
      <c r="F26" s="107">
        <f t="shared" si="6"/>
        <v>0</v>
      </c>
      <c r="G26" s="30">
        <v>52.5</v>
      </c>
      <c r="H26" s="8">
        <f t="shared" si="5"/>
        <v>0</v>
      </c>
      <c r="I26" s="9"/>
      <c r="J26" s="377"/>
      <c r="K26" s="354"/>
      <c r="L26" s="336"/>
      <c r="M26" s="355"/>
      <c r="N26" s="316"/>
      <c r="O26" s="409"/>
      <c r="P26" s="356"/>
      <c r="Q26" s="412"/>
      <c r="R26" s="139"/>
      <c r="S26" s="157"/>
      <c r="T26" s="413"/>
      <c r="U26" s="21"/>
      <c r="V26" s="21"/>
      <c r="W26" s="21"/>
      <c r="X26" s="21"/>
      <c r="Y26" s="9"/>
      <c r="Z26" s="20"/>
      <c r="AA26" s="48">
        <f t="shared" si="9"/>
        <v>0</v>
      </c>
      <c r="AB26" s="20"/>
      <c r="AC26" s="148"/>
      <c r="AD26" s="148"/>
      <c r="AE26" s="148"/>
      <c r="AF26" s="148"/>
      <c r="AG26" s="20"/>
      <c r="AH26" s="48">
        <v>1</v>
      </c>
      <c r="AI26" s="21"/>
      <c r="AJ26" s="21"/>
      <c r="AK26" s="21"/>
      <c r="AL26" s="21"/>
      <c r="AM26" s="20"/>
      <c r="AN26" s="9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9"/>
      <c r="BP26" s="51"/>
      <c r="BQ26" s="74">
        <f t="shared" si="7"/>
        <v>0</v>
      </c>
      <c r="BR26" s="51"/>
      <c r="BS26" s="74">
        <v>3</v>
      </c>
      <c r="BU26" s="98">
        <v>1.05</v>
      </c>
      <c r="BV26" s="98">
        <f t="shared" si="8"/>
        <v>0</v>
      </c>
    </row>
    <row r="27" spans="1:74" s="1" customFormat="1" ht="20.149999999999999" customHeight="1">
      <c r="A27" s="233" t="s">
        <v>687</v>
      </c>
      <c r="B27" s="235"/>
      <c r="C27" s="292" t="s">
        <v>175</v>
      </c>
      <c r="D27" s="19" t="s">
        <v>217</v>
      </c>
      <c r="E27" s="19">
        <v>1</v>
      </c>
      <c r="F27" s="107">
        <f t="shared" si="6"/>
        <v>0</v>
      </c>
      <c r="G27" s="30">
        <v>75</v>
      </c>
      <c r="H27" s="8">
        <f t="shared" si="5"/>
        <v>0</v>
      </c>
      <c r="I27" s="9"/>
      <c r="J27" s="377"/>
      <c r="K27" s="354"/>
      <c r="L27" s="336"/>
      <c r="M27" s="355"/>
      <c r="N27" s="316"/>
      <c r="O27" s="409"/>
      <c r="P27" s="356"/>
      <c r="Q27" s="412"/>
      <c r="R27" s="139"/>
      <c r="S27" s="157"/>
      <c r="T27" s="413"/>
      <c r="U27" s="21"/>
      <c r="V27" s="21"/>
      <c r="W27" s="21"/>
      <c r="X27" s="21"/>
      <c r="Y27" s="9"/>
      <c r="Z27" s="20"/>
      <c r="AA27" s="48">
        <f t="shared" si="9"/>
        <v>0</v>
      </c>
      <c r="AB27" s="20"/>
      <c r="AC27" s="148"/>
      <c r="AD27" s="148"/>
      <c r="AE27" s="148"/>
      <c r="AF27" s="148"/>
      <c r="AG27" s="20"/>
      <c r="AH27" s="48">
        <v>1</v>
      </c>
      <c r="AI27" s="21"/>
      <c r="AJ27" s="21"/>
      <c r="AK27" s="21"/>
      <c r="AL27" s="21"/>
      <c r="AM27" s="20"/>
      <c r="AN27" s="9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9"/>
      <c r="BP27" s="51"/>
      <c r="BQ27" s="74">
        <f t="shared" si="7"/>
        <v>0</v>
      </c>
      <c r="BR27" s="51"/>
      <c r="BS27" s="74">
        <v>3</v>
      </c>
      <c r="BU27" s="98">
        <v>1.2</v>
      </c>
      <c r="BV27" s="98">
        <f t="shared" si="8"/>
        <v>0</v>
      </c>
    </row>
    <row r="28" spans="1:74" s="1" customFormat="1" ht="20.149999999999999" customHeight="1">
      <c r="A28" s="233" t="s">
        <v>678</v>
      </c>
      <c r="B28" s="238" t="s">
        <v>736</v>
      </c>
      <c r="C28" s="292" t="s">
        <v>118</v>
      </c>
      <c r="D28" s="19" t="s">
        <v>218</v>
      </c>
      <c r="E28" s="19">
        <v>1</v>
      </c>
      <c r="F28" s="107">
        <f t="shared" si="6"/>
        <v>0</v>
      </c>
      <c r="G28" s="30">
        <v>57.5</v>
      </c>
      <c r="H28" s="8">
        <f t="shared" si="5"/>
        <v>0</v>
      </c>
      <c r="I28" s="9"/>
      <c r="J28" s="377"/>
      <c r="K28" s="354"/>
      <c r="L28" s="336"/>
      <c r="M28" s="355"/>
      <c r="N28" s="316"/>
      <c r="O28" s="409"/>
      <c r="P28" s="356"/>
      <c r="Q28" s="412"/>
      <c r="R28" s="139"/>
      <c r="S28" s="157"/>
      <c r="T28" s="413"/>
      <c r="U28" s="21"/>
      <c r="V28" s="21"/>
      <c r="W28" s="21"/>
      <c r="X28" s="21"/>
      <c r="Y28" s="9"/>
      <c r="Z28" s="20"/>
      <c r="AA28" s="48">
        <f t="shared" si="9"/>
        <v>0</v>
      </c>
      <c r="AB28" s="20"/>
      <c r="AC28" s="148"/>
      <c r="AD28" s="148"/>
      <c r="AE28" s="148"/>
      <c r="AF28" s="148"/>
      <c r="AG28" s="20"/>
      <c r="AH28" s="48">
        <v>1</v>
      </c>
      <c r="AI28" s="21"/>
      <c r="AJ28" s="21"/>
      <c r="AK28" s="21"/>
      <c r="AL28" s="21"/>
      <c r="AM28" s="20"/>
      <c r="AN28" s="9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9"/>
      <c r="BP28" s="51"/>
      <c r="BQ28" s="74">
        <f t="shared" si="7"/>
        <v>0</v>
      </c>
      <c r="BR28" s="51"/>
      <c r="BS28" s="74">
        <v>3</v>
      </c>
      <c r="BU28" s="98">
        <v>1.1000000000000001</v>
      </c>
      <c r="BV28" s="98">
        <f t="shared" si="8"/>
        <v>0</v>
      </c>
    </row>
    <row r="29" spans="1:74" s="1" customFormat="1" ht="20.149999999999999" customHeight="1">
      <c r="A29" s="233" t="s">
        <v>679</v>
      </c>
      <c r="B29" s="237" t="s">
        <v>749</v>
      </c>
      <c r="C29" s="292" t="s">
        <v>176</v>
      </c>
      <c r="D29" s="19" t="s">
        <v>133</v>
      </c>
      <c r="E29" s="19">
        <v>1</v>
      </c>
      <c r="F29" s="107">
        <f t="shared" si="6"/>
        <v>0</v>
      </c>
      <c r="G29" s="8">
        <v>45</v>
      </c>
      <c r="H29" s="8">
        <f t="shared" si="5"/>
        <v>0</v>
      </c>
      <c r="I29" s="9"/>
      <c r="J29" s="377"/>
      <c r="K29" s="354"/>
      <c r="L29" s="336"/>
      <c r="M29" s="355"/>
      <c r="N29" s="316"/>
      <c r="O29" s="409"/>
      <c r="P29" s="356"/>
      <c r="Q29" s="412"/>
      <c r="R29" s="139"/>
      <c r="S29" s="157"/>
      <c r="T29" s="413"/>
      <c r="U29" s="21"/>
      <c r="V29" s="21"/>
      <c r="W29" s="21"/>
      <c r="X29" s="21"/>
      <c r="Y29" s="9"/>
      <c r="Z29" s="20"/>
      <c r="AA29" s="48">
        <f t="shared" si="9"/>
        <v>0</v>
      </c>
      <c r="AB29" s="20"/>
      <c r="AC29" s="148"/>
      <c r="AD29" s="148"/>
      <c r="AE29" s="148"/>
      <c r="AF29" s="148"/>
      <c r="AG29" s="20"/>
      <c r="AH29" s="48">
        <v>1</v>
      </c>
      <c r="AI29" s="21"/>
      <c r="AJ29" s="21"/>
      <c r="AK29" s="21"/>
      <c r="AL29" s="21"/>
      <c r="AM29" s="20"/>
      <c r="AN29" s="9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9"/>
      <c r="BP29" s="51"/>
      <c r="BQ29" s="74">
        <f t="shared" si="7"/>
        <v>0</v>
      </c>
      <c r="BR29" s="51"/>
      <c r="BS29" s="74">
        <v>3</v>
      </c>
      <c r="BU29" s="98">
        <v>0.85</v>
      </c>
      <c r="BV29" s="98">
        <f t="shared" si="8"/>
        <v>0</v>
      </c>
    </row>
    <row r="30" spans="1:74" s="1" customFormat="1" ht="20.149999999999999" customHeight="1">
      <c r="A30" s="233" t="s">
        <v>680</v>
      </c>
      <c r="B30" s="237" t="s">
        <v>750</v>
      </c>
      <c r="C30" s="292" t="s">
        <v>177</v>
      </c>
      <c r="D30" s="19" t="s">
        <v>133</v>
      </c>
      <c r="E30" s="19">
        <v>1</v>
      </c>
      <c r="F30" s="107">
        <f t="shared" si="6"/>
        <v>0</v>
      </c>
      <c r="G30" s="8">
        <v>45</v>
      </c>
      <c r="H30" s="8">
        <f t="shared" si="5"/>
        <v>0</v>
      </c>
      <c r="I30" s="9"/>
      <c r="J30" s="377"/>
      <c r="K30" s="354"/>
      <c r="L30" s="336"/>
      <c r="M30" s="355"/>
      <c r="N30" s="316"/>
      <c r="O30" s="409"/>
      <c r="P30" s="356"/>
      <c r="Q30" s="412"/>
      <c r="R30" s="139"/>
      <c r="S30" s="157"/>
      <c r="T30" s="413"/>
      <c r="U30" s="21"/>
      <c r="V30" s="21"/>
      <c r="W30" s="21"/>
      <c r="X30" s="21"/>
      <c r="Y30" s="9"/>
      <c r="Z30" s="20"/>
      <c r="AA30" s="48">
        <f t="shared" si="9"/>
        <v>0</v>
      </c>
      <c r="AB30" s="20"/>
      <c r="AC30" s="148"/>
      <c r="AD30" s="148"/>
      <c r="AE30" s="148"/>
      <c r="AF30" s="148"/>
      <c r="AG30" s="20"/>
      <c r="AH30" s="48">
        <v>1</v>
      </c>
      <c r="AI30" s="21"/>
      <c r="AJ30" s="21"/>
      <c r="AK30" s="21"/>
      <c r="AL30" s="21"/>
      <c r="AM30" s="20"/>
      <c r="AN30" s="9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9"/>
      <c r="BP30" s="51"/>
      <c r="BQ30" s="74">
        <f t="shared" si="7"/>
        <v>0</v>
      </c>
      <c r="BR30" s="51"/>
      <c r="BS30" s="74">
        <v>3</v>
      </c>
      <c r="BU30" s="98">
        <v>0.95</v>
      </c>
      <c r="BV30" s="98">
        <f t="shared" si="8"/>
        <v>0</v>
      </c>
    </row>
    <row r="31" spans="1:74" s="1" customFormat="1" ht="20.149999999999999" customHeight="1">
      <c r="A31" s="233" t="s">
        <v>681</v>
      </c>
      <c r="B31" s="237" t="s">
        <v>751</v>
      </c>
      <c r="C31" s="292" t="s">
        <v>178</v>
      </c>
      <c r="D31" s="19" t="s">
        <v>134</v>
      </c>
      <c r="E31" s="19">
        <v>1</v>
      </c>
      <c r="F31" s="107">
        <f t="shared" si="6"/>
        <v>0</v>
      </c>
      <c r="G31" s="8">
        <v>60</v>
      </c>
      <c r="H31" s="8">
        <f t="shared" si="5"/>
        <v>0</v>
      </c>
      <c r="I31" s="9"/>
      <c r="J31" s="377"/>
      <c r="K31" s="354"/>
      <c r="L31" s="336"/>
      <c r="M31" s="355"/>
      <c r="N31" s="316"/>
      <c r="O31" s="409"/>
      <c r="P31" s="356"/>
      <c r="Q31" s="412"/>
      <c r="R31" s="139"/>
      <c r="S31" s="157"/>
      <c r="T31" s="413"/>
      <c r="U31" s="21"/>
      <c r="V31" s="21"/>
      <c r="W31" s="21"/>
      <c r="X31" s="21"/>
      <c r="Y31" s="9"/>
      <c r="Z31" s="20"/>
      <c r="AA31" s="48">
        <f t="shared" si="9"/>
        <v>0</v>
      </c>
      <c r="AB31" s="20"/>
      <c r="AC31" s="148"/>
      <c r="AD31" s="148"/>
      <c r="AE31" s="148"/>
      <c r="AF31" s="148"/>
      <c r="AG31" s="20"/>
      <c r="AH31" s="48">
        <v>1</v>
      </c>
      <c r="AI31" s="21"/>
      <c r="AJ31" s="21"/>
      <c r="AK31" s="21"/>
      <c r="AL31" s="21"/>
      <c r="AM31" s="20"/>
      <c r="AN31" s="9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9"/>
      <c r="BP31" s="51"/>
      <c r="BQ31" s="74">
        <f t="shared" si="7"/>
        <v>0</v>
      </c>
      <c r="BR31" s="51"/>
      <c r="BS31" s="74">
        <v>4</v>
      </c>
      <c r="BU31" s="98">
        <v>1.7</v>
      </c>
      <c r="BV31" s="98">
        <f t="shared" si="8"/>
        <v>0</v>
      </c>
    </row>
    <row r="32" spans="1:74" s="1" customFormat="1" ht="20.149999999999999" customHeight="1">
      <c r="A32" s="233" t="s">
        <v>682</v>
      </c>
      <c r="B32" s="237" t="s">
        <v>752</v>
      </c>
      <c r="C32" s="292" t="s">
        <v>179</v>
      </c>
      <c r="D32" s="19" t="s">
        <v>135</v>
      </c>
      <c r="E32" s="19">
        <v>1</v>
      </c>
      <c r="F32" s="107">
        <f t="shared" si="6"/>
        <v>0</v>
      </c>
      <c r="G32" s="8">
        <v>70</v>
      </c>
      <c r="H32" s="8">
        <f t="shared" si="5"/>
        <v>0</v>
      </c>
      <c r="I32" s="9"/>
      <c r="J32" s="377"/>
      <c r="K32" s="354"/>
      <c r="L32" s="336"/>
      <c r="M32" s="355"/>
      <c r="N32" s="316"/>
      <c r="O32" s="409"/>
      <c r="P32" s="356"/>
      <c r="Q32" s="412"/>
      <c r="R32" s="139"/>
      <c r="S32" s="157"/>
      <c r="T32" s="413"/>
      <c r="U32" s="21"/>
      <c r="V32" s="21"/>
      <c r="W32" s="21"/>
      <c r="X32" s="21"/>
      <c r="Y32" s="9"/>
      <c r="Z32" s="20"/>
      <c r="AA32" s="48">
        <f t="shared" si="9"/>
        <v>0</v>
      </c>
      <c r="AB32" s="20"/>
      <c r="AC32" s="148"/>
      <c r="AD32" s="148"/>
      <c r="AE32" s="148"/>
      <c r="AF32" s="148"/>
      <c r="AG32" s="20"/>
      <c r="AH32" s="48">
        <v>1</v>
      </c>
      <c r="AI32" s="21"/>
      <c r="AJ32" s="21"/>
      <c r="AK32" s="21"/>
      <c r="AL32" s="21"/>
      <c r="AM32" s="20"/>
      <c r="AN32" s="9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9"/>
      <c r="BP32" s="51"/>
      <c r="BQ32" s="74">
        <f t="shared" si="7"/>
        <v>0</v>
      </c>
      <c r="BR32" s="51"/>
      <c r="BS32" s="74">
        <v>5</v>
      </c>
      <c r="BU32" s="98">
        <v>2.15</v>
      </c>
      <c r="BV32" s="98">
        <f t="shared" si="8"/>
        <v>0</v>
      </c>
    </row>
    <row r="33" spans="1:74" s="1" customFormat="1" ht="20.149999999999999" customHeight="1">
      <c r="A33" s="233" t="s">
        <v>688</v>
      </c>
      <c r="B33" s="238" t="s">
        <v>730</v>
      </c>
      <c r="C33" s="292" t="s">
        <v>119</v>
      </c>
      <c r="D33" s="19" t="s">
        <v>85</v>
      </c>
      <c r="E33" s="19">
        <v>1</v>
      </c>
      <c r="F33" s="107">
        <f t="shared" si="6"/>
        <v>0</v>
      </c>
      <c r="G33" s="30">
        <v>87.5</v>
      </c>
      <c r="H33" s="8">
        <f t="shared" si="5"/>
        <v>0</v>
      </c>
      <c r="I33" s="9"/>
      <c r="J33" s="377"/>
      <c r="K33" s="354"/>
      <c r="L33" s="336"/>
      <c r="M33" s="355"/>
      <c r="N33" s="316"/>
      <c r="O33" s="409"/>
      <c r="P33" s="356"/>
      <c r="Q33" s="412"/>
      <c r="R33" s="139"/>
      <c r="S33" s="157"/>
      <c r="T33" s="413"/>
      <c r="U33" s="21"/>
      <c r="V33" s="21"/>
      <c r="W33" s="21"/>
      <c r="X33" s="21"/>
      <c r="Y33" s="9"/>
      <c r="Z33" s="20"/>
      <c r="AA33" s="20"/>
      <c r="AB33" s="48">
        <f t="shared" si="9"/>
        <v>0</v>
      </c>
      <c r="AC33" s="148"/>
      <c r="AD33" s="148"/>
      <c r="AE33" s="148"/>
      <c r="AF33" s="148"/>
      <c r="AG33" s="20"/>
      <c r="AH33" s="20"/>
      <c r="AI33" s="48">
        <v>1</v>
      </c>
      <c r="AJ33" s="21"/>
      <c r="AK33" s="21"/>
      <c r="AL33" s="21"/>
      <c r="AM33" s="20"/>
      <c r="AN33" s="9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9"/>
      <c r="BP33" s="51"/>
      <c r="BQ33" s="74">
        <f t="shared" si="7"/>
        <v>0</v>
      </c>
      <c r="BR33" s="51"/>
      <c r="BS33" s="74">
        <v>3</v>
      </c>
      <c r="BU33" s="98">
        <v>2.2999999999999998</v>
      </c>
      <c r="BV33" s="98">
        <f t="shared" si="8"/>
        <v>0</v>
      </c>
    </row>
    <row r="34" spans="1:74" s="1" customFormat="1" ht="20.149999999999999" customHeight="1">
      <c r="A34" s="233" t="s">
        <v>698</v>
      </c>
      <c r="B34" s="235"/>
      <c r="C34" s="292" t="s">
        <v>180</v>
      </c>
      <c r="D34" s="19" t="s">
        <v>85</v>
      </c>
      <c r="E34" s="19">
        <v>1</v>
      </c>
      <c r="F34" s="107">
        <f t="shared" si="6"/>
        <v>0</v>
      </c>
      <c r="G34" s="30">
        <v>112.5</v>
      </c>
      <c r="H34" s="8">
        <f t="shared" si="5"/>
        <v>0</v>
      </c>
      <c r="I34" s="9"/>
      <c r="J34" s="377"/>
      <c r="K34" s="354"/>
      <c r="L34" s="336"/>
      <c r="M34" s="355"/>
      <c r="N34" s="316"/>
      <c r="O34" s="409"/>
      <c r="P34" s="356"/>
      <c r="Q34" s="412"/>
      <c r="R34" s="139"/>
      <c r="S34" s="157"/>
      <c r="T34" s="413"/>
      <c r="U34" s="21"/>
      <c r="V34" s="21"/>
      <c r="W34" s="21"/>
      <c r="X34" s="21"/>
      <c r="Y34" s="9"/>
      <c r="Z34" s="20"/>
      <c r="AA34" s="20"/>
      <c r="AB34" s="48">
        <f t="shared" si="9"/>
        <v>0</v>
      </c>
      <c r="AC34" s="148"/>
      <c r="AD34" s="148"/>
      <c r="AE34" s="148"/>
      <c r="AF34" s="148"/>
      <c r="AG34" s="20"/>
      <c r="AH34" s="20"/>
      <c r="AI34" s="48">
        <v>1</v>
      </c>
      <c r="AJ34" s="21"/>
      <c r="AK34" s="21"/>
      <c r="AL34" s="21"/>
      <c r="AM34" s="20"/>
      <c r="AN34" s="9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9"/>
      <c r="BP34" s="51"/>
      <c r="BQ34" s="74">
        <f t="shared" si="7"/>
        <v>0</v>
      </c>
      <c r="BR34" s="51"/>
      <c r="BS34" s="74">
        <v>3</v>
      </c>
      <c r="BU34" s="98">
        <v>2.4</v>
      </c>
      <c r="BV34" s="98">
        <f t="shared" si="8"/>
        <v>0</v>
      </c>
    </row>
    <row r="35" spans="1:74" s="1" customFormat="1" ht="20.149999999999999" customHeight="1">
      <c r="A35" s="233" t="s">
        <v>689</v>
      </c>
      <c r="B35" s="238" t="s">
        <v>734</v>
      </c>
      <c r="C35" s="292" t="s">
        <v>120</v>
      </c>
      <c r="D35" s="19" t="s">
        <v>86</v>
      </c>
      <c r="E35" s="19">
        <v>1</v>
      </c>
      <c r="F35" s="107">
        <f t="shared" si="6"/>
        <v>0</v>
      </c>
      <c r="G35" s="30">
        <v>130</v>
      </c>
      <c r="H35" s="8">
        <f t="shared" si="5"/>
        <v>0</v>
      </c>
      <c r="I35" s="9"/>
      <c r="J35" s="377"/>
      <c r="K35" s="354"/>
      <c r="L35" s="336"/>
      <c r="M35" s="355"/>
      <c r="N35" s="316"/>
      <c r="O35" s="409"/>
      <c r="P35" s="356"/>
      <c r="Q35" s="412"/>
      <c r="R35" s="139"/>
      <c r="S35" s="157"/>
      <c r="T35" s="413"/>
      <c r="U35" s="21"/>
      <c r="V35" s="21"/>
      <c r="W35" s="21"/>
      <c r="X35" s="21"/>
      <c r="Y35" s="9"/>
      <c r="Z35" s="20"/>
      <c r="AA35" s="20"/>
      <c r="AB35" s="48">
        <f t="shared" si="9"/>
        <v>0</v>
      </c>
      <c r="AC35" s="148"/>
      <c r="AD35" s="148"/>
      <c r="AE35" s="148"/>
      <c r="AF35" s="148"/>
      <c r="AG35" s="20"/>
      <c r="AH35" s="20"/>
      <c r="AI35" s="48">
        <v>1</v>
      </c>
      <c r="AJ35" s="21"/>
      <c r="AK35" s="21"/>
      <c r="AL35" s="21"/>
      <c r="AM35" s="20"/>
      <c r="AN35" s="9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9"/>
      <c r="BP35" s="51"/>
      <c r="BQ35" s="74">
        <f t="shared" si="7"/>
        <v>0</v>
      </c>
      <c r="BR35" s="51"/>
      <c r="BS35" s="74">
        <v>4</v>
      </c>
      <c r="BU35" s="98">
        <v>4.1500000000000004</v>
      </c>
      <c r="BV35" s="98">
        <f t="shared" si="8"/>
        <v>0</v>
      </c>
    </row>
    <row r="36" spans="1:74" s="1" customFormat="1" ht="20.149999999999999" customHeight="1">
      <c r="A36" s="233" t="s">
        <v>699</v>
      </c>
      <c r="B36" s="235"/>
      <c r="C36" s="292" t="s">
        <v>181</v>
      </c>
      <c r="D36" s="19" t="s">
        <v>86</v>
      </c>
      <c r="E36" s="19">
        <v>1</v>
      </c>
      <c r="F36" s="107">
        <f t="shared" si="6"/>
        <v>0</v>
      </c>
      <c r="G36" s="30">
        <v>150</v>
      </c>
      <c r="H36" s="8">
        <f t="shared" si="5"/>
        <v>0</v>
      </c>
      <c r="I36" s="9"/>
      <c r="J36" s="377"/>
      <c r="K36" s="354"/>
      <c r="L36" s="336"/>
      <c r="M36" s="355"/>
      <c r="N36" s="316"/>
      <c r="O36" s="409"/>
      <c r="P36" s="356"/>
      <c r="Q36" s="412"/>
      <c r="R36" s="139"/>
      <c r="S36" s="157"/>
      <c r="T36" s="413"/>
      <c r="U36" s="21"/>
      <c r="V36" s="21"/>
      <c r="W36" s="21"/>
      <c r="X36" s="21"/>
      <c r="Y36" s="9"/>
      <c r="Z36" s="20"/>
      <c r="AA36" s="20"/>
      <c r="AB36" s="48">
        <f t="shared" si="9"/>
        <v>0</v>
      </c>
      <c r="AC36" s="148"/>
      <c r="AD36" s="148"/>
      <c r="AE36" s="148"/>
      <c r="AF36" s="148"/>
      <c r="AG36" s="20"/>
      <c r="AH36" s="20"/>
      <c r="AI36" s="48">
        <v>1</v>
      </c>
      <c r="AJ36" s="21"/>
      <c r="AK36" s="21"/>
      <c r="AL36" s="21"/>
      <c r="AM36" s="20"/>
      <c r="AN36" s="9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9"/>
      <c r="BP36" s="51"/>
      <c r="BQ36" s="74">
        <f t="shared" si="7"/>
        <v>0</v>
      </c>
      <c r="BR36" s="51"/>
      <c r="BS36" s="74">
        <v>4</v>
      </c>
      <c r="BU36" s="98">
        <v>4.3</v>
      </c>
      <c r="BV36" s="98">
        <f t="shared" si="8"/>
        <v>0</v>
      </c>
    </row>
    <row r="37" spans="1:74" s="1" customFormat="1" ht="20.149999999999999" customHeight="1">
      <c r="A37" s="233" t="s">
        <v>690</v>
      </c>
      <c r="B37" s="238" t="s">
        <v>731</v>
      </c>
      <c r="C37" s="292" t="s">
        <v>121</v>
      </c>
      <c r="D37" s="19" t="s">
        <v>85</v>
      </c>
      <c r="E37" s="19">
        <v>1</v>
      </c>
      <c r="F37" s="107">
        <f t="shared" si="6"/>
        <v>0</v>
      </c>
      <c r="G37" s="30">
        <v>112.5</v>
      </c>
      <c r="H37" s="8">
        <f t="shared" si="5"/>
        <v>0</v>
      </c>
      <c r="I37" s="9"/>
      <c r="J37" s="377"/>
      <c r="K37" s="354"/>
      <c r="L37" s="336"/>
      <c r="M37" s="355"/>
      <c r="N37" s="316"/>
      <c r="O37" s="409"/>
      <c r="P37" s="356"/>
      <c r="Q37" s="412"/>
      <c r="R37" s="139"/>
      <c r="S37" s="157"/>
      <c r="T37" s="413"/>
      <c r="U37" s="21"/>
      <c r="V37" s="21"/>
      <c r="W37" s="21"/>
      <c r="X37" s="21"/>
      <c r="Y37" s="9"/>
      <c r="Z37" s="20"/>
      <c r="AA37" s="20"/>
      <c r="AB37" s="48">
        <f t="shared" si="9"/>
        <v>0</v>
      </c>
      <c r="AC37" s="148"/>
      <c r="AD37" s="148"/>
      <c r="AE37" s="148"/>
      <c r="AF37" s="148"/>
      <c r="AG37" s="20"/>
      <c r="AH37" s="20"/>
      <c r="AI37" s="48">
        <v>1</v>
      </c>
      <c r="AJ37" s="21"/>
      <c r="AK37" s="21"/>
      <c r="AL37" s="21"/>
      <c r="AM37" s="20"/>
      <c r="AN37" s="9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9"/>
      <c r="BP37" s="51"/>
      <c r="BQ37" s="74">
        <f t="shared" si="7"/>
        <v>0</v>
      </c>
      <c r="BR37" s="51"/>
      <c r="BS37" s="74">
        <v>4</v>
      </c>
      <c r="BU37" s="98">
        <v>3.45</v>
      </c>
      <c r="BV37" s="98">
        <f t="shared" si="8"/>
        <v>0</v>
      </c>
    </row>
    <row r="38" spans="1:74" s="1" customFormat="1" ht="20.149999999999999" customHeight="1">
      <c r="A38" s="233" t="s">
        <v>700</v>
      </c>
      <c r="B38" s="235"/>
      <c r="C38" s="292" t="s">
        <v>182</v>
      </c>
      <c r="D38" s="19" t="s">
        <v>85</v>
      </c>
      <c r="E38" s="19">
        <v>1</v>
      </c>
      <c r="F38" s="107">
        <f t="shared" si="6"/>
        <v>0</v>
      </c>
      <c r="G38" s="30">
        <v>132.5</v>
      </c>
      <c r="H38" s="8">
        <f t="shared" si="5"/>
        <v>0</v>
      </c>
      <c r="I38" s="9"/>
      <c r="J38" s="377"/>
      <c r="K38" s="354"/>
      <c r="L38" s="336"/>
      <c r="M38" s="355"/>
      <c r="N38" s="316"/>
      <c r="O38" s="409"/>
      <c r="P38" s="356"/>
      <c r="Q38" s="412"/>
      <c r="R38" s="139"/>
      <c r="S38" s="157"/>
      <c r="T38" s="413"/>
      <c r="U38" s="21"/>
      <c r="V38" s="21"/>
      <c r="W38" s="21"/>
      <c r="X38" s="21"/>
      <c r="Y38" s="9"/>
      <c r="Z38" s="20"/>
      <c r="AA38" s="20"/>
      <c r="AB38" s="48">
        <f t="shared" si="9"/>
        <v>0</v>
      </c>
      <c r="AC38" s="148"/>
      <c r="AD38" s="148"/>
      <c r="AE38" s="148"/>
      <c r="AF38" s="148"/>
      <c r="AG38" s="20"/>
      <c r="AH38" s="20"/>
      <c r="AI38" s="48">
        <v>1</v>
      </c>
      <c r="AJ38" s="21"/>
      <c r="AK38" s="21"/>
      <c r="AL38" s="21"/>
      <c r="AM38" s="20"/>
      <c r="AN38" s="9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9"/>
      <c r="BP38" s="51"/>
      <c r="BQ38" s="74">
        <f t="shared" si="7"/>
        <v>0</v>
      </c>
      <c r="BR38" s="51"/>
      <c r="BS38" s="74">
        <v>4</v>
      </c>
      <c r="BU38" s="98">
        <v>3.6</v>
      </c>
      <c r="BV38" s="98">
        <f t="shared" si="8"/>
        <v>0</v>
      </c>
    </row>
    <row r="39" spans="1:74" s="1" customFormat="1" ht="20.149999999999999" customHeight="1">
      <c r="A39" s="233" t="s">
        <v>691</v>
      </c>
      <c r="B39" s="238" t="s">
        <v>733</v>
      </c>
      <c r="C39" s="292" t="s">
        <v>122</v>
      </c>
      <c r="D39" s="19" t="s">
        <v>87</v>
      </c>
      <c r="E39" s="19">
        <v>1</v>
      </c>
      <c r="F39" s="107">
        <f t="shared" si="6"/>
        <v>0</v>
      </c>
      <c r="G39" s="30">
        <v>120</v>
      </c>
      <c r="H39" s="8">
        <f t="shared" si="5"/>
        <v>0</v>
      </c>
      <c r="I39" s="9"/>
      <c r="J39" s="377"/>
      <c r="K39" s="354"/>
      <c r="L39" s="336"/>
      <c r="M39" s="355"/>
      <c r="N39" s="316"/>
      <c r="O39" s="409"/>
      <c r="P39" s="356"/>
      <c r="Q39" s="412"/>
      <c r="R39" s="139"/>
      <c r="S39" s="157"/>
      <c r="T39" s="413"/>
      <c r="U39" s="21"/>
      <c r="V39" s="21"/>
      <c r="W39" s="21"/>
      <c r="X39" s="21"/>
      <c r="Y39" s="9"/>
      <c r="Z39" s="20"/>
      <c r="AA39" s="20"/>
      <c r="AB39" s="48">
        <f t="shared" ref="AB39:AC54" si="10">AI39*$F39</f>
        <v>0</v>
      </c>
      <c r="AC39" s="148"/>
      <c r="AD39" s="148"/>
      <c r="AE39" s="148"/>
      <c r="AF39" s="148"/>
      <c r="AG39" s="20"/>
      <c r="AH39" s="20"/>
      <c r="AI39" s="48">
        <v>1</v>
      </c>
      <c r="AJ39" s="21"/>
      <c r="AK39" s="21"/>
      <c r="AL39" s="21"/>
      <c r="AM39" s="20"/>
      <c r="AN39" s="9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9"/>
      <c r="BP39" s="51"/>
      <c r="BQ39" s="74">
        <f t="shared" si="7"/>
        <v>0</v>
      </c>
      <c r="BR39" s="51"/>
      <c r="BS39" s="74">
        <v>3</v>
      </c>
      <c r="BU39" s="98">
        <v>3.6</v>
      </c>
      <c r="BV39" s="98">
        <f t="shared" si="8"/>
        <v>0</v>
      </c>
    </row>
    <row r="40" spans="1:74" s="1" customFormat="1" ht="20.149999999999999" customHeight="1">
      <c r="A40" s="233" t="s">
        <v>692</v>
      </c>
      <c r="B40" s="238" t="s">
        <v>732</v>
      </c>
      <c r="C40" s="292" t="s">
        <v>129</v>
      </c>
      <c r="D40" s="19" t="s">
        <v>88</v>
      </c>
      <c r="E40" s="19">
        <v>1</v>
      </c>
      <c r="F40" s="107">
        <f t="shared" si="6"/>
        <v>0</v>
      </c>
      <c r="G40" s="30">
        <v>135</v>
      </c>
      <c r="H40" s="8">
        <f t="shared" si="5"/>
        <v>0</v>
      </c>
      <c r="I40" s="9"/>
      <c r="J40" s="377"/>
      <c r="K40" s="354"/>
      <c r="L40" s="336"/>
      <c r="M40" s="355"/>
      <c r="N40" s="316"/>
      <c r="O40" s="409"/>
      <c r="P40" s="356"/>
      <c r="Q40" s="412"/>
      <c r="R40" s="139"/>
      <c r="S40" s="157"/>
      <c r="T40" s="413"/>
      <c r="U40" s="21"/>
      <c r="V40" s="21"/>
      <c r="W40" s="21"/>
      <c r="X40" s="21"/>
      <c r="Y40" s="9"/>
      <c r="Z40" s="20"/>
      <c r="AA40" s="20"/>
      <c r="AB40" s="48">
        <f t="shared" si="10"/>
        <v>0</v>
      </c>
      <c r="AC40" s="148"/>
      <c r="AD40" s="148"/>
      <c r="AE40" s="148"/>
      <c r="AF40" s="148"/>
      <c r="AG40" s="20"/>
      <c r="AH40" s="20"/>
      <c r="AI40" s="48">
        <v>1</v>
      </c>
      <c r="AJ40" s="21"/>
      <c r="AK40" s="21"/>
      <c r="AL40" s="21"/>
      <c r="AM40" s="20"/>
      <c r="AN40" s="9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9"/>
      <c r="BP40" s="51"/>
      <c r="BQ40" s="74">
        <f t="shared" si="7"/>
        <v>0</v>
      </c>
      <c r="BR40" s="51"/>
      <c r="BS40" s="74">
        <v>3</v>
      </c>
      <c r="BU40" s="98">
        <v>4.3499999999999996</v>
      </c>
      <c r="BV40" s="98">
        <f t="shared" si="8"/>
        <v>0</v>
      </c>
    </row>
    <row r="41" spans="1:74" s="1" customFormat="1" ht="20.149999999999999" customHeight="1">
      <c r="A41" s="233" t="s">
        <v>693</v>
      </c>
      <c r="B41" s="238" t="s">
        <v>744</v>
      </c>
      <c r="C41" s="292" t="s">
        <v>183</v>
      </c>
      <c r="D41" s="19" t="s">
        <v>137</v>
      </c>
      <c r="E41" s="19">
        <v>1</v>
      </c>
      <c r="F41" s="107">
        <f t="shared" si="6"/>
        <v>0</v>
      </c>
      <c r="G41" s="8">
        <v>82.5</v>
      </c>
      <c r="H41" s="8">
        <f t="shared" si="5"/>
        <v>0</v>
      </c>
      <c r="I41" s="9"/>
      <c r="J41" s="377"/>
      <c r="K41" s="354"/>
      <c r="L41" s="336"/>
      <c r="M41" s="355"/>
      <c r="N41" s="316"/>
      <c r="O41" s="409"/>
      <c r="P41" s="356"/>
      <c r="Q41" s="412"/>
      <c r="R41" s="139"/>
      <c r="S41" s="157"/>
      <c r="T41" s="413"/>
      <c r="U41" s="21"/>
      <c r="V41" s="21"/>
      <c r="W41" s="21"/>
      <c r="X41" s="21"/>
      <c r="Y41" s="9"/>
      <c r="Z41" s="20"/>
      <c r="AA41" s="20"/>
      <c r="AB41" s="48">
        <f t="shared" si="10"/>
        <v>0</v>
      </c>
      <c r="AC41" s="148"/>
      <c r="AD41" s="148"/>
      <c r="AE41" s="148"/>
      <c r="AF41" s="148"/>
      <c r="AG41" s="20"/>
      <c r="AH41" s="20"/>
      <c r="AI41" s="48">
        <v>1</v>
      </c>
      <c r="AJ41" s="21"/>
      <c r="AK41" s="21"/>
      <c r="AL41" s="21"/>
      <c r="AM41" s="20"/>
      <c r="AN41" s="9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9"/>
      <c r="BP41" s="51"/>
      <c r="BQ41" s="74">
        <f t="shared" si="7"/>
        <v>0</v>
      </c>
      <c r="BR41" s="51"/>
      <c r="BS41" s="74">
        <v>5</v>
      </c>
      <c r="BU41" s="98">
        <v>2.7</v>
      </c>
      <c r="BV41" s="98">
        <f t="shared" si="8"/>
        <v>0</v>
      </c>
    </row>
    <row r="42" spans="1:74" s="1" customFormat="1" ht="20.149999999999999" customHeight="1">
      <c r="A42" s="233" t="s">
        <v>694</v>
      </c>
      <c r="B42" s="238" t="s">
        <v>745</v>
      </c>
      <c r="C42" s="292" t="s">
        <v>184</v>
      </c>
      <c r="D42" s="19" t="s">
        <v>138</v>
      </c>
      <c r="E42" s="19">
        <v>1</v>
      </c>
      <c r="F42" s="107">
        <f t="shared" si="6"/>
        <v>0</v>
      </c>
      <c r="G42" s="8">
        <v>90</v>
      </c>
      <c r="H42" s="8">
        <f t="shared" si="5"/>
        <v>0</v>
      </c>
      <c r="I42" s="9"/>
      <c r="J42" s="377"/>
      <c r="K42" s="354"/>
      <c r="L42" s="336"/>
      <c r="M42" s="355"/>
      <c r="N42" s="316"/>
      <c r="O42" s="409"/>
      <c r="P42" s="356"/>
      <c r="Q42" s="412"/>
      <c r="R42" s="139"/>
      <c r="S42" s="157"/>
      <c r="T42" s="413"/>
      <c r="U42" s="21"/>
      <c r="V42" s="21"/>
      <c r="W42" s="21"/>
      <c r="X42" s="21"/>
      <c r="Y42" s="9"/>
      <c r="Z42" s="20"/>
      <c r="AA42" s="20"/>
      <c r="AB42" s="48">
        <f t="shared" si="10"/>
        <v>0</v>
      </c>
      <c r="AC42" s="148"/>
      <c r="AD42" s="148"/>
      <c r="AE42" s="148"/>
      <c r="AF42" s="148"/>
      <c r="AG42" s="20"/>
      <c r="AH42" s="20"/>
      <c r="AI42" s="48">
        <v>1</v>
      </c>
      <c r="AJ42" s="21"/>
      <c r="AK42" s="21"/>
      <c r="AL42" s="21"/>
      <c r="AM42" s="20"/>
      <c r="AN42" s="9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9"/>
      <c r="BP42" s="51"/>
      <c r="BQ42" s="74">
        <f t="shared" si="7"/>
        <v>0</v>
      </c>
      <c r="BR42" s="51"/>
      <c r="BS42" s="74">
        <v>5</v>
      </c>
      <c r="BU42" s="98">
        <v>2.9</v>
      </c>
      <c r="BV42" s="98">
        <f t="shared" si="8"/>
        <v>0</v>
      </c>
    </row>
    <row r="43" spans="1:74" s="1" customFormat="1" ht="20.149999999999999" customHeight="1">
      <c r="A43" s="233" t="s">
        <v>695</v>
      </c>
      <c r="B43" s="238" t="s">
        <v>746</v>
      </c>
      <c r="C43" s="292" t="s">
        <v>185</v>
      </c>
      <c r="D43" s="19" t="s">
        <v>139</v>
      </c>
      <c r="E43" s="19">
        <v>1</v>
      </c>
      <c r="F43" s="107">
        <f t="shared" si="6"/>
        <v>0</v>
      </c>
      <c r="G43" s="8">
        <v>137.5</v>
      </c>
      <c r="H43" s="8">
        <f t="shared" si="5"/>
        <v>0</v>
      </c>
      <c r="I43" s="9"/>
      <c r="J43" s="377"/>
      <c r="K43" s="354"/>
      <c r="L43" s="336"/>
      <c r="M43" s="355"/>
      <c r="N43" s="316"/>
      <c r="O43" s="409"/>
      <c r="P43" s="356"/>
      <c r="Q43" s="412"/>
      <c r="R43" s="139"/>
      <c r="S43" s="157"/>
      <c r="T43" s="413"/>
      <c r="U43" s="21"/>
      <c r="V43" s="21"/>
      <c r="W43" s="21"/>
      <c r="X43" s="21"/>
      <c r="Y43" s="9"/>
      <c r="Z43" s="20"/>
      <c r="AA43" s="20"/>
      <c r="AB43" s="48">
        <f t="shared" si="10"/>
        <v>0</v>
      </c>
      <c r="AC43" s="148"/>
      <c r="AD43" s="148"/>
      <c r="AE43" s="148"/>
      <c r="AF43" s="148"/>
      <c r="AG43" s="20"/>
      <c r="AH43" s="20"/>
      <c r="AI43" s="48">
        <v>1</v>
      </c>
      <c r="AJ43" s="21"/>
      <c r="AK43" s="21"/>
      <c r="AL43" s="21"/>
      <c r="AM43" s="20"/>
      <c r="AN43" s="9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9"/>
      <c r="BP43" s="51"/>
      <c r="BQ43" s="74">
        <f t="shared" si="7"/>
        <v>0</v>
      </c>
      <c r="BR43" s="51"/>
      <c r="BS43" s="74">
        <v>8</v>
      </c>
      <c r="BU43" s="98">
        <v>4.5</v>
      </c>
      <c r="BV43" s="98">
        <f t="shared" si="8"/>
        <v>0</v>
      </c>
    </row>
    <row r="44" spans="1:74" s="1" customFormat="1" ht="19.5" customHeight="1">
      <c r="A44" s="233" t="s">
        <v>696</v>
      </c>
      <c r="B44" s="238" t="s">
        <v>747</v>
      </c>
      <c r="C44" s="292" t="s">
        <v>186</v>
      </c>
      <c r="D44" s="19" t="s">
        <v>140</v>
      </c>
      <c r="E44" s="19">
        <v>1</v>
      </c>
      <c r="F44" s="107">
        <f t="shared" si="6"/>
        <v>0</v>
      </c>
      <c r="G44" s="8">
        <v>120</v>
      </c>
      <c r="H44" s="8">
        <f t="shared" si="5"/>
        <v>0</v>
      </c>
      <c r="I44" s="9"/>
      <c r="J44" s="377"/>
      <c r="K44" s="354"/>
      <c r="L44" s="336"/>
      <c r="M44" s="355"/>
      <c r="N44" s="316"/>
      <c r="O44" s="409"/>
      <c r="P44" s="356"/>
      <c r="Q44" s="412"/>
      <c r="R44" s="139"/>
      <c r="S44" s="157"/>
      <c r="T44" s="413"/>
      <c r="U44" s="21"/>
      <c r="V44" s="21"/>
      <c r="W44" s="21"/>
      <c r="X44" s="21"/>
      <c r="Y44" s="9"/>
      <c r="Z44" s="20"/>
      <c r="AA44" s="20"/>
      <c r="AB44" s="48">
        <f t="shared" si="10"/>
        <v>0</v>
      </c>
      <c r="AC44" s="148"/>
      <c r="AD44" s="148"/>
      <c r="AE44" s="148"/>
      <c r="AF44" s="148"/>
      <c r="AG44" s="20"/>
      <c r="AH44" s="20"/>
      <c r="AI44" s="48">
        <v>1</v>
      </c>
      <c r="AJ44" s="21"/>
      <c r="AK44" s="21"/>
      <c r="AL44" s="21"/>
      <c r="AM44" s="20"/>
      <c r="AN44" s="9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9"/>
      <c r="BP44" s="51"/>
      <c r="BQ44" s="74">
        <f t="shared" si="7"/>
        <v>0</v>
      </c>
      <c r="BR44" s="51"/>
      <c r="BS44" s="74">
        <v>6</v>
      </c>
      <c r="BU44" s="98">
        <v>3.95</v>
      </c>
      <c r="BV44" s="98">
        <f t="shared" si="8"/>
        <v>0</v>
      </c>
    </row>
    <row r="45" spans="1:74" s="1" customFormat="1" ht="18" customHeight="1">
      <c r="A45" s="233" t="s">
        <v>697</v>
      </c>
      <c r="B45" s="237" t="s">
        <v>748</v>
      </c>
      <c r="C45" s="292" t="s">
        <v>187</v>
      </c>
      <c r="D45" s="19" t="s">
        <v>141</v>
      </c>
      <c r="E45" s="19">
        <v>1</v>
      </c>
      <c r="F45" s="107">
        <f t="shared" si="6"/>
        <v>0</v>
      </c>
      <c r="G45" s="8">
        <v>115</v>
      </c>
      <c r="H45" s="8">
        <f t="shared" si="5"/>
        <v>0</v>
      </c>
      <c r="I45" s="9"/>
      <c r="J45" s="377"/>
      <c r="K45" s="354"/>
      <c r="L45" s="336"/>
      <c r="M45" s="355"/>
      <c r="N45" s="316"/>
      <c r="O45" s="409"/>
      <c r="P45" s="356"/>
      <c r="Q45" s="412"/>
      <c r="R45" s="139"/>
      <c r="S45" s="157"/>
      <c r="T45" s="413"/>
      <c r="U45" s="21"/>
      <c r="V45" s="21"/>
      <c r="W45" s="21"/>
      <c r="X45" s="21"/>
      <c r="Y45" s="9"/>
      <c r="Z45" s="20"/>
      <c r="AA45" s="20"/>
      <c r="AB45" s="48">
        <f t="shared" si="10"/>
        <v>0</v>
      </c>
      <c r="AC45" s="148"/>
      <c r="AD45" s="148"/>
      <c r="AE45" s="148"/>
      <c r="AF45" s="148"/>
      <c r="AG45" s="20"/>
      <c r="AH45" s="20"/>
      <c r="AI45" s="48">
        <v>1</v>
      </c>
      <c r="AJ45" s="21"/>
      <c r="AK45" s="21"/>
      <c r="AL45" s="21"/>
      <c r="AM45" s="20"/>
      <c r="AN45" s="9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9"/>
      <c r="BP45" s="51"/>
      <c r="BQ45" s="74">
        <f t="shared" si="7"/>
        <v>0</v>
      </c>
      <c r="BR45" s="51"/>
      <c r="BS45" s="74">
        <v>5</v>
      </c>
      <c r="BU45" s="98">
        <v>3.4</v>
      </c>
      <c r="BV45" s="98">
        <f t="shared" si="8"/>
        <v>0</v>
      </c>
    </row>
    <row r="46" spans="1:74" s="1" customFormat="1" ht="19.5" hidden="1" customHeight="1">
      <c r="A46" s="233"/>
      <c r="B46" s="235"/>
      <c r="C46" s="230" t="s">
        <v>188</v>
      </c>
      <c r="D46" s="19" t="s">
        <v>142</v>
      </c>
      <c r="E46" s="19">
        <v>1</v>
      </c>
      <c r="F46" s="107">
        <f t="shared" si="6"/>
        <v>0</v>
      </c>
      <c r="G46" s="181">
        <v>115</v>
      </c>
      <c r="H46" s="8"/>
      <c r="I46" s="9"/>
      <c r="J46" s="377"/>
      <c r="K46" s="354"/>
      <c r="L46" s="336"/>
      <c r="M46" s="355"/>
      <c r="N46" s="316"/>
      <c r="O46" s="409"/>
      <c r="P46" s="356"/>
      <c r="Q46" s="412"/>
      <c r="R46" s="139"/>
      <c r="S46" s="157"/>
      <c r="T46" s="413"/>
      <c r="U46" s="21"/>
      <c r="V46" s="21"/>
      <c r="W46" s="21"/>
      <c r="X46" s="21"/>
      <c r="Y46" s="9"/>
      <c r="Z46" s="20"/>
      <c r="AA46" s="20"/>
      <c r="AB46" s="48">
        <f t="shared" si="10"/>
        <v>0</v>
      </c>
      <c r="AC46" s="148"/>
      <c r="AD46" s="148"/>
      <c r="AE46" s="148"/>
      <c r="AF46" s="148"/>
      <c r="AG46" s="20"/>
      <c r="AH46" s="20"/>
      <c r="AI46" s="48">
        <v>1</v>
      </c>
      <c r="AJ46" s="21"/>
      <c r="AK46" s="21"/>
      <c r="AL46" s="21"/>
      <c r="AM46" s="20"/>
      <c r="AN46" s="9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9"/>
      <c r="BP46" s="51"/>
      <c r="BQ46" s="74">
        <f t="shared" si="7"/>
        <v>0</v>
      </c>
      <c r="BR46" s="51"/>
      <c r="BS46" s="74">
        <v>6</v>
      </c>
      <c r="BU46" s="98">
        <v>5.5</v>
      </c>
      <c r="BV46" s="98">
        <f t="shared" si="8"/>
        <v>0</v>
      </c>
    </row>
    <row r="47" spans="1:74" s="1" customFormat="1" ht="19.5" hidden="1" customHeight="1">
      <c r="A47" s="235"/>
      <c r="B47" s="235"/>
      <c r="C47" s="230" t="s">
        <v>194</v>
      </c>
      <c r="D47" s="19" t="s">
        <v>143</v>
      </c>
      <c r="E47" s="19">
        <v>1</v>
      </c>
      <c r="F47" s="107">
        <f t="shared" si="6"/>
        <v>0</v>
      </c>
      <c r="G47" s="181" t="s">
        <v>309</v>
      </c>
      <c r="H47" s="8"/>
      <c r="I47" s="9"/>
      <c r="J47" s="377"/>
      <c r="K47" s="354"/>
      <c r="L47" s="336"/>
      <c r="M47" s="355"/>
      <c r="N47" s="316"/>
      <c r="O47" s="409"/>
      <c r="P47" s="356"/>
      <c r="Q47" s="412"/>
      <c r="R47" s="139"/>
      <c r="S47" s="157"/>
      <c r="T47" s="413"/>
      <c r="U47" s="21"/>
      <c r="V47" s="21"/>
      <c r="W47" s="21"/>
      <c r="X47" s="21"/>
      <c r="Y47" s="9"/>
      <c r="Z47" s="20"/>
      <c r="AA47" s="20"/>
      <c r="AB47" s="48">
        <f t="shared" si="10"/>
        <v>0</v>
      </c>
      <c r="AC47" s="148"/>
      <c r="AD47" s="148"/>
      <c r="AE47" s="148"/>
      <c r="AF47" s="148"/>
      <c r="AG47" s="20"/>
      <c r="AH47" s="20"/>
      <c r="AI47" s="48">
        <v>1</v>
      </c>
      <c r="AJ47" s="21"/>
      <c r="AK47" s="21"/>
      <c r="AL47" s="21"/>
      <c r="AM47" s="20"/>
      <c r="AN47" s="9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9"/>
      <c r="BP47" s="51"/>
      <c r="BQ47" s="74">
        <f t="shared" si="7"/>
        <v>0</v>
      </c>
      <c r="BR47" s="51"/>
      <c r="BS47" s="74">
        <v>8</v>
      </c>
      <c r="BU47" s="98">
        <v>3.9</v>
      </c>
      <c r="BV47" s="98">
        <f t="shared" si="8"/>
        <v>0</v>
      </c>
    </row>
    <row r="48" spans="1:74" s="1" customFormat="1" ht="19.5" hidden="1" customHeight="1">
      <c r="A48" s="235"/>
      <c r="B48" s="235"/>
      <c r="C48" s="230" t="s">
        <v>195</v>
      </c>
      <c r="D48" s="19" t="s">
        <v>144</v>
      </c>
      <c r="E48" s="19">
        <v>1</v>
      </c>
      <c r="F48" s="107">
        <f t="shared" si="6"/>
        <v>0</v>
      </c>
      <c r="G48" s="181" t="s">
        <v>309</v>
      </c>
      <c r="H48" s="8"/>
      <c r="I48" s="9"/>
      <c r="J48" s="377"/>
      <c r="K48" s="354"/>
      <c r="L48" s="336"/>
      <c r="M48" s="355"/>
      <c r="N48" s="316"/>
      <c r="O48" s="409"/>
      <c r="P48" s="356"/>
      <c r="Q48" s="412"/>
      <c r="R48" s="139"/>
      <c r="S48" s="157"/>
      <c r="T48" s="413"/>
      <c r="U48" s="21"/>
      <c r="V48" s="21"/>
      <c r="W48" s="21"/>
      <c r="X48" s="21"/>
      <c r="Y48" s="9"/>
      <c r="Z48" s="20"/>
      <c r="AA48" s="20"/>
      <c r="AB48" s="48">
        <f t="shared" si="10"/>
        <v>0</v>
      </c>
      <c r="AC48" s="148"/>
      <c r="AD48" s="148"/>
      <c r="AE48" s="148"/>
      <c r="AF48" s="148"/>
      <c r="AG48" s="20"/>
      <c r="AH48" s="20"/>
      <c r="AI48" s="48">
        <v>1</v>
      </c>
      <c r="AJ48" s="21"/>
      <c r="AK48" s="21"/>
      <c r="AL48" s="21"/>
      <c r="AM48" s="20"/>
      <c r="AN48" s="9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9"/>
      <c r="BP48" s="51"/>
      <c r="BQ48" s="74">
        <f t="shared" si="7"/>
        <v>0</v>
      </c>
      <c r="BR48" s="51"/>
      <c r="BS48" s="74">
        <v>8</v>
      </c>
      <c r="BU48" s="98">
        <v>4.8</v>
      </c>
      <c r="BV48" s="98">
        <f t="shared" si="8"/>
        <v>0</v>
      </c>
    </row>
    <row r="49" spans="1:74" s="1" customFormat="1" ht="19.5" hidden="1" customHeight="1">
      <c r="A49" s="235"/>
      <c r="B49" s="235"/>
      <c r="C49" s="230" t="s">
        <v>196</v>
      </c>
      <c r="D49" s="19" t="s">
        <v>145</v>
      </c>
      <c r="E49" s="19">
        <v>1</v>
      </c>
      <c r="F49" s="107">
        <f t="shared" si="6"/>
        <v>0</v>
      </c>
      <c r="G49" s="181" t="s">
        <v>309</v>
      </c>
      <c r="H49" s="8"/>
      <c r="I49" s="9"/>
      <c r="J49" s="377"/>
      <c r="K49" s="354"/>
      <c r="L49" s="336"/>
      <c r="M49" s="355"/>
      <c r="N49" s="316"/>
      <c r="O49" s="409"/>
      <c r="P49" s="356"/>
      <c r="Q49" s="412"/>
      <c r="R49" s="139"/>
      <c r="S49" s="157"/>
      <c r="T49" s="413"/>
      <c r="U49" s="21"/>
      <c r="V49" s="21"/>
      <c r="W49" s="21"/>
      <c r="X49" s="21"/>
      <c r="Y49" s="9"/>
      <c r="Z49" s="20"/>
      <c r="AA49" s="20"/>
      <c r="AB49" s="48">
        <f t="shared" si="10"/>
        <v>0</v>
      </c>
      <c r="AC49" s="148"/>
      <c r="AD49" s="148"/>
      <c r="AE49" s="148"/>
      <c r="AF49" s="148"/>
      <c r="AG49" s="20"/>
      <c r="AH49" s="20"/>
      <c r="AI49" s="48">
        <v>1</v>
      </c>
      <c r="AJ49" s="21"/>
      <c r="AK49" s="21"/>
      <c r="AL49" s="21"/>
      <c r="AM49" s="20"/>
      <c r="AN49" s="9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9"/>
      <c r="BP49" s="51"/>
      <c r="BQ49" s="74">
        <f t="shared" si="7"/>
        <v>0</v>
      </c>
      <c r="BR49" s="51"/>
      <c r="BS49" s="74">
        <v>6</v>
      </c>
      <c r="BU49" s="98">
        <v>3.2</v>
      </c>
      <c r="BV49" s="98">
        <f t="shared" si="8"/>
        <v>0</v>
      </c>
    </row>
    <row r="50" spans="1:74" s="1" customFormat="1" ht="20.149999999999999" customHeight="1">
      <c r="A50" s="233" t="s">
        <v>701</v>
      </c>
      <c r="B50" s="238" t="s">
        <v>723</v>
      </c>
      <c r="C50" s="292" t="s">
        <v>123</v>
      </c>
      <c r="D50" s="19" t="s">
        <v>89</v>
      </c>
      <c r="E50" s="19">
        <v>1</v>
      </c>
      <c r="F50" s="107">
        <f t="shared" si="6"/>
        <v>0</v>
      </c>
      <c r="G50" s="30">
        <v>100</v>
      </c>
      <c r="H50" s="8">
        <f t="shared" ref="H50:H55" si="11">F50*G50*(100-$F$3)/100</f>
        <v>0</v>
      </c>
      <c r="I50" s="9"/>
      <c r="J50" s="377"/>
      <c r="K50" s="354"/>
      <c r="L50" s="336"/>
      <c r="M50" s="355"/>
      <c r="N50" s="316"/>
      <c r="O50" s="409"/>
      <c r="P50" s="356"/>
      <c r="Q50" s="412"/>
      <c r="R50" s="139"/>
      <c r="S50" s="157"/>
      <c r="T50" s="413"/>
      <c r="U50" s="21"/>
      <c r="V50" s="21"/>
      <c r="W50" s="21"/>
      <c r="X50" s="21"/>
      <c r="Y50" s="9"/>
      <c r="Z50" s="20"/>
      <c r="AA50" s="20"/>
      <c r="AB50" s="20"/>
      <c r="AC50" s="48">
        <f t="shared" si="10"/>
        <v>0</v>
      </c>
      <c r="AD50" s="148"/>
      <c r="AE50" s="148"/>
      <c r="AF50" s="148"/>
      <c r="AG50" s="20"/>
      <c r="AH50" s="20"/>
      <c r="AI50" s="20"/>
      <c r="AJ50" s="48">
        <v>1</v>
      </c>
      <c r="AK50" s="21"/>
      <c r="AL50" s="21"/>
      <c r="AM50" s="20"/>
      <c r="AN50" s="9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9"/>
      <c r="BP50" s="51"/>
      <c r="BQ50" s="74">
        <f t="shared" si="7"/>
        <v>0</v>
      </c>
      <c r="BR50" s="51"/>
      <c r="BS50" s="74">
        <v>4</v>
      </c>
      <c r="BU50" s="98">
        <v>3.4</v>
      </c>
      <c r="BV50" s="98">
        <f t="shared" si="8"/>
        <v>0</v>
      </c>
    </row>
    <row r="51" spans="1:74" s="1" customFormat="1" ht="20.149999999999999" customHeight="1">
      <c r="A51" s="233" t="s">
        <v>702</v>
      </c>
      <c r="B51" s="238" t="s">
        <v>724</v>
      </c>
      <c r="C51" s="292" t="s">
        <v>124</v>
      </c>
      <c r="D51" s="19" t="s">
        <v>90</v>
      </c>
      <c r="E51" s="19">
        <v>1</v>
      </c>
      <c r="F51" s="107">
        <f t="shared" si="6"/>
        <v>0</v>
      </c>
      <c r="G51" s="30">
        <v>137.5</v>
      </c>
      <c r="H51" s="8">
        <f t="shared" si="11"/>
        <v>0</v>
      </c>
      <c r="I51" s="9"/>
      <c r="J51" s="377"/>
      <c r="K51" s="354"/>
      <c r="L51" s="336"/>
      <c r="M51" s="355"/>
      <c r="N51" s="316"/>
      <c r="O51" s="409"/>
      <c r="P51" s="356"/>
      <c r="Q51" s="412"/>
      <c r="R51" s="139"/>
      <c r="S51" s="157"/>
      <c r="T51" s="413"/>
      <c r="U51" s="21"/>
      <c r="V51" s="21"/>
      <c r="W51" s="21"/>
      <c r="X51" s="21"/>
      <c r="Y51" s="9"/>
      <c r="Z51" s="20"/>
      <c r="AA51" s="20"/>
      <c r="AB51" s="20"/>
      <c r="AC51" s="48">
        <f t="shared" si="10"/>
        <v>0</v>
      </c>
      <c r="AD51" s="148"/>
      <c r="AE51" s="148"/>
      <c r="AF51" s="148"/>
      <c r="AG51" s="20"/>
      <c r="AH51" s="20"/>
      <c r="AI51" s="20"/>
      <c r="AJ51" s="48">
        <v>1</v>
      </c>
      <c r="AK51" s="21"/>
      <c r="AL51" s="21"/>
      <c r="AM51" s="20"/>
      <c r="AN51" s="9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9"/>
      <c r="BP51" s="51"/>
      <c r="BQ51" s="74">
        <f t="shared" si="7"/>
        <v>0</v>
      </c>
      <c r="BR51" s="51"/>
      <c r="BS51" s="74">
        <v>4</v>
      </c>
      <c r="BU51" s="98">
        <v>4.95</v>
      </c>
      <c r="BV51" s="98">
        <f t="shared" si="8"/>
        <v>0</v>
      </c>
    </row>
    <row r="52" spans="1:74" s="1" customFormat="1" ht="20.149999999999999" customHeight="1">
      <c r="A52" s="233" t="s">
        <v>703</v>
      </c>
      <c r="B52" s="238" t="s">
        <v>725</v>
      </c>
      <c r="C52" s="292" t="s">
        <v>125</v>
      </c>
      <c r="D52" s="19" t="s">
        <v>91</v>
      </c>
      <c r="E52" s="19">
        <v>1</v>
      </c>
      <c r="F52" s="107">
        <f t="shared" si="6"/>
        <v>0</v>
      </c>
      <c r="G52" s="30">
        <v>107.5</v>
      </c>
      <c r="H52" s="8">
        <f t="shared" si="11"/>
        <v>0</v>
      </c>
      <c r="I52" s="9"/>
      <c r="J52" s="377"/>
      <c r="K52" s="354"/>
      <c r="L52" s="336"/>
      <c r="M52" s="355"/>
      <c r="N52" s="316"/>
      <c r="O52" s="409"/>
      <c r="P52" s="356"/>
      <c r="Q52" s="412"/>
      <c r="R52" s="139"/>
      <c r="S52" s="157"/>
      <c r="T52" s="413"/>
      <c r="U52" s="21"/>
      <c r="V52" s="21"/>
      <c r="W52" s="21"/>
      <c r="X52" s="21"/>
      <c r="Y52" s="9"/>
      <c r="Z52" s="20"/>
      <c r="AA52" s="20"/>
      <c r="AB52" s="20"/>
      <c r="AC52" s="48">
        <f t="shared" si="10"/>
        <v>0</v>
      </c>
      <c r="AD52" s="148"/>
      <c r="AE52" s="148"/>
      <c r="AF52" s="148"/>
      <c r="AG52" s="20"/>
      <c r="AH52" s="20"/>
      <c r="AI52" s="20"/>
      <c r="AJ52" s="48">
        <v>1</v>
      </c>
      <c r="AK52" s="21"/>
      <c r="AL52" s="21"/>
      <c r="AM52" s="20"/>
      <c r="AN52" s="9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9"/>
      <c r="BP52" s="51"/>
      <c r="BQ52" s="74">
        <f t="shared" si="7"/>
        <v>0</v>
      </c>
      <c r="BR52" s="51"/>
      <c r="BS52" s="74">
        <v>4</v>
      </c>
      <c r="BU52" s="98">
        <v>4</v>
      </c>
      <c r="BV52" s="98">
        <f t="shared" si="8"/>
        <v>0</v>
      </c>
    </row>
    <row r="53" spans="1:74" s="1" customFormat="1" ht="19.5" customHeight="1">
      <c r="A53" s="233" t="s">
        <v>704</v>
      </c>
      <c r="B53" s="238" t="s">
        <v>726</v>
      </c>
      <c r="C53" s="292" t="s">
        <v>126</v>
      </c>
      <c r="D53" s="19" t="s">
        <v>92</v>
      </c>
      <c r="E53" s="19">
        <v>1</v>
      </c>
      <c r="F53" s="107">
        <f t="shared" si="6"/>
        <v>0</v>
      </c>
      <c r="G53" s="30">
        <v>145</v>
      </c>
      <c r="H53" s="8">
        <f t="shared" si="11"/>
        <v>0</v>
      </c>
      <c r="I53" s="9"/>
      <c r="J53" s="377"/>
      <c r="K53" s="354"/>
      <c r="L53" s="336"/>
      <c r="M53" s="355"/>
      <c r="N53" s="316"/>
      <c r="O53" s="409"/>
      <c r="P53" s="356"/>
      <c r="Q53" s="412"/>
      <c r="R53" s="139"/>
      <c r="S53" s="157"/>
      <c r="T53" s="413"/>
      <c r="U53" s="21"/>
      <c r="V53" s="21"/>
      <c r="W53" s="21"/>
      <c r="X53" s="21"/>
      <c r="Y53" s="9"/>
      <c r="Z53" s="20"/>
      <c r="AA53" s="20"/>
      <c r="AB53" s="20"/>
      <c r="AC53" s="48">
        <f t="shared" si="10"/>
        <v>0</v>
      </c>
      <c r="AD53" s="148"/>
      <c r="AE53" s="148"/>
      <c r="AF53" s="148"/>
      <c r="AG53" s="20"/>
      <c r="AH53" s="20"/>
      <c r="AI53" s="20"/>
      <c r="AJ53" s="48">
        <v>1</v>
      </c>
      <c r="AK53" s="21"/>
      <c r="AL53" s="21"/>
      <c r="AM53" s="20"/>
      <c r="AN53" s="9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9"/>
      <c r="BP53" s="51"/>
      <c r="BQ53" s="74">
        <f t="shared" si="7"/>
        <v>0</v>
      </c>
      <c r="BR53" s="51"/>
      <c r="BS53" s="74">
        <v>4</v>
      </c>
      <c r="BU53" s="98">
        <v>5.15</v>
      </c>
      <c r="BV53" s="98">
        <f t="shared" si="8"/>
        <v>0</v>
      </c>
    </row>
    <row r="54" spans="1:74" s="1" customFormat="1" ht="19.5" customHeight="1">
      <c r="A54" s="233" t="s">
        <v>705</v>
      </c>
      <c r="B54" s="238" t="s">
        <v>727</v>
      </c>
      <c r="C54" s="292" t="s">
        <v>127</v>
      </c>
      <c r="D54" s="19" t="s">
        <v>93</v>
      </c>
      <c r="E54" s="19">
        <v>1</v>
      </c>
      <c r="F54" s="107">
        <f t="shared" si="6"/>
        <v>0</v>
      </c>
      <c r="G54" s="30">
        <v>215</v>
      </c>
      <c r="H54" s="8">
        <f t="shared" si="11"/>
        <v>0</v>
      </c>
      <c r="I54" s="9"/>
      <c r="J54" s="377"/>
      <c r="K54" s="354"/>
      <c r="L54" s="336"/>
      <c r="M54" s="355"/>
      <c r="N54" s="316"/>
      <c r="O54" s="409"/>
      <c r="P54" s="356"/>
      <c r="Q54" s="412"/>
      <c r="R54" s="139"/>
      <c r="S54" s="157"/>
      <c r="T54" s="413"/>
      <c r="U54" s="21"/>
      <c r="V54" s="21"/>
      <c r="W54" s="21"/>
      <c r="X54" s="21"/>
      <c r="Y54" s="9"/>
      <c r="Z54" s="20"/>
      <c r="AA54" s="20"/>
      <c r="AB54" s="20"/>
      <c r="AC54" s="48">
        <f t="shared" si="10"/>
        <v>0</v>
      </c>
      <c r="AD54" s="148"/>
      <c r="AE54" s="148"/>
      <c r="AF54" s="148"/>
      <c r="AG54" s="20"/>
      <c r="AH54" s="20"/>
      <c r="AI54" s="20"/>
      <c r="AJ54" s="48">
        <v>1</v>
      </c>
      <c r="AK54" s="21"/>
      <c r="AL54" s="21"/>
      <c r="AM54" s="20"/>
      <c r="AN54" s="9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9"/>
      <c r="BP54" s="51"/>
      <c r="BQ54" s="74">
        <f t="shared" si="7"/>
        <v>0</v>
      </c>
      <c r="BR54" s="51"/>
      <c r="BS54" s="74">
        <v>4</v>
      </c>
      <c r="BU54" s="98">
        <v>6</v>
      </c>
      <c r="BV54" s="98">
        <f t="shared" si="8"/>
        <v>0</v>
      </c>
    </row>
    <row r="55" spans="1:74" s="1" customFormat="1" ht="18" customHeight="1">
      <c r="A55" s="233" t="s">
        <v>706</v>
      </c>
      <c r="B55" s="238" t="s">
        <v>728</v>
      </c>
      <c r="C55" s="292" t="s">
        <v>128</v>
      </c>
      <c r="D55" s="19" t="s">
        <v>94</v>
      </c>
      <c r="E55" s="19">
        <v>1</v>
      </c>
      <c r="F55" s="107">
        <f t="shared" si="6"/>
        <v>0</v>
      </c>
      <c r="G55" s="8">
        <v>240</v>
      </c>
      <c r="H55" s="8">
        <f t="shared" si="11"/>
        <v>0</v>
      </c>
      <c r="I55" s="9"/>
      <c r="J55" s="377"/>
      <c r="K55" s="354"/>
      <c r="L55" s="336"/>
      <c r="M55" s="355"/>
      <c r="N55" s="316"/>
      <c r="O55" s="409"/>
      <c r="P55" s="356"/>
      <c r="Q55" s="412"/>
      <c r="R55" s="139"/>
      <c r="S55" s="157"/>
      <c r="T55" s="413"/>
      <c r="U55" s="21"/>
      <c r="V55" s="21"/>
      <c r="W55" s="21"/>
      <c r="X55" s="21"/>
      <c r="Y55" s="9"/>
      <c r="Z55" s="20"/>
      <c r="AA55" s="20"/>
      <c r="AB55" s="20"/>
      <c r="AC55" s="48">
        <f t="shared" ref="AA55:AD70" si="12">AJ55*$F55</f>
        <v>0</v>
      </c>
      <c r="AD55" s="148"/>
      <c r="AE55" s="148"/>
      <c r="AF55" s="148"/>
      <c r="AG55" s="20"/>
      <c r="AH55" s="20"/>
      <c r="AI55" s="20"/>
      <c r="AJ55" s="48">
        <v>1</v>
      </c>
      <c r="AK55" s="21"/>
      <c r="AL55" s="21"/>
      <c r="AM55" s="20"/>
      <c r="AN55" s="9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9"/>
      <c r="BP55" s="51"/>
      <c r="BQ55" s="74">
        <f t="shared" si="7"/>
        <v>0</v>
      </c>
      <c r="BR55" s="51"/>
      <c r="BS55" s="74">
        <v>6</v>
      </c>
      <c r="BU55" s="98">
        <v>9.25</v>
      </c>
      <c r="BV55" s="98">
        <f t="shared" si="8"/>
        <v>0</v>
      </c>
    </row>
    <row r="56" spans="1:74" s="1" customFormat="1" hidden="1">
      <c r="A56" s="233" t="s">
        <v>707</v>
      </c>
      <c r="B56" s="235"/>
      <c r="C56" s="230" t="s">
        <v>189</v>
      </c>
      <c r="D56" s="19" t="s">
        <v>146</v>
      </c>
      <c r="E56" s="19">
        <v>1</v>
      </c>
      <c r="F56" s="107">
        <f t="shared" si="6"/>
        <v>0</v>
      </c>
      <c r="G56" s="181" t="s">
        <v>309</v>
      </c>
      <c r="H56" s="8"/>
      <c r="I56" s="9"/>
      <c r="J56" s="377"/>
      <c r="K56" s="354"/>
      <c r="L56" s="336"/>
      <c r="M56" s="355"/>
      <c r="N56" s="316"/>
      <c r="O56" s="409"/>
      <c r="P56" s="356"/>
      <c r="Q56" s="412"/>
      <c r="R56" s="139"/>
      <c r="S56" s="157"/>
      <c r="T56" s="413"/>
      <c r="U56" s="21"/>
      <c r="V56" s="21"/>
      <c r="W56" s="21"/>
      <c r="X56" s="21"/>
      <c r="Y56" s="9"/>
      <c r="Z56" s="20"/>
      <c r="AA56" s="20"/>
      <c r="AB56" s="20"/>
      <c r="AC56" s="48">
        <f t="shared" si="12"/>
        <v>0</v>
      </c>
      <c r="AD56" s="148"/>
      <c r="AE56" s="148"/>
      <c r="AF56" s="148"/>
      <c r="AG56" s="20"/>
      <c r="AH56" s="20"/>
      <c r="AI56" s="20"/>
      <c r="AJ56" s="48">
        <v>1</v>
      </c>
      <c r="AK56" s="21"/>
      <c r="AL56" s="21"/>
      <c r="AM56" s="20"/>
      <c r="AN56" s="9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9"/>
      <c r="BP56" s="51"/>
      <c r="BQ56" s="74">
        <f t="shared" si="7"/>
        <v>0</v>
      </c>
      <c r="BR56" s="51"/>
      <c r="BS56" s="74">
        <v>12</v>
      </c>
      <c r="BU56" s="98">
        <v>9.1</v>
      </c>
      <c r="BV56" s="98">
        <f t="shared" si="8"/>
        <v>0</v>
      </c>
    </row>
    <row r="57" spans="1:74" s="1" customFormat="1" hidden="1">
      <c r="A57" s="233" t="s">
        <v>708</v>
      </c>
      <c r="B57" s="235"/>
      <c r="C57" s="230" t="s">
        <v>190</v>
      </c>
      <c r="D57" s="19" t="s">
        <v>147</v>
      </c>
      <c r="E57" s="19">
        <v>1</v>
      </c>
      <c r="F57" s="107">
        <f t="shared" si="6"/>
        <v>0</v>
      </c>
      <c r="G57" s="181" t="s">
        <v>309</v>
      </c>
      <c r="H57" s="8"/>
      <c r="I57" s="9"/>
      <c r="J57" s="377"/>
      <c r="K57" s="354"/>
      <c r="L57" s="336"/>
      <c r="M57" s="355"/>
      <c r="N57" s="316"/>
      <c r="O57" s="409"/>
      <c r="P57" s="356"/>
      <c r="Q57" s="412"/>
      <c r="R57" s="139"/>
      <c r="S57" s="157"/>
      <c r="T57" s="413"/>
      <c r="U57" s="21"/>
      <c r="V57" s="21"/>
      <c r="W57" s="21"/>
      <c r="X57" s="21"/>
      <c r="Y57" s="9"/>
      <c r="Z57" s="20"/>
      <c r="AA57" s="20"/>
      <c r="AB57" s="20"/>
      <c r="AC57" s="48">
        <f t="shared" si="12"/>
        <v>0</v>
      </c>
      <c r="AD57" s="148"/>
      <c r="AE57" s="148"/>
      <c r="AF57" s="148"/>
      <c r="AG57" s="20"/>
      <c r="AH57" s="20"/>
      <c r="AI57" s="20"/>
      <c r="AJ57" s="48">
        <v>1</v>
      </c>
      <c r="AK57" s="21"/>
      <c r="AL57" s="21"/>
      <c r="AM57" s="20"/>
      <c r="AN57" s="9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9"/>
      <c r="BP57" s="51"/>
      <c r="BQ57" s="74">
        <f t="shared" si="7"/>
        <v>0</v>
      </c>
      <c r="BR57" s="51"/>
      <c r="BS57" s="74">
        <v>12</v>
      </c>
      <c r="BU57" s="98">
        <v>14</v>
      </c>
      <c r="BV57" s="98">
        <f t="shared" si="8"/>
        <v>0</v>
      </c>
    </row>
    <row r="58" spans="1:74" s="1" customFormat="1" hidden="1">
      <c r="A58" s="233" t="s">
        <v>709</v>
      </c>
      <c r="B58" s="235"/>
      <c r="C58" s="230" t="s">
        <v>191</v>
      </c>
      <c r="D58" s="19" t="s">
        <v>148</v>
      </c>
      <c r="E58" s="19">
        <v>1</v>
      </c>
      <c r="F58" s="107">
        <f t="shared" si="6"/>
        <v>0</v>
      </c>
      <c r="G58" s="181" t="s">
        <v>309</v>
      </c>
      <c r="H58" s="8"/>
      <c r="I58" s="9"/>
      <c r="J58" s="377"/>
      <c r="K58" s="354"/>
      <c r="L58" s="336"/>
      <c r="M58" s="355"/>
      <c r="N58" s="316"/>
      <c r="O58" s="409"/>
      <c r="P58" s="356"/>
      <c r="Q58" s="412"/>
      <c r="R58" s="139"/>
      <c r="S58" s="157"/>
      <c r="T58" s="413"/>
      <c r="U58" s="21"/>
      <c r="V58" s="21"/>
      <c r="W58" s="21"/>
      <c r="X58" s="21"/>
      <c r="Y58" s="9"/>
      <c r="Z58" s="20"/>
      <c r="AA58" s="20"/>
      <c r="AB58" s="20"/>
      <c r="AC58" s="48">
        <f t="shared" si="12"/>
        <v>0</v>
      </c>
      <c r="AD58" s="148"/>
      <c r="AE58" s="148"/>
      <c r="AF58" s="148"/>
      <c r="AG58" s="20"/>
      <c r="AH58" s="20"/>
      <c r="AI58" s="20"/>
      <c r="AJ58" s="48">
        <v>1</v>
      </c>
      <c r="AK58" s="21"/>
      <c r="AL58" s="21"/>
      <c r="AM58" s="20"/>
      <c r="AN58" s="9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9"/>
      <c r="BP58" s="51"/>
      <c r="BQ58" s="74">
        <f t="shared" si="7"/>
        <v>0</v>
      </c>
      <c r="BR58" s="51"/>
      <c r="BS58" s="74">
        <v>12</v>
      </c>
      <c r="BU58" s="98">
        <v>11.5</v>
      </c>
      <c r="BV58" s="98">
        <f t="shared" si="8"/>
        <v>0</v>
      </c>
    </row>
    <row r="59" spans="1:74" s="1" customFormat="1" ht="18" customHeight="1">
      <c r="A59" s="233" t="s">
        <v>710</v>
      </c>
      <c r="B59" s="237" t="s">
        <v>729</v>
      </c>
      <c r="C59" s="292" t="s">
        <v>192</v>
      </c>
      <c r="D59" s="19" t="s">
        <v>149</v>
      </c>
      <c r="E59" s="19">
        <v>1</v>
      </c>
      <c r="F59" s="107">
        <f t="shared" si="6"/>
        <v>0</v>
      </c>
      <c r="G59" s="8">
        <v>200</v>
      </c>
      <c r="H59" s="8">
        <f>F59*G59*(100-$F$3)/100</f>
        <v>0</v>
      </c>
      <c r="I59" s="9"/>
      <c r="J59" s="377"/>
      <c r="K59" s="354"/>
      <c r="L59" s="336"/>
      <c r="M59" s="355"/>
      <c r="N59" s="316"/>
      <c r="O59" s="409"/>
      <c r="P59" s="356"/>
      <c r="Q59" s="412"/>
      <c r="R59" s="139"/>
      <c r="S59" s="157"/>
      <c r="T59" s="413"/>
      <c r="U59" s="21"/>
      <c r="V59" s="21"/>
      <c r="W59" s="21"/>
      <c r="X59" s="21"/>
      <c r="Y59" s="9"/>
      <c r="Z59" s="20"/>
      <c r="AA59" s="20"/>
      <c r="AB59" s="20"/>
      <c r="AC59" s="48">
        <f t="shared" si="12"/>
        <v>0</v>
      </c>
      <c r="AD59" s="148"/>
      <c r="AE59" s="148"/>
      <c r="AF59" s="148"/>
      <c r="AG59" s="20"/>
      <c r="AH59" s="20"/>
      <c r="AI59" s="20"/>
      <c r="AJ59" s="48">
        <v>1</v>
      </c>
      <c r="AK59" s="21"/>
      <c r="AL59" s="21"/>
      <c r="AM59" s="20"/>
      <c r="AN59" s="9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9"/>
      <c r="BP59" s="51"/>
      <c r="BQ59" s="74">
        <f t="shared" si="7"/>
        <v>0</v>
      </c>
      <c r="BR59" s="51"/>
      <c r="BS59" s="74">
        <v>9</v>
      </c>
      <c r="BU59" s="98">
        <v>6.6</v>
      </c>
      <c r="BV59" s="98">
        <f t="shared" si="8"/>
        <v>0</v>
      </c>
    </row>
    <row r="60" spans="1:74" s="1" customFormat="1" ht="18" customHeight="1">
      <c r="A60" s="233" t="s">
        <v>711</v>
      </c>
      <c r="B60" s="237" t="s">
        <v>759</v>
      </c>
      <c r="C60" s="292" t="s">
        <v>272</v>
      </c>
      <c r="D60" s="19" t="s">
        <v>89</v>
      </c>
      <c r="E60" s="19">
        <v>1</v>
      </c>
      <c r="F60" s="107">
        <f t="shared" si="6"/>
        <v>0</v>
      </c>
      <c r="G60" s="8">
        <v>87.5</v>
      </c>
      <c r="H60" s="8">
        <f>F60*G60*(100-$F$3)/100</f>
        <v>0</v>
      </c>
      <c r="I60" s="9"/>
      <c r="J60" s="377"/>
      <c r="K60" s="354"/>
      <c r="L60" s="336"/>
      <c r="M60" s="355"/>
      <c r="N60" s="316"/>
      <c r="O60" s="409"/>
      <c r="P60" s="356"/>
      <c r="Q60" s="412"/>
      <c r="R60" s="139"/>
      <c r="S60" s="157"/>
      <c r="T60" s="413"/>
      <c r="U60" s="21"/>
      <c r="V60" s="21"/>
      <c r="W60" s="21"/>
      <c r="X60" s="21"/>
      <c r="Y60" s="9"/>
      <c r="Z60" s="20"/>
      <c r="AA60" s="20"/>
      <c r="AB60" s="20"/>
      <c r="AC60" s="48">
        <f t="shared" si="12"/>
        <v>0</v>
      </c>
      <c r="AD60" s="148"/>
      <c r="AE60" s="148"/>
      <c r="AF60" s="148"/>
      <c r="AG60" s="20"/>
      <c r="AH60" s="20"/>
      <c r="AI60" s="20"/>
      <c r="AJ60" s="48">
        <v>1</v>
      </c>
      <c r="AK60" s="21"/>
      <c r="AL60" s="21"/>
      <c r="AM60" s="20"/>
      <c r="AN60" s="9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9"/>
      <c r="BP60" s="51"/>
      <c r="BQ60" s="74">
        <f t="shared" si="7"/>
        <v>0</v>
      </c>
      <c r="BR60" s="51"/>
      <c r="BS60" s="74">
        <v>6</v>
      </c>
      <c r="BU60" s="98">
        <v>2.5</v>
      </c>
      <c r="BV60" s="98">
        <f t="shared" si="8"/>
        <v>0</v>
      </c>
    </row>
    <row r="61" spans="1:74" s="1" customFormat="1" ht="19.5" customHeight="1">
      <c r="A61" s="233" t="s">
        <v>712</v>
      </c>
      <c r="B61" s="237" t="s">
        <v>758</v>
      </c>
      <c r="C61" s="292" t="s">
        <v>271</v>
      </c>
      <c r="D61" s="19" t="s">
        <v>237</v>
      </c>
      <c r="E61" s="19">
        <v>1</v>
      </c>
      <c r="F61" s="107">
        <f t="shared" si="6"/>
        <v>0</v>
      </c>
      <c r="G61" s="8">
        <v>410</v>
      </c>
      <c r="H61" s="8">
        <f>F61*G61*(100-$F$3)/100</f>
        <v>0</v>
      </c>
      <c r="I61" s="9"/>
      <c r="J61" s="377"/>
      <c r="K61" s="354"/>
      <c r="L61" s="336"/>
      <c r="M61" s="355"/>
      <c r="N61" s="316"/>
      <c r="O61" s="409"/>
      <c r="P61" s="356"/>
      <c r="Q61" s="412"/>
      <c r="R61" s="139"/>
      <c r="S61" s="157"/>
      <c r="T61" s="413"/>
      <c r="U61" s="21"/>
      <c r="V61" s="21"/>
      <c r="W61" s="21"/>
      <c r="X61" s="21"/>
      <c r="Y61" s="9"/>
      <c r="Z61" s="20"/>
      <c r="AA61" s="20"/>
      <c r="AB61" s="20"/>
      <c r="AC61" s="20"/>
      <c r="AD61" s="48">
        <f t="shared" si="12"/>
        <v>0</v>
      </c>
      <c r="AE61" s="148"/>
      <c r="AF61" s="148"/>
      <c r="AG61" s="20"/>
      <c r="AH61" s="20"/>
      <c r="AI61" s="20"/>
      <c r="AJ61" s="20"/>
      <c r="AK61" s="48">
        <v>1</v>
      </c>
      <c r="AL61" s="21"/>
      <c r="AM61" s="20"/>
      <c r="AN61" s="9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9"/>
      <c r="BP61" s="51"/>
      <c r="BQ61" s="74">
        <f t="shared" si="7"/>
        <v>0</v>
      </c>
      <c r="BR61" s="51"/>
      <c r="BS61" s="74">
        <v>12</v>
      </c>
      <c r="BU61" s="98">
        <v>13.7</v>
      </c>
      <c r="BV61" s="98">
        <f t="shared" si="8"/>
        <v>0</v>
      </c>
    </row>
    <row r="62" spans="1:74" s="1" customFormat="1" ht="19.5" customHeight="1">
      <c r="A62" s="233" t="s">
        <v>713</v>
      </c>
      <c r="B62" s="238" t="s">
        <v>743</v>
      </c>
      <c r="C62" s="292" t="s">
        <v>193</v>
      </c>
      <c r="D62" s="19" t="s">
        <v>150</v>
      </c>
      <c r="E62" s="19">
        <v>1</v>
      </c>
      <c r="F62" s="107">
        <f t="shared" si="6"/>
        <v>0</v>
      </c>
      <c r="G62" s="8">
        <v>425</v>
      </c>
      <c r="H62" s="8">
        <f>F62*G62*(100-$F$3)/100</f>
        <v>0</v>
      </c>
      <c r="I62" s="9"/>
      <c r="J62" s="377"/>
      <c r="K62" s="354"/>
      <c r="L62" s="336"/>
      <c r="M62" s="355"/>
      <c r="N62" s="316"/>
      <c r="O62" s="409"/>
      <c r="P62" s="356"/>
      <c r="Q62" s="412"/>
      <c r="R62" s="139"/>
      <c r="S62" s="157"/>
      <c r="T62" s="413"/>
      <c r="U62" s="21"/>
      <c r="V62" s="21"/>
      <c r="W62" s="21"/>
      <c r="X62" s="21"/>
      <c r="Y62" s="9"/>
      <c r="Z62" s="20"/>
      <c r="AA62" s="20"/>
      <c r="AB62" s="20"/>
      <c r="AC62" s="20"/>
      <c r="AD62" s="48">
        <f t="shared" si="12"/>
        <v>0</v>
      </c>
      <c r="AE62" s="148"/>
      <c r="AF62" s="148"/>
      <c r="AG62" s="20"/>
      <c r="AH62" s="20"/>
      <c r="AI62" s="20"/>
      <c r="AJ62" s="20"/>
      <c r="AK62" s="48">
        <v>1</v>
      </c>
      <c r="AL62" s="21"/>
      <c r="AM62" s="20"/>
      <c r="AN62" s="9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9"/>
      <c r="BP62" s="51"/>
      <c r="BQ62" s="74">
        <f t="shared" si="7"/>
        <v>0</v>
      </c>
      <c r="BR62" s="51"/>
      <c r="BS62" s="74">
        <v>14</v>
      </c>
      <c r="BU62" s="98">
        <v>15.1</v>
      </c>
      <c r="BV62" s="98">
        <f t="shared" si="8"/>
        <v>0</v>
      </c>
    </row>
    <row r="63" spans="1:74" s="1" customFormat="1" ht="19.5" customHeight="1">
      <c r="C63" s="2"/>
      <c r="H63" s="129">
        <f>SUM(H12:H62)</f>
        <v>0</v>
      </c>
      <c r="I63" s="3"/>
      <c r="J63" s="7">
        <f t="shared" ref="J63:T63" si="13">SUM(J12:J62)</f>
        <v>0</v>
      </c>
      <c r="K63" s="7">
        <f t="shared" si="13"/>
        <v>0</v>
      </c>
      <c r="L63" s="7">
        <f t="shared" si="13"/>
        <v>0</v>
      </c>
      <c r="M63" s="7">
        <f t="shared" si="13"/>
        <v>0</v>
      </c>
      <c r="N63" s="7">
        <f t="shared" si="13"/>
        <v>0</v>
      </c>
      <c r="O63" s="7">
        <f t="shared" si="13"/>
        <v>0</v>
      </c>
      <c r="P63" s="7">
        <f t="shared" si="13"/>
        <v>0</v>
      </c>
      <c r="Q63" s="7">
        <f t="shared" si="13"/>
        <v>0</v>
      </c>
      <c r="R63" s="7">
        <f t="shared" si="13"/>
        <v>0</v>
      </c>
      <c r="S63" s="7">
        <f t="shared" si="13"/>
        <v>0</v>
      </c>
      <c r="T63" s="7">
        <f t="shared" si="13"/>
        <v>0</v>
      </c>
      <c r="U63" s="21"/>
      <c r="V63" s="21"/>
      <c r="W63" s="21"/>
      <c r="X63" s="21"/>
      <c r="Y63" s="3"/>
      <c r="Z63" s="149"/>
      <c r="AA63" s="141">
        <f>SUM(AA12:AA62)</f>
        <v>0</v>
      </c>
      <c r="AB63" s="141">
        <f>SUM(AB12:AB62)</f>
        <v>0</v>
      </c>
      <c r="AC63" s="141">
        <f>SUM(AC12:AC62)</f>
        <v>0</v>
      </c>
      <c r="AD63" s="141">
        <f>SUM(AD12:AD62)</f>
        <v>0</v>
      </c>
      <c r="AE63" s="149"/>
      <c r="AF63" s="149"/>
      <c r="AG63" s="21"/>
      <c r="AH63" s="21"/>
      <c r="AI63" s="21"/>
      <c r="AJ63" s="21"/>
      <c r="AK63" s="21"/>
      <c r="AL63" s="21"/>
      <c r="AM63" s="21"/>
      <c r="AN63" s="3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3"/>
      <c r="BP63" s="51"/>
      <c r="BQ63" s="7">
        <f>SUM(BQ12:BQ62)</f>
        <v>0</v>
      </c>
      <c r="BR63" s="51"/>
      <c r="BS63" s="51"/>
      <c r="BU63" s="51"/>
      <c r="BV63" s="150">
        <f>SUM(BV12:BV62)</f>
        <v>0</v>
      </c>
    </row>
    <row r="64" spans="1:74" s="1" customFormat="1" ht="19.5" customHeight="1">
      <c r="A64"/>
      <c r="B64"/>
      <c r="C64" s="219" t="s">
        <v>912</v>
      </c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</row>
    <row r="65" spans="1:74" s="1" customFormat="1" ht="20.149999999999999" customHeight="1">
      <c r="A65" s="233" t="s">
        <v>719</v>
      </c>
      <c r="B65" s="237" t="s">
        <v>720</v>
      </c>
      <c r="C65" s="292" t="s">
        <v>109</v>
      </c>
      <c r="D65" s="19" t="s">
        <v>84</v>
      </c>
      <c r="E65" s="32">
        <v>2</v>
      </c>
      <c r="F65" s="107">
        <f>SUM(J65:X65)</f>
        <v>0</v>
      </c>
      <c r="G65" s="30">
        <v>102.5</v>
      </c>
      <c r="H65" s="8">
        <f t="shared" ref="H65:H70" si="14">F65*G65*(100-$F$3)/100</f>
        <v>0</v>
      </c>
      <c r="I65" s="9"/>
      <c r="J65" s="377"/>
      <c r="K65" s="354"/>
      <c r="L65" s="336"/>
      <c r="M65" s="355"/>
      <c r="N65" s="316"/>
      <c r="O65" s="409"/>
      <c r="P65" s="356"/>
      <c r="Q65" s="412"/>
      <c r="R65" s="139"/>
      <c r="S65" s="157"/>
      <c r="T65" s="413"/>
      <c r="U65" s="21"/>
      <c r="V65" s="21"/>
      <c r="W65" s="21"/>
      <c r="X65" s="21"/>
      <c r="Y65" s="9"/>
      <c r="Z65" s="20"/>
      <c r="AA65" s="48">
        <f t="shared" si="12"/>
        <v>0</v>
      </c>
      <c r="AB65" s="20"/>
      <c r="AC65" s="20"/>
      <c r="AD65" s="20"/>
      <c r="AE65" s="148"/>
      <c r="AF65" s="148"/>
      <c r="AG65" s="20"/>
      <c r="AH65" s="48">
        <v>2</v>
      </c>
      <c r="AI65" s="20"/>
      <c r="AJ65" s="21"/>
      <c r="AK65" s="21"/>
      <c r="AL65" s="21"/>
      <c r="AM65" s="20"/>
      <c r="AN65" s="9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9"/>
      <c r="BP65" s="51"/>
      <c r="BQ65" s="74">
        <f t="shared" ref="BQ65:BQ70" si="15">BS65*F65</f>
        <v>0</v>
      </c>
      <c r="BR65" s="51"/>
      <c r="BS65" s="74">
        <v>5</v>
      </c>
      <c r="BU65" s="98">
        <v>1.65</v>
      </c>
      <c r="BV65" s="98">
        <f t="shared" ref="BV65:BV70" si="16">BU65*F65</f>
        <v>0</v>
      </c>
    </row>
    <row r="66" spans="1:74" s="1" customFormat="1" ht="20.149999999999999" customHeight="1">
      <c r="A66" s="233" t="s">
        <v>717</v>
      </c>
      <c r="B66" s="237" t="s">
        <v>721</v>
      </c>
      <c r="C66" s="292" t="s">
        <v>110</v>
      </c>
      <c r="D66" s="32" t="s">
        <v>83</v>
      </c>
      <c r="E66" s="32">
        <v>2</v>
      </c>
      <c r="F66" s="107">
        <f>SUM(J66:X66)</f>
        <v>0</v>
      </c>
      <c r="G66" s="30">
        <v>135</v>
      </c>
      <c r="H66" s="8">
        <f t="shared" si="14"/>
        <v>0</v>
      </c>
      <c r="I66" s="9"/>
      <c r="J66" s="377"/>
      <c r="K66" s="354"/>
      <c r="L66" s="336"/>
      <c r="M66" s="355"/>
      <c r="N66" s="316"/>
      <c r="O66" s="409"/>
      <c r="P66" s="356"/>
      <c r="Q66" s="412"/>
      <c r="R66" s="139"/>
      <c r="S66" s="157"/>
      <c r="T66" s="413"/>
      <c r="U66" s="21"/>
      <c r="V66" s="21"/>
      <c r="W66" s="21"/>
      <c r="X66" s="21"/>
      <c r="Y66" s="9"/>
      <c r="Z66" s="20"/>
      <c r="AA66" s="20"/>
      <c r="AB66" s="48">
        <f t="shared" si="12"/>
        <v>0</v>
      </c>
      <c r="AC66" s="20"/>
      <c r="AD66" s="20"/>
      <c r="AE66" s="148"/>
      <c r="AF66" s="148"/>
      <c r="AG66" s="20"/>
      <c r="AH66" s="20"/>
      <c r="AI66" s="48">
        <v>2</v>
      </c>
      <c r="AJ66" s="21"/>
      <c r="AK66" s="21"/>
      <c r="AL66" s="21"/>
      <c r="AM66" s="20"/>
      <c r="AN66" s="9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9"/>
      <c r="BP66" s="51"/>
      <c r="BQ66" s="74">
        <f t="shared" si="15"/>
        <v>0</v>
      </c>
      <c r="BR66" s="51"/>
      <c r="BS66" s="74">
        <v>6</v>
      </c>
      <c r="BU66" s="98">
        <v>3.4</v>
      </c>
      <c r="BV66" s="98">
        <f t="shared" si="16"/>
        <v>0</v>
      </c>
    </row>
    <row r="67" spans="1:74" s="1" customFormat="1" ht="20.149999999999999" customHeight="1">
      <c r="A67" s="233" t="s">
        <v>718</v>
      </c>
      <c r="B67" s="237" t="s">
        <v>760</v>
      </c>
      <c r="C67" s="292" t="s">
        <v>270</v>
      </c>
      <c r="D67" s="32" t="s">
        <v>234</v>
      </c>
      <c r="E67" s="32">
        <v>2</v>
      </c>
      <c r="F67" s="107">
        <f t="shared" ref="F67:F68" si="17">SUM(J67:X67)</f>
        <v>0</v>
      </c>
      <c r="G67" s="30">
        <v>162.5</v>
      </c>
      <c r="H67" s="8">
        <f t="shared" si="14"/>
        <v>0</v>
      </c>
      <c r="I67" s="9"/>
      <c r="J67" s="377"/>
      <c r="K67" s="354"/>
      <c r="L67" s="336"/>
      <c r="M67" s="355"/>
      <c r="N67" s="316"/>
      <c r="O67" s="409"/>
      <c r="P67" s="356"/>
      <c r="Q67" s="412"/>
      <c r="R67" s="139"/>
      <c r="S67" s="157"/>
      <c r="T67" s="413"/>
      <c r="U67" s="21"/>
      <c r="V67" s="21"/>
      <c r="W67" s="21"/>
      <c r="X67" s="21"/>
      <c r="Y67" s="9"/>
      <c r="Z67" s="20"/>
      <c r="AA67" s="20"/>
      <c r="AB67" s="48">
        <f t="shared" si="12"/>
        <v>0</v>
      </c>
      <c r="AC67" s="20"/>
      <c r="AD67" s="20"/>
      <c r="AE67" s="148"/>
      <c r="AF67" s="148"/>
      <c r="AG67" s="20"/>
      <c r="AH67" s="20"/>
      <c r="AI67" s="48">
        <v>2</v>
      </c>
      <c r="AJ67" s="21"/>
      <c r="AK67" s="21"/>
      <c r="AL67" s="21"/>
      <c r="AM67" s="20"/>
      <c r="AN67" s="9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9"/>
      <c r="BP67" s="51"/>
      <c r="BQ67" s="74">
        <f t="shared" si="15"/>
        <v>0</v>
      </c>
      <c r="BR67" s="51"/>
      <c r="BS67" s="74">
        <v>10</v>
      </c>
      <c r="BU67" s="98">
        <v>4</v>
      </c>
      <c r="BV67" s="98">
        <f t="shared" si="16"/>
        <v>0</v>
      </c>
    </row>
    <row r="68" spans="1:74" s="1" customFormat="1" ht="20.149999999999999" customHeight="1">
      <c r="A68" s="233" t="s">
        <v>714</v>
      </c>
      <c r="B68" s="237" t="s">
        <v>722</v>
      </c>
      <c r="C68" s="292" t="s">
        <v>111</v>
      </c>
      <c r="D68" s="32" t="s">
        <v>82</v>
      </c>
      <c r="E68" s="19">
        <v>2</v>
      </c>
      <c r="F68" s="107">
        <f t="shared" si="17"/>
        <v>0</v>
      </c>
      <c r="G68" s="30">
        <v>265</v>
      </c>
      <c r="H68" s="8">
        <f t="shared" si="14"/>
        <v>0</v>
      </c>
      <c r="I68" s="9"/>
      <c r="J68" s="377"/>
      <c r="K68" s="354"/>
      <c r="L68" s="336"/>
      <c r="M68" s="355"/>
      <c r="N68" s="316"/>
      <c r="O68" s="409"/>
      <c r="P68" s="356"/>
      <c r="Q68" s="412"/>
      <c r="R68" s="139"/>
      <c r="S68" s="157"/>
      <c r="T68" s="413"/>
      <c r="U68" s="21"/>
      <c r="V68" s="21"/>
      <c r="W68" s="21"/>
      <c r="X68" s="21"/>
      <c r="Y68" s="9"/>
      <c r="Z68" s="20"/>
      <c r="AA68" s="20"/>
      <c r="AB68" s="20"/>
      <c r="AC68" s="48">
        <f t="shared" si="12"/>
        <v>0</v>
      </c>
      <c r="AD68" s="20"/>
      <c r="AE68" s="148"/>
      <c r="AF68" s="148"/>
      <c r="AG68" s="20"/>
      <c r="AH68" s="20"/>
      <c r="AI68" s="20"/>
      <c r="AJ68" s="48">
        <v>2</v>
      </c>
      <c r="AK68" s="21"/>
      <c r="AL68" s="21"/>
      <c r="AM68" s="20"/>
      <c r="AN68" s="9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9"/>
      <c r="BP68" s="51"/>
      <c r="BQ68" s="74">
        <f t="shared" si="15"/>
        <v>0</v>
      </c>
      <c r="BR68" s="51"/>
      <c r="BS68" s="74">
        <v>8</v>
      </c>
      <c r="BU68" s="98">
        <v>9.6</v>
      </c>
      <c r="BV68" s="98">
        <f t="shared" si="16"/>
        <v>0</v>
      </c>
    </row>
    <row r="69" spans="1:74" s="1" customFormat="1" ht="20.149999999999999" customHeight="1">
      <c r="A69" s="233" t="s">
        <v>715</v>
      </c>
      <c r="B69" s="238" t="s">
        <v>742</v>
      </c>
      <c r="C69" s="284" t="s">
        <v>171</v>
      </c>
      <c r="D69" s="19" t="s">
        <v>136</v>
      </c>
      <c r="E69" s="19">
        <v>2</v>
      </c>
      <c r="F69" s="107">
        <f>SUM(J69:X69)</f>
        <v>0</v>
      </c>
      <c r="G69" s="8">
        <v>260</v>
      </c>
      <c r="H69" s="8">
        <f t="shared" si="14"/>
        <v>0</v>
      </c>
      <c r="I69" s="9"/>
      <c r="J69" s="377"/>
      <c r="K69" s="354"/>
      <c r="L69" s="336"/>
      <c r="M69" s="355"/>
      <c r="N69" s="316"/>
      <c r="O69" s="409"/>
      <c r="P69" s="356"/>
      <c r="Q69" s="412"/>
      <c r="R69" s="139"/>
      <c r="S69" s="157"/>
      <c r="T69" s="413"/>
      <c r="U69" s="21"/>
      <c r="V69" s="21"/>
      <c r="W69" s="21"/>
      <c r="X69" s="21"/>
      <c r="Y69" s="9"/>
      <c r="Z69" s="20"/>
      <c r="AA69" s="20"/>
      <c r="AB69" s="20"/>
      <c r="AC69" s="48">
        <f t="shared" si="12"/>
        <v>0</v>
      </c>
      <c r="AD69" s="20"/>
      <c r="AE69" s="148"/>
      <c r="AF69" s="148"/>
      <c r="AG69" s="20"/>
      <c r="AH69" s="20"/>
      <c r="AI69" s="20"/>
      <c r="AJ69" s="48">
        <v>2</v>
      </c>
      <c r="AK69" s="21"/>
      <c r="AL69" s="21"/>
      <c r="AM69" s="20"/>
      <c r="AN69" s="9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9"/>
      <c r="BP69" s="51"/>
      <c r="BQ69" s="74">
        <f t="shared" si="15"/>
        <v>0</v>
      </c>
      <c r="BR69" s="51"/>
      <c r="BS69" s="74">
        <v>10</v>
      </c>
      <c r="BU69" s="98">
        <v>7.85</v>
      </c>
      <c r="BV69" s="98">
        <f t="shared" si="16"/>
        <v>0</v>
      </c>
    </row>
    <row r="70" spans="1:74" s="1" customFormat="1" ht="20.149999999999999" customHeight="1">
      <c r="A70" s="233" t="s">
        <v>716</v>
      </c>
      <c r="B70" s="237" t="s">
        <v>761</v>
      </c>
      <c r="C70" s="284" t="s">
        <v>269</v>
      </c>
      <c r="D70" s="19" t="s">
        <v>233</v>
      </c>
      <c r="E70" s="19">
        <v>2</v>
      </c>
      <c r="F70" s="130">
        <f>SUM(J70:X70)</f>
        <v>0</v>
      </c>
      <c r="G70" s="8">
        <v>285</v>
      </c>
      <c r="H70" s="8">
        <f t="shared" si="14"/>
        <v>0</v>
      </c>
      <c r="I70" s="9"/>
      <c r="J70" s="377"/>
      <c r="K70" s="354"/>
      <c r="L70" s="336"/>
      <c r="M70" s="355"/>
      <c r="N70" s="316"/>
      <c r="O70" s="409"/>
      <c r="P70" s="356"/>
      <c r="Q70" s="412"/>
      <c r="R70" s="139"/>
      <c r="S70" s="157"/>
      <c r="T70" s="413"/>
      <c r="U70" s="21"/>
      <c r="V70" s="21"/>
      <c r="W70" s="21"/>
      <c r="X70" s="21"/>
      <c r="Y70" s="9"/>
      <c r="Z70" s="20"/>
      <c r="AA70" s="20"/>
      <c r="AB70" s="20"/>
      <c r="AC70" s="48">
        <f t="shared" si="12"/>
        <v>0</v>
      </c>
      <c r="AD70" s="20"/>
      <c r="AE70" s="148"/>
      <c r="AF70" s="148"/>
      <c r="AG70" s="20"/>
      <c r="AH70" s="20"/>
      <c r="AI70" s="20"/>
      <c r="AJ70" s="48">
        <v>2</v>
      </c>
      <c r="AK70" s="21"/>
      <c r="AL70" s="21"/>
      <c r="AM70" s="20"/>
      <c r="AN70" s="9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9"/>
      <c r="BP70" s="51"/>
      <c r="BQ70" s="74">
        <f t="shared" si="15"/>
        <v>0</v>
      </c>
      <c r="BR70" s="51"/>
      <c r="BS70" s="74">
        <v>12</v>
      </c>
      <c r="BU70" s="98">
        <v>8.1999999999999993</v>
      </c>
      <c r="BV70" s="98">
        <f t="shared" si="16"/>
        <v>0</v>
      </c>
    </row>
    <row r="71" spans="1:74" s="1" customFormat="1" ht="20.149999999999999" customHeight="1">
      <c r="H71" s="129">
        <f>SUM(H65:H70)</f>
        <v>0</v>
      </c>
      <c r="I71" s="3"/>
      <c r="J71" s="141">
        <f>SUM(J65:J70)</f>
        <v>0</v>
      </c>
      <c r="K71" s="141">
        <f t="shared" ref="K71:S71" si="18">SUM(K65:K70)</f>
        <v>0</v>
      </c>
      <c r="L71" s="141">
        <f>SUM(L65:L70)</f>
        <v>0</v>
      </c>
      <c r="M71" s="141">
        <f t="shared" si="18"/>
        <v>0</v>
      </c>
      <c r="N71" s="141">
        <f t="shared" si="18"/>
        <v>0</v>
      </c>
      <c r="O71" s="141">
        <f t="shared" si="18"/>
        <v>0</v>
      </c>
      <c r="P71" s="141">
        <f t="shared" si="18"/>
        <v>0</v>
      </c>
      <c r="Q71" s="141">
        <f t="shared" si="18"/>
        <v>0</v>
      </c>
      <c r="R71" s="141">
        <f t="shared" si="18"/>
        <v>0</v>
      </c>
      <c r="S71" s="141">
        <f t="shared" si="18"/>
        <v>0</v>
      </c>
      <c r="T71" s="141">
        <f>SUM(T65:T70)</f>
        <v>0</v>
      </c>
      <c r="U71" s="21"/>
      <c r="V71" s="21"/>
      <c r="W71" s="21"/>
      <c r="X71" s="21"/>
      <c r="Y71" s="3"/>
      <c r="Z71" s="149"/>
      <c r="AA71" s="141">
        <f>SUM(AA65:AA70)</f>
        <v>0</v>
      </c>
      <c r="AB71" s="141">
        <f t="shared" ref="AB71:AD71" si="19">SUM(AB65:AB70)</f>
        <v>0</v>
      </c>
      <c r="AC71" s="141">
        <f t="shared" si="19"/>
        <v>0</v>
      </c>
      <c r="AD71" s="141">
        <f t="shared" si="19"/>
        <v>0</v>
      </c>
      <c r="AE71" s="149"/>
      <c r="AF71" s="149"/>
      <c r="AG71" s="21"/>
      <c r="AH71" s="21"/>
      <c r="AI71" s="21"/>
      <c r="AJ71" s="21"/>
      <c r="AK71" s="21"/>
      <c r="AL71" s="21"/>
      <c r="AM71" s="21"/>
      <c r="AN71" s="3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3"/>
      <c r="BP71" s="51"/>
      <c r="BQ71" s="7">
        <f>SUM(BQ65:BQ70)</f>
        <v>0</v>
      </c>
      <c r="BR71" s="51"/>
      <c r="BS71" s="51"/>
      <c r="BU71" s="51"/>
      <c r="BV71" s="150">
        <f>SUM(BV65:BV70)</f>
        <v>0</v>
      </c>
    </row>
    <row r="72" spans="1:74" s="1" customFormat="1" ht="19.5" customHeight="1">
      <c r="A72"/>
      <c r="B72"/>
      <c r="C72" s="399" t="s">
        <v>913</v>
      </c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</row>
    <row r="73" spans="1:74">
      <c r="A73" s="233" t="s">
        <v>1270</v>
      </c>
      <c r="B73" s="257" t="s">
        <v>997</v>
      </c>
      <c r="C73" s="440" t="s">
        <v>914</v>
      </c>
      <c r="D73" s="48" t="s">
        <v>943</v>
      </c>
      <c r="E73" s="259">
        <v>5</v>
      </c>
      <c r="F73" s="130">
        <f t="shared" ref="F73" si="20">SUM(J73:X73)</f>
        <v>0</v>
      </c>
      <c r="G73" s="262">
        <v>215</v>
      </c>
      <c r="H73" s="8">
        <f t="shared" ref="H73:H84" si="21">F73*G73*(100-$F$4)/100</f>
        <v>0</v>
      </c>
      <c r="J73" s="377"/>
      <c r="K73" s="354"/>
      <c r="L73" s="336"/>
      <c r="M73" s="355"/>
      <c r="N73" s="316"/>
      <c r="O73" s="409"/>
      <c r="P73" s="356"/>
      <c r="Q73" s="412"/>
      <c r="R73" s="139"/>
      <c r="S73" s="157"/>
      <c r="T73" s="413"/>
      <c r="U73" s="21"/>
      <c r="V73" s="21"/>
      <c r="W73" s="21"/>
      <c r="X73" s="21"/>
      <c r="Z73" s="48">
        <f>AG73*$F73</f>
        <v>0</v>
      </c>
      <c r="AA73" s="20"/>
      <c r="AB73" s="20"/>
      <c r="AC73" s="20"/>
      <c r="AD73" s="20"/>
      <c r="AE73" s="148"/>
      <c r="AF73" s="148"/>
      <c r="AG73" s="48">
        <v>5</v>
      </c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9"/>
      <c r="BP73" s="51"/>
      <c r="BQ73" s="74">
        <f t="shared" ref="BQ73" si="22">BS73*F73</f>
        <v>0</v>
      </c>
      <c r="BR73" s="51"/>
      <c r="BS73" s="74">
        <v>15</v>
      </c>
      <c r="BU73" s="98">
        <v>0.35</v>
      </c>
      <c r="BV73" s="98">
        <f t="shared" ref="BV73" si="23">BU73*F73</f>
        <v>0</v>
      </c>
    </row>
    <row r="74" spans="1:74">
      <c r="A74" s="233" t="s">
        <v>1271</v>
      </c>
      <c r="B74" s="257" t="s">
        <v>998</v>
      </c>
      <c r="C74" s="440" t="s">
        <v>915</v>
      </c>
      <c r="D74" s="48" t="s">
        <v>944</v>
      </c>
      <c r="E74" s="259">
        <v>5</v>
      </c>
      <c r="F74" s="130">
        <f t="shared" ref="F74" si="24">SUM(J74:X74)</f>
        <v>0</v>
      </c>
      <c r="G74" s="262">
        <v>215</v>
      </c>
      <c r="H74" s="8">
        <f t="shared" si="21"/>
        <v>0</v>
      </c>
      <c r="J74" s="377"/>
      <c r="K74" s="354"/>
      <c r="L74" s="336"/>
      <c r="M74" s="355"/>
      <c r="N74" s="316"/>
      <c r="O74" s="409"/>
      <c r="P74" s="356"/>
      <c r="Q74" s="412"/>
      <c r="R74" s="139"/>
      <c r="S74" s="157"/>
      <c r="T74" s="413"/>
      <c r="U74" s="21"/>
      <c r="V74" s="21"/>
      <c r="W74" s="21"/>
      <c r="X74" s="21"/>
      <c r="Z74" s="48">
        <f t="shared" ref="Z74" si="25">AG74*$F74</f>
        <v>0</v>
      </c>
      <c r="AA74" s="20"/>
      <c r="AB74" s="20"/>
      <c r="AC74" s="20"/>
      <c r="AD74" s="20"/>
      <c r="AE74" s="148"/>
      <c r="AF74" s="148"/>
      <c r="AG74" s="48">
        <v>5</v>
      </c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9"/>
      <c r="BP74" s="51"/>
      <c r="BQ74" s="74">
        <f t="shared" ref="BQ74" si="26">BS74*F74</f>
        <v>0</v>
      </c>
      <c r="BR74" s="51"/>
      <c r="BS74" s="74">
        <v>15</v>
      </c>
      <c r="BU74" s="98">
        <v>0.3</v>
      </c>
      <c r="BV74" s="98">
        <f t="shared" ref="BV74" si="27">BU74*F74</f>
        <v>0</v>
      </c>
    </row>
    <row r="75" spans="1:74">
      <c r="A75" s="233" t="s">
        <v>1272</v>
      </c>
      <c r="B75" s="257" t="s">
        <v>999</v>
      </c>
      <c r="C75" s="440" t="s">
        <v>916</v>
      </c>
      <c r="D75" s="48" t="s">
        <v>945</v>
      </c>
      <c r="E75" s="259">
        <v>5</v>
      </c>
      <c r="F75" s="130">
        <f>SUM(J75:X75)</f>
        <v>0</v>
      </c>
      <c r="G75" s="262">
        <v>220</v>
      </c>
      <c r="H75" s="8">
        <f t="shared" si="21"/>
        <v>0</v>
      </c>
      <c r="J75" s="377"/>
      <c r="K75" s="354"/>
      <c r="L75" s="336"/>
      <c r="M75" s="355"/>
      <c r="N75" s="316"/>
      <c r="O75" s="409"/>
      <c r="P75" s="356"/>
      <c r="Q75" s="412"/>
      <c r="R75" s="139"/>
      <c r="S75" s="157"/>
      <c r="T75" s="413"/>
      <c r="U75" s="21"/>
      <c r="V75" s="21"/>
      <c r="W75" s="21"/>
      <c r="X75" s="21"/>
      <c r="Z75" s="20"/>
      <c r="AA75" s="48">
        <f>AH75*$F75</f>
        <v>0</v>
      </c>
      <c r="AB75" s="20"/>
      <c r="AC75" s="20"/>
      <c r="AD75" s="20"/>
      <c r="AE75" s="148"/>
      <c r="AF75" s="148"/>
      <c r="AH75" s="48">
        <v>5</v>
      </c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9"/>
      <c r="BP75" s="51"/>
      <c r="BQ75" s="74">
        <f>BS75*F75</f>
        <v>0</v>
      </c>
      <c r="BR75" s="51"/>
      <c r="BS75" s="74">
        <v>15</v>
      </c>
      <c r="BU75" s="98">
        <v>0.6</v>
      </c>
      <c r="BV75" s="98">
        <f>BU75*F75</f>
        <v>0</v>
      </c>
    </row>
    <row r="76" spans="1:74">
      <c r="A76" s="233" t="s">
        <v>1273</v>
      </c>
      <c r="B76" s="257" t="s">
        <v>1000</v>
      </c>
      <c r="C76" s="440" t="s">
        <v>917</v>
      </c>
      <c r="D76" s="48" t="s">
        <v>945</v>
      </c>
      <c r="E76" s="259">
        <v>5</v>
      </c>
      <c r="F76" s="130">
        <f>SUM(J76:X76)</f>
        <v>0</v>
      </c>
      <c r="G76" s="262">
        <v>220</v>
      </c>
      <c r="H76" s="8">
        <f t="shared" si="21"/>
        <v>0</v>
      </c>
      <c r="J76" s="377"/>
      <c r="K76" s="354"/>
      <c r="L76" s="336"/>
      <c r="M76" s="355"/>
      <c r="N76" s="316"/>
      <c r="O76" s="409"/>
      <c r="P76" s="356"/>
      <c r="Q76" s="412"/>
      <c r="R76" s="139"/>
      <c r="S76" s="157"/>
      <c r="T76" s="413"/>
      <c r="U76" s="21"/>
      <c r="V76" s="21"/>
      <c r="W76" s="21"/>
      <c r="X76" s="21"/>
      <c r="Z76" s="20"/>
      <c r="AA76" s="48">
        <f>AH76*$F76</f>
        <v>0</v>
      </c>
      <c r="AB76" s="20"/>
      <c r="AC76" s="20"/>
      <c r="AD76" s="20"/>
      <c r="AE76" s="148"/>
      <c r="AF76" s="148"/>
      <c r="AH76" s="48">
        <v>5</v>
      </c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9"/>
      <c r="BP76" s="51"/>
      <c r="BQ76" s="74">
        <f>BS76*F76</f>
        <v>0</v>
      </c>
      <c r="BR76" s="51"/>
      <c r="BS76" s="74">
        <v>15</v>
      </c>
      <c r="BU76" s="98">
        <v>0.6</v>
      </c>
      <c r="BV76" s="98">
        <f>BU76*F76</f>
        <v>0</v>
      </c>
    </row>
    <row r="77" spans="1:74">
      <c r="A77" s="233" t="s">
        <v>1274</v>
      </c>
      <c r="B77" s="257" t="s">
        <v>1001</v>
      </c>
      <c r="C77" s="440" t="s">
        <v>918</v>
      </c>
      <c r="D77" s="48" t="s">
        <v>946</v>
      </c>
      <c r="E77" s="260">
        <v>4</v>
      </c>
      <c r="F77" s="130">
        <f>SUM(J77:X77)</f>
        <v>0</v>
      </c>
      <c r="G77" s="262">
        <v>295</v>
      </c>
      <c r="H77" s="8">
        <f t="shared" si="21"/>
        <v>0</v>
      </c>
      <c r="J77" s="377"/>
      <c r="K77" s="354"/>
      <c r="L77" s="336"/>
      <c r="M77" s="355"/>
      <c r="N77" s="316"/>
      <c r="O77" s="409"/>
      <c r="P77" s="356"/>
      <c r="Q77" s="412"/>
      <c r="R77" s="139"/>
      <c r="S77" s="157"/>
      <c r="T77" s="413"/>
      <c r="U77" s="21"/>
      <c r="V77" s="21"/>
      <c r="W77" s="21"/>
      <c r="X77" s="21"/>
      <c r="Z77" s="20"/>
      <c r="AA77" s="20"/>
      <c r="AB77" s="48">
        <f>AI77*$F77</f>
        <v>0</v>
      </c>
      <c r="AC77" s="20"/>
      <c r="AD77" s="20"/>
      <c r="AE77" s="148"/>
      <c r="AF77" s="148"/>
      <c r="AI77" s="258">
        <v>4</v>
      </c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9"/>
      <c r="BP77" s="51"/>
      <c r="BQ77" s="74">
        <f>BS77*F77</f>
        <v>0</v>
      </c>
      <c r="BR77" s="51"/>
      <c r="BS77" s="74">
        <v>12</v>
      </c>
      <c r="BU77" s="98">
        <v>1.45</v>
      </c>
      <c r="BV77" s="98">
        <f>BU77*F77</f>
        <v>0</v>
      </c>
    </row>
    <row r="78" spans="1:74">
      <c r="A78" s="233" t="s">
        <v>1275</v>
      </c>
      <c r="B78" s="257" t="s">
        <v>1002</v>
      </c>
      <c r="C78" s="440" t="s">
        <v>919</v>
      </c>
      <c r="D78" s="48" t="s">
        <v>947</v>
      </c>
      <c r="E78" s="260">
        <v>4</v>
      </c>
      <c r="F78" s="130">
        <f>SUM(J78:X78)</f>
        <v>0</v>
      </c>
      <c r="G78" s="262">
        <v>265</v>
      </c>
      <c r="H78" s="8">
        <f t="shared" si="21"/>
        <v>0</v>
      </c>
      <c r="J78" s="377"/>
      <c r="K78" s="354"/>
      <c r="L78" s="336"/>
      <c r="M78" s="355"/>
      <c r="N78" s="316"/>
      <c r="O78" s="409"/>
      <c r="P78" s="356"/>
      <c r="Q78" s="412"/>
      <c r="R78" s="139"/>
      <c r="S78" s="157"/>
      <c r="T78" s="413"/>
      <c r="U78" s="21"/>
      <c r="V78" s="21"/>
      <c r="W78" s="21"/>
      <c r="X78" s="21"/>
      <c r="Z78" s="20"/>
      <c r="AA78" s="20"/>
      <c r="AB78" s="48">
        <f>AI78*$F78</f>
        <v>0</v>
      </c>
      <c r="AC78" s="20"/>
      <c r="AD78" s="20"/>
      <c r="AE78" s="148"/>
      <c r="AF78" s="148"/>
      <c r="AI78" s="258">
        <v>4</v>
      </c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9"/>
      <c r="BP78" s="51"/>
      <c r="BQ78" s="74">
        <f>BS78*F78</f>
        <v>0</v>
      </c>
      <c r="BR78" s="51"/>
      <c r="BS78" s="74">
        <v>12</v>
      </c>
      <c r="BU78" s="98">
        <v>1.21</v>
      </c>
      <c r="BV78" s="98">
        <f>BU78*F78</f>
        <v>0</v>
      </c>
    </row>
    <row r="79" spans="1:74">
      <c r="A79" s="233" t="s">
        <v>1276</v>
      </c>
      <c r="B79" s="257" t="s">
        <v>1003</v>
      </c>
      <c r="C79" s="441" t="s">
        <v>967</v>
      </c>
      <c r="D79" s="74" t="s">
        <v>973</v>
      </c>
      <c r="E79" s="261">
        <v>7</v>
      </c>
      <c r="F79" s="130">
        <f t="shared" ref="F79:F84" si="28">SUM(J79:X79)</f>
        <v>0</v>
      </c>
      <c r="G79" s="262">
        <v>360</v>
      </c>
      <c r="H79" s="8">
        <f t="shared" si="21"/>
        <v>0</v>
      </c>
      <c r="J79" s="377"/>
      <c r="K79" s="354"/>
      <c r="L79" s="336"/>
      <c r="M79" s="355"/>
      <c r="N79" s="316"/>
      <c r="O79" s="409"/>
      <c r="P79" s="356"/>
      <c r="Q79" s="412"/>
      <c r="R79" s="139"/>
      <c r="S79" s="157"/>
      <c r="T79" s="413"/>
      <c r="U79" s="21"/>
      <c r="V79" s="21"/>
      <c r="W79" s="21"/>
      <c r="X79" s="21"/>
      <c r="Z79" s="48">
        <f t="shared" ref="Z79:Z80" si="29">AG79*$F79</f>
        <v>0</v>
      </c>
      <c r="AA79" s="20"/>
      <c r="AB79" s="48">
        <f t="shared" ref="AB79:AC84" si="30">AI79*$F79</f>
        <v>0</v>
      </c>
      <c r="AC79" s="20"/>
      <c r="AD79" s="20"/>
      <c r="AE79" s="148"/>
      <c r="AF79" s="148"/>
      <c r="AG79" s="48">
        <v>5</v>
      </c>
      <c r="AI79" s="258">
        <v>2</v>
      </c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9"/>
      <c r="BP79" s="51"/>
      <c r="BQ79" s="74">
        <f t="shared" ref="BQ79:BQ84" si="31">BS79*F79</f>
        <v>0</v>
      </c>
      <c r="BR79" s="51"/>
      <c r="BS79" s="74">
        <v>23</v>
      </c>
      <c r="BU79" s="98">
        <v>3</v>
      </c>
      <c r="BV79" s="98">
        <f t="shared" ref="BV79:BV84" si="32">BU79*F79</f>
        <v>0</v>
      </c>
    </row>
    <row r="80" spans="1:74">
      <c r="A80" s="233" t="s">
        <v>1277</v>
      </c>
      <c r="B80" s="257" t="s">
        <v>1004</v>
      </c>
      <c r="C80" s="441" t="s">
        <v>968</v>
      </c>
      <c r="D80" s="74" t="s">
        <v>973</v>
      </c>
      <c r="E80" s="261">
        <v>7</v>
      </c>
      <c r="F80" s="130">
        <f t="shared" si="28"/>
        <v>0</v>
      </c>
      <c r="G80" s="262">
        <v>360</v>
      </c>
      <c r="H80" s="8">
        <f t="shared" si="21"/>
        <v>0</v>
      </c>
      <c r="J80" s="377"/>
      <c r="K80" s="354"/>
      <c r="L80" s="336"/>
      <c r="M80" s="355"/>
      <c r="N80" s="316"/>
      <c r="O80" s="409"/>
      <c r="P80" s="356"/>
      <c r="Q80" s="412"/>
      <c r="R80" s="139"/>
      <c r="S80" s="157"/>
      <c r="T80" s="413"/>
      <c r="U80" s="21"/>
      <c r="V80" s="21"/>
      <c r="W80" s="21"/>
      <c r="X80" s="21"/>
      <c r="Z80" s="48">
        <f t="shared" si="29"/>
        <v>0</v>
      </c>
      <c r="AA80" s="20"/>
      <c r="AB80" s="48">
        <f t="shared" si="30"/>
        <v>0</v>
      </c>
      <c r="AC80" s="20"/>
      <c r="AD80" s="20"/>
      <c r="AE80" s="148"/>
      <c r="AF80" s="148"/>
      <c r="AG80" s="48">
        <v>5</v>
      </c>
      <c r="AI80" s="258">
        <v>2</v>
      </c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9"/>
      <c r="BP80" s="51"/>
      <c r="BQ80" s="74">
        <f t="shared" si="31"/>
        <v>0</v>
      </c>
      <c r="BR80" s="51"/>
      <c r="BS80" s="74">
        <v>23</v>
      </c>
      <c r="BU80" s="98">
        <v>3</v>
      </c>
      <c r="BV80" s="98">
        <f t="shared" si="32"/>
        <v>0</v>
      </c>
    </row>
    <row r="81" spans="1:74">
      <c r="A81" s="233" t="s">
        <v>1278</v>
      </c>
      <c r="B81" s="257" t="s">
        <v>1005</v>
      </c>
      <c r="C81" s="441" t="s">
        <v>969</v>
      </c>
      <c r="D81" s="74" t="s">
        <v>974</v>
      </c>
      <c r="E81" s="261">
        <v>7</v>
      </c>
      <c r="F81" s="130">
        <f t="shared" si="28"/>
        <v>0</v>
      </c>
      <c r="G81" s="262">
        <v>505</v>
      </c>
      <c r="H81" s="8">
        <f t="shared" si="21"/>
        <v>0</v>
      </c>
      <c r="J81" s="377"/>
      <c r="K81" s="354"/>
      <c r="L81" s="336"/>
      <c r="M81" s="355"/>
      <c r="N81" s="316"/>
      <c r="O81" s="409"/>
      <c r="P81" s="356"/>
      <c r="Q81" s="412"/>
      <c r="R81" s="139"/>
      <c r="S81" s="157"/>
      <c r="T81" s="413"/>
      <c r="U81" s="21"/>
      <c r="V81" s="21"/>
      <c r="W81" s="21"/>
      <c r="X81" s="21"/>
      <c r="Z81" s="20"/>
      <c r="AA81" s="48">
        <f t="shared" ref="AA81:AA82" si="33">AH81*$F81</f>
        <v>0</v>
      </c>
      <c r="AB81" s="48">
        <f t="shared" si="30"/>
        <v>0</v>
      </c>
      <c r="AC81" s="20"/>
      <c r="AD81" s="20"/>
      <c r="AE81" s="148"/>
      <c r="AF81" s="148"/>
      <c r="AH81" s="48">
        <v>5</v>
      </c>
      <c r="AI81" s="258">
        <v>2</v>
      </c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9"/>
      <c r="BP81" s="51"/>
      <c r="BQ81" s="74">
        <f t="shared" si="31"/>
        <v>0</v>
      </c>
      <c r="BR81" s="51"/>
      <c r="BS81" s="74">
        <v>23</v>
      </c>
      <c r="BU81" s="98">
        <v>6.5</v>
      </c>
      <c r="BV81" s="98">
        <f t="shared" si="32"/>
        <v>0</v>
      </c>
    </row>
    <row r="82" spans="1:74">
      <c r="A82" s="233" t="s">
        <v>1279</v>
      </c>
      <c r="B82" s="257" t="s">
        <v>1006</v>
      </c>
      <c r="C82" s="441" t="s">
        <v>970</v>
      </c>
      <c r="D82" s="74" t="s">
        <v>974</v>
      </c>
      <c r="E82" s="261">
        <v>7</v>
      </c>
      <c r="F82" s="130">
        <f t="shared" si="28"/>
        <v>0</v>
      </c>
      <c r="G82" s="262">
        <v>505</v>
      </c>
      <c r="H82" s="8">
        <f t="shared" si="21"/>
        <v>0</v>
      </c>
      <c r="J82" s="377"/>
      <c r="K82" s="354"/>
      <c r="L82" s="336"/>
      <c r="M82" s="355"/>
      <c r="N82" s="316"/>
      <c r="O82" s="409"/>
      <c r="P82" s="356"/>
      <c r="Q82" s="412"/>
      <c r="R82" s="139"/>
      <c r="S82" s="157"/>
      <c r="T82" s="413"/>
      <c r="U82" s="21"/>
      <c r="V82" s="21"/>
      <c r="W82" s="21"/>
      <c r="X82" s="21"/>
      <c r="Z82" s="20"/>
      <c r="AA82" s="48">
        <f t="shared" si="33"/>
        <v>0</v>
      </c>
      <c r="AB82" s="48">
        <f t="shared" si="30"/>
        <v>0</v>
      </c>
      <c r="AC82" s="20"/>
      <c r="AD82" s="20"/>
      <c r="AE82" s="148"/>
      <c r="AF82" s="148"/>
      <c r="AH82" s="48">
        <v>5</v>
      </c>
      <c r="AI82" s="258">
        <v>2</v>
      </c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9"/>
      <c r="BP82" s="51"/>
      <c r="BQ82" s="74">
        <f t="shared" si="31"/>
        <v>0</v>
      </c>
      <c r="BR82" s="51"/>
      <c r="BS82" s="74">
        <v>23</v>
      </c>
      <c r="BU82" s="98">
        <v>6.5</v>
      </c>
      <c r="BV82" s="98">
        <f t="shared" si="32"/>
        <v>0</v>
      </c>
    </row>
    <row r="83" spans="1:74">
      <c r="A83" s="233" t="s">
        <v>1280</v>
      </c>
      <c r="B83" s="257" t="s">
        <v>1007</v>
      </c>
      <c r="C83" s="441" t="s">
        <v>971</v>
      </c>
      <c r="D83" s="74" t="s">
        <v>975</v>
      </c>
      <c r="E83" s="261">
        <v>6</v>
      </c>
      <c r="F83" s="130">
        <f t="shared" si="28"/>
        <v>0</v>
      </c>
      <c r="G83" s="262">
        <v>775</v>
      </c>
      <c r="H83" s="8">
        <f t="shared" si="21"/>
        <v>0</v>
      </c>
      <c r="J83" s="377"/>
      <c r="K83" s="354"/>
      <c r="L83" s="336"/>
      <c r="M83" s="355"/>
      <c r="N83" s="316"/>
      <c r="O83" s="409"/>
      <c r="P83" s="356"/>
      <c r="Q83" s="412"/>
      <c r="R83" s="139"/>
      <c r="S83" s="157"/>
      <c r="T83" s="413"/>
      <c r="U83" s="21"/>
      <c r="V83" s="21"/>
      <c r="W83" s="21"/>
      <c r="X83" s="21"/>
      <c r="Z83" s="20"/>
      <c r="AA83" s="20"/>
      <c r="AB83" s="48">
        <f t="shared" ref="AB83:AB84" si="34">AI83*$F83</f>
        <v>0</v>
      </c>
      <c r="AC83" s="48">
        <f t="shared" si="30"/>
        <v>0</v>
      </c>
      <c r="AD83" s="20"/>
      <c r="AE83" s="148"/>
      <c r="AF83" s="148"/>
      <c r="AI83" s="258">
        <v>4</v>
      </c>
      <c r="AJ83" s="258">
        <v>2</v>
      </c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9"/>
      <c r="BP83" s="51"/>
      <c r="BQ83" s="74">
        <f t="shared" si="31"/>
        <v>0</v>
      </c>
      <c r="BR83" s="51"/>
      <c r="BS83" s="74">
        <v>24</v>
      </c>
      <c r="BU83" s="98">
        <v>11.9</v>
      </c>
      <c r="BV83" s="98">
        <f t="shared" si="32"/>
        <v>0</v>
      </c>
    </row>
    <row r="84" spans="1:74">
      <c r="A84" s="233" t="s">
        <v>1281</v>
      </c>
      <c r="B84" s="257" t="s">
        <v>1008</v>
      </c>
      <c r="C84" s="441" t="s">
        <v>972</v>
      </c>
      <c r="D84" s="74" t="s">
        <v>975</v>
      </c>
      <c r="E84" s="261">
        <v>6</v>
      </c>
      <c r="F84" s="130">
        <f t="shared" si="28"/>
        <v>0</v>
      </c>
      <c r="G84" s="262">
        <v>775</v>
      </c>
      <c r="H84" s="8">
        <f t="shared" si="21"/>
        <v>0</v>
      </c>
      <c r="J84" s="377"/>
      <c r="K84" s="354"/>
      <c r="L84" s="336"/>
      <c r="M84" s="355"/>
      <c r="N84" s="316"/>
      <c r="O84" s="409"/>
      <c r="P84" s="356"/>
      <c r="Q84" s="412"/>
      <c r="R84" s="139"/>
      <c r="S84" s="157"/>
      <c r="T84" s="413"/>
      <c r="U84" s="21"/>
      <c r="V84" s="21"/>
      <c r="W84" s="21"/>
      <c r="X84" s="21"/>
      <c r="Z84" s="20"/>
      <c r="AA84" s="20"/>
      <c r="AB84" s="48">
        <f t="shared" si="34"/>
        <v>0</v>
      </c>
      <c r="AC84" s="48">
        <f t="shared" si="30"/>
        <v>0</v>
      </c>
      <c r="AD84" s="20"/>
      <c r="AE84" s="148"/>
      <c r="AF84" s="148"/>
      <c r="AI84" s="258">
        <v>4</v>
      </c>
      <c r="AJ84" s="258">
        <v>2</v>
      </c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9"/>
      <c r="BP84" s="51"/>
      <c r="BQ84" s="74">
        <f t="shared" si="31"/>
        <v>0</v>
      </c>
      <c r="BR84" s="51"/>
      <c r="BS84" s="74">
        <v>24</v>
      </c>
      <c r="BU84" s="98">
        <v>11.9</v>
      </c>
      <c r="BV84" s="98">
        <f t="shared" si="32"/>
        <v>0</v>
      </c>
    </row>
    <row r="85" spans="1:74" s="1" customFormat="1" ht="20.149999999999999" customHeight="1">
      <c r="C85" s="155"/>
      <c r="H85" s="129">
        <f>SUM(H73:H84)</f>
        <v>0</v>
      </c>
      <c r="I85" s="3"/>
      <c r="J85" s="141">
        <f t="shared" ref="J85:T85" si="35">SUM(J73:J84)</f>
        <v>0</v>
      </c>
      <c r="K85" s="141">
        <f t="shared" si="35"/>
        <v>0</v>
      </c>
      <c r="L85" s="141">
        <f t="shared" si="35"/>
        <v>0</v>
      </c>
      <c r="M85" s="141">
        <f t="shared" si="35"/>
        <v>0</v>
      </c>
      <c r="N85" s="141">
        <f t="shared" si="35"/>
        <v>0</v>
      </c>
      <c r="O85" s="141">
        <f t="shared" si="35"/>
        <v>0</v>
      </c>
      <c r="P85" s="141">
        <f t="shared" si="35"/>
        <v>0</v>
      </c>
      <c r="Q85" s="141">
        <f t="shared" si="35"/>
        <v>0</v>
      </c>
      <c r="R85" s="141">
        <f t="shared" si="35"/>
        <v>0</v>
      </c>
      <c r="S85" s="141">
        <f t="shared" si="35"/>
        <v>0</v>
      </c>
      <c r="T85" s="141">
        <f t="shared" si="35"/>
        <v>0</v>
      </c>
      <c r="U85" s="21"/>
      <c r="V85" s="21"/>
      <c r="W85" s="21"/>
      <c r="X85" s="21"/>
      <c r="Y85" s="3"/>
      <c r="Z85" s="141">
        <f>SUM(Z73:Z84)</f>
        <v>0</v>
      </c>
      <c r="AA85" s="141">
        <f>SUM(AA73:AA84)</f>
        <v>0</v>
      </c>
      <c r="AB85" s="141">
        <f>SUM(AB73:AB84)</f>
        <v>0</v>
      </c>
      <c r="AC85" s="141">
        <f>SUM(AC73:AC84)</f>
        <v>0</v>
      </c>
      <c r="AD85" s="141">
        <f>SUM(AD73:AD84)</f>
        <v>0</v>
      </c>
      <c r="AE85" s="149"/>
      <c r="AF85" s="149"/>
      <c r="AG85" s="21"/>
      <c r="AH85" s="21"/>
      <c r="AI85" s="21"/>
      <c r="AJ85" s="21"/>
      <c r="AK85" s="21"/>
      <c r="AL85" s="21"/>
      <c r="AM85" s="21"/>
      <c r="AN85" s="3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9"/>
      <c r="BP85" s="51"/>
      <c r="BQ85" s="150">
        <f>SUM(BQ73:BQ84)</f>
        <v>0</v>
      </c>
      <c r="BR85" s="51"/>
      <c r="BS85" s="51"/>
      <c r="BU85" s="51"/>
      <c r="BV85" s="150">
        <f>SUM(BV73:BV84)</f>
        <v>0</v>
      </c>
    </row>
    <row r="86" spans="1:74" s="1" customFormat="1" ht="19.5" customHeight="1">
      <c r="A86"/>
      <c r="B86"/>
      <c r="C86" s="399" t="s">
        <v>920</v>
      </c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</row>
    <row r="87" spans="1:74" s="1" customFormat="1" ht="20.149999999999999" customHeight="1">
      <c r="A87" s="233" t="s">
        <v>1248</v>
      </c>
      <c r="B87" s="257" t="s">
        <v>976</v>
      </c>
      <c r="C87" s="440" t="s">
        <v>921</v>
      </c>
      <c r="D87" s="19" t="s">
        <v>948</v>
      </c>
      <c r="E87" s="19">
        <v>1</v>
      </c>
      <c r="F87" s="130">
        <f>SUM(J87:X87)</f>
        <v>0</v>
      </c>
      <c r="G87" s="8">
        <v>120</v>
      </c>
      <c r="H87" s="8">
        <f t="shared" ref="H87:H107" si="36">F87*G87*(100-$F$3)/100</f>
        <v>0</v>
      </c>
      <c r="I87" s="9"/>
      <c r="J87" s="377"/>
      <c r="K87" s="354"/>
      <c r="L87" s="336"/>
      <c r="M87" s="355"/>
      <c r="N87" s="316"/>
      <c r="O87" s="410"/>
      <c r="P87" s="356"/>
      <c r="Q87" s="412"/>
      <c r="R87" s="139"/>
      <c r="S87" s="157"/>
      <c r="T87" s="413"/>
      <c r="U87" s="21"/>
      <c r="V87" s="21"/>
      <c r="W87" s="21"/>
      <c r="X87" s="21"/>
      <c r="Y87" s="9"/>
      <c r="Z87" s="20"/>
      <c r="AA87" s="20"/>
      <c r="AB87" s="48">
        <f t="shared" ref="AB87" si="37">AI87*$F87</f>
        <v>0</v>
      </c>
      <c r="AC87" s="20"/>
      <c r="AD87" s="20"/>
      <c r="AE87" s="148"/>
      <c r="AF87" s="148"/>
      <c r="AG87" s="20"/>
      <c r="AH87" s="20"/>
      <c r="AI87" s="258">
        <v>1</v>
      </c>
      <c r="AJ87" s="21"/>
      <c r="AK87" s="21"/>
      <c r="AL87" s="21"/>
      <c r="AM87" s="20"/>
      <c r="AN87" s="9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9"/>
      <c r="BP87" s="51"/>
      <c r="BQ87" s="74">
        <f t="shared" ref="BQ87" si="38">BS87*F87</f>
        <v>0</v>
      </c>
      <c r="BR87" s="51"/>
      <c r="BS87" s="74">
        <v>4</v>
      </c>
      <c r="BU87" s="98">
        <v>2.6</v>
      </c>
      <c r="BV87" s="98">
        <f t="shared" ref="BV87" si="39">BU87*F87</f>
        <v>0</v>
      </c>
    </row>
    <row r="88" spans="1:74">
      <c r="A88" s="233" t="s">
        <v>1249</v>
      </c>
      <c r="B88" s="257" t="s">
        <v>977</v>
      </c>
      <c r="C88" s="440" t="s">
        <v>922</v>
      </c>
      <c r="D88" s="48" t="s">
        <v>948</v>
      </c>
      <c r="E88" s="19">
        <v>1</v>
      </c>
      <c r="F88" s="130">
        <f t="shared" ref="F88:F93" si="40">SUM(J88:X88)</f>
        <v>0</v>
      </c>
      <c r="G88" s="8">
        <v>120</v>
      </c>
      <c r="H88" s="8">
        <f t="shared" si="36"/>
        <v>0</v>
      </c>
      <c r="J88" s="377"/>
      <c r="K88" s="354"/>
      <c r="L88" s="336"/>
      <c r="M88" s="355"/>
      <c r="N88" s="316"/>
      <c r="O88" s="410"/>
      <c r="P88" s="356"/>
      <c r="Q88" s="412"/>
      <c r="R88" s="139"/>
      <c r="S88" s="157"/>
      <c r="T88" s="413"/>
      <c r="U88" s="21"/>
      <c r="V88" s="21"/>
      <c r="W88" s="21"/>
      <c r="X88" s="21"/>
      <c r="Z88" s="20"/>
      <c r="AA88" s="20"/>
      <c r="AB88" s="48">
        <f t="shared" ref="AB88:AB93" si="41">AI88*$F88</f>
        <v>0</v>
      </c>
      <c r="AC88" s="20"/>
      <c r="AD88" s="20"/>
      <c r="AE88" s="148"/>
      <c r="AF88" s="148"/>
      <c r="AG88" s="20"/>
      <c r="AH88" s="20"/>
      <c r="AI88" s="258">
        <v>1</v>
      </c>
      <c r="AJ88" s="21"/>
      <c r="AK88" s="21"/>
      <c r="AL88" s="21"/>
      <c r="AM88" s="20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P88" s="51"/>
      <c r="BQ88" s="74">
        <f t="shared" ref="BQ88:BQ93" si="42">BS88*F88</f>
        <v>0</v>
      </c>
      <c r="BR88" s="51"/>
      <c r="BS88" s="74">
        <v>4</v>
      </c>
      <c r="BT88" s="1"/>
      <c r="BU88" s="98">
        <v>2.6</v>
      </c>
      <c r="BV88" s="98">
        <f t="shared" ref="BV88:BV93" si="43">BU88*F88</f>
        <v>0</v>
      </c>
    </row>
    <row r="89" spans="1:74">
      <c r="A89" s="233" t="s">
        <v>1250</v>
      </c>
      <c r="B89" s="257" t="s">
        <v>978</v>
      </c>
      <c r="C89" s="440" t="s">
        <v>923</v>
      </c>
      <c r="D89" s="48" t="s">
        <v>948</v>
      </c>
      <c r="E89" s="19">
        <v>1</v>
      </c>
      <c r="F89" s="130">
        <f t="shared" si="40"/>
        <v>0</v>
      </c>
      <c r="G89" s="8">
        <v>120</v>
      </c>
      <c r="H89" s="8">
        <f t="shared" si="36"/>
        <v>0</v>
      </c>
      <c r="J89" s="377"/>
      <c r="K89" s="354"/>
      <c r="L89" s="336"/>
      <c r="M89" s="355"/>
      <c r="N89" s="316"/>
      <c r="O89" s="410"/>
      <c r="P89" s="356"/>
      <c r="Q89" s="412"/>
      <c r="R89" s="139"/>
      <c r="S89" s="157"/>
      <c r="T89" s="413"/>
      <c r="U89" s="21"/>
      <c r="V89" s="21"/>
      <c r="W89" s="21"/>
      <c r="X89" s="21"/>
      <c r="Z89" s="20"/>
      <c r="AA89" s="20"/>
      <c r="AB89" s="48">
        <f t="shared" si="41"/>
        <v>0</v>
      </c>
      <c r="AC89" s="20"/>
      <c r="AD89" s="20"/>
      <c r="AE89" s="148"/>
      <c r="AF89" s="148"/>
      <c r="AG89" s="20"/>
      <c r="AH89" s="20"/>
      <c r="AI89" s="258">
        <v>1</v>
      </c>
      <c r="AJ89" s="21"/>
      <c r="AK89" s="21"/>
      <c r="AL89" s="21"/>
      <c r="AM89" s="20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P89" s="51"/>
      <c r="BQ89" s="74">
        <f t="shared" si="42"/>
        <v>0</v>
      </c>
      <c r="BR89" s="51"/>
      <c r="BS89" s="74">
        <v>4</v>
      </c>
      <c r="BT89" s="1"/>
      <c r="BU89" s="98">
        <v>2.5</v>
      </c>
      <c r="BV89" s="98">
        <f t="shared" si="43"/>
        <v>0</v>
      </c>
    </row>
    <row r="90" spans="1:74" ht="14.25" customHeight="1">
      <c r="A90" s="233" t="s">
        <v>1251</v>
      </c>
      <c r="B90" s="257" t="s">
        <v>979</v>
      </c>
      <c r="C90" s="440" t="s">
        <v>924</v>
      </c>
      <c r="D90" s="48" t="s">
        <v>948</v>
      </c>
      <c r="E90" s="19">
        <v>1</v>
      </c>
      <c r="F90" s="130">
        <f t="shared" si="40"/>
        <v>0</v>
      </c>
      <c r="G90" s="8">
        <v>120</v>
      </c>
      <c r="H90" s="8">
        <f t="shared" si="36"/>
        <v>0</v>
      </c>
      <c r="J90" s="377"/>
      <c r="K90" s="354"/>
      <c r="L90" s="336"/>
      <c r="M90" s="355"/>
      <c r="N90" s="316"/>
      <c r="O90" s="410"/>
      <c r="P90" s="356"/>
      <c r="Q90" s="412"/>
      <c r="R90" s="139"/>
      <c r="S90" s="157"/>
      <c r="T90" s="413"/>
      <c r="U90" s="21"/>
      <c r="V90" s="21"/>
      <c r="W90" s="21"/>
      <c r="X90" s="21"/>
      <c r="Z90" s="20"/>
      <c r="AA90" s="20"/>
      <c r="AB90" s="48">
        <f t="shared" si="41"/>
        <v>0</v>
      </c>
      <c r="AC90" s="20"/>
      <c r="AD90" s="20"/>
      <c r="AE90" s="148"/>
      <c r="AF90" s="148"/>
      <c r="AG90" s="20"/>
      <c r="AH90" s="20"/>
      <c r="AI90" s="258">
        <v>1</v>
      </c>
      <c r="AJ90" s="21"/>
      <c r="AK90" s="21"/>
      <c r="AL90" s="21"/>
      <c r="AM90" s="20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P90" s="51"/>
      <c r="BQ90" s="74">
        <f t="shared" si="42"/>
        <v>0</v>
      </c>
      <c r="BR90" s="51"/>
      <c r="BS90" s="74">
        <v>4</v>
      </c>
      <c r="BT90" s="1"/>
      <c r="BU90" s="98">
        <v>2.6</v>
      </c>
      <c r="BV90" s="98">
        <f t="shared" si="43"/>
        <v>0</v>
      </c>
    </row>
    <row r="91" spans="1:74">
      <c r="A91" s="233" t="s">
        <v>1252</v>
      </c>
      <c r="B91" s="257" t="s">
        <v>980</v>
      </c>
      <c r="C91" s="442" t="s">
        <v>925</v>
      </c>
      <c r="D91" s="48" t="s">
        <v>948</v>
      </c>
      <c r="E91" s="19">
        <v>1</v>
      </c>
      <c r="F91" s="130">
        <f t="shared" si="40"/>
        <v>0</v>
      </c>
      <c r="G91" s="8">
        <v>120</v>
      </c>
      <c r="H91" s="8">
        <f t="shared" si="36"/>
        <v>0</v>
      </c>
      <c r="J91" s="377"/>
      <c r="K91" s="354"/>
      <c r="L91" s="336"/>
      <c r="M91" s="355"/>
      <c r="N91" s="316"/>
      <c r="O91" s="410"/>
      <c r="P91" s="356"/>
      <c r="Q91" s="412"/>
      <c r="R91" s="139"/>
      <c r="S91" s="157"/>
      <c r="T91" s="413"/>
      <c r="U91" s="21"/>
      <c r="V91" s="21"/>
      <c r="W91" s="21"/>
      <c r="X91" s="21"/>
      <c r="Z91" s="20"/>
      <c r="AA91" s="20"/>
      <c r="AB91" s="48">
        <f t="shared" si="41"/>
        <v>0</v>
      </c>
      <c r="AC91" s="20"/>
      <c r="AD91" s="20"/>
      <c r="AE91" s="148"/>
      <c r="AF91" s="148"/>
      <c r="AG91" s="20"/>
      <c r="AH91" s="20"/>
      <c r="AI91" s="258">
        <v>1</v>
      </c>
      <c r="AJ91" s="21"/>
      <c r="AK91" s="21"/>
      <c r="AL91" s="21"/>
      <c r="AM91" s="20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P91" s="51"/>
      <c r="BQ91" s="74">
        <f t="shared" si="42"/>
        <v>0</v>
      </c>
      <c r="BR91" s="51"/>
      <c r="BS91" s="74">
        <v>4</v>
      </c>
      <c r="BT91" s="1"/>
      <c r="BU91" s="98">
        <v>2.2000000000000002</v>
      </c>
      <c r="BV91" s="98">
        <f t="shared" si="43"/>
        <v>0</v>
      </c>
    </row>
    <row r="92" spans="1:74">
      <c r="A92" s="233" t="s">
        <v>1253</v>
      </c>
      <c r="B92" s="257" t="s">
        <v>981</v>
      </c>
      <c r="C92" s="440" t="s">
        <v>926</v>
      </c>
      <c r="D92" s="48" t="s">
        <v>948</v>
      </c>
      <c r="E92" s="19">
        <v>1</v>
      </c>
      <c r="F92" s="130">
        <f t="shared" si="40"/>
        <v>0</v>
      </c>
      <c r="G92" s="8">
        <v>120</v>
      </c>
      <c r="H92" s="8">
        <f t="shared" si="36"/>
        <v>0</v>
      </c>
      <c r="J92" s="377"/>
      <c r="K92" s="354"/>
      <c r="L92" s="336"/>
      <c r="M92" s="355"/>
      <c r="N92" s="316"/>
      <c r="O92" s="410"/>
      <c r="P92" s="356"/>
      <c r="Q92" s="412"/>
      <c r="R92" s="139"/>
      <c r="S92" s="157"/>
      <c r="T92" s="413"/>
      <c r="U92" s="21"/>
      <c r="V92" s="21"/>
      <c r="W92" s="21"/>
      <c r="X92" s="21"/>
      <c r="Z92" s="20"/>
      <c r="AA92" s="20"/>
      <c r="AB92" s="48">
        <f t="shared" si="41"/>
        <v>0</v>
      </c>
      <c r="AC92" s="20"/>
      <c r="AD92" s="20"/>
      <c r="AE92" s="148"/>
      <c r="AF92" s="148"/>
      <c r="AG92" s="20"/>
      <c r="AH92" s="20"/>
      <c r="AI92" s="258">
        <v>1</v>
      </c>
      <c r="AJ92" s="21"/>
      <c r="AK92" s="21"/>
      <c r="AL92" s="21"/>
      <c r="AM92" s="20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P92" s="51"/>
      <c r="BQ92" s="74">
        <f t="shared" si="42"/>
        <v>0</v>
      </c>
      <c r="BR92" s="51"/>
      <c r="BS92" s="74">
        <v>4</v>
      </c>
      <c r="BT92" s="1"/>
      <c r="BU92" s="98">
        <v>2.1</v>
      </c>
      <c r="BV92" s="98">
        <f t="shared" si="43"/>
        <v>0</v>
      </c>
    </row>
    <row r="93" spans="1:74">
      <c r="A93" s="233" t="s">
        <v>1254</v>
      </c>
      <c r="B93" s="257" t="s">
        <v>982</v>
      </c>
      <c r="C93" s="440" t="s">
        <v>927</v>
      </c>
      <c r="D93" s="48" t="s">
        <v>948</v>
      </c>
      <c r="E93" s="19">
        <v>1</v>
      </c>
      <c r="F93" s="130">
        <f t="shared" si="40"/>
        <v>0</v>
      </c>
      <c r="G93" s="8">
        <v>120</v>
      </c>
      <c r="H93" s="8">
        <f t="shared" si="36"/>
        <v>0</v>
      </c>
      <c r="J93" s="377"/>
      <c r="K93" s="354"/>
      <c r="L93" s="336"/>
      <c r="M93" s="355"/>
      <c r="N93" s="316"/>
      <c r="O93" s="410"/>
      <c r="P93" s="356"/>
      <c r="Q93" s="412"/>
      <c r="R93" s="139"/>
      <c r="S93" s="157"/>
      <c r="T93" s="413"/>
      <c r="U93" s="21"/>
      <c r="V93" s="21"/>
      <c r="W93" s="21"/>
      <c r="X93" s="21"/>
      <c r="Z93" s="20"/>
      <c r="AA93" s="20"/>
      <c r="AB93" s="48">
        <f t="shared" si="41"/>
        <v>0</v>
      </c>
      <c r="AC93" s="20"/>
      <c r="AD93" s="20"/>
      <c r="AE93" s="148"/>
      <c r="AF93" s="148"/>
      <c r="AG93" s="20"/>
      <c r="AH93" s="20"/>
      <c r="AI93" s="258">
        <v>1</v>
      </c>
      <c r="AJ93" s="21"/>
      <c r="AK93" s="21"/>
      <c r="AL93" s="21"/>
      <c r="AM93" s="20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P93" s="51"/>
      <c r="BQ93" s="74">
        <f t="shared" si="42"/>
        <v>0</v>
      </c>
      <c r="BR93" s="51"/>
      <c r="BS93" s="74">
        <v>4</v>
      </c>
      <c r="BT93" s="1"/>
      <c r="BU93" s="98">
        <v>2.1</v>
      </c>
      <c r="BV93" s="98">
        <f t="shared" si="43"/>
        <v>0</v>
      </c>
    </row>
    <row r="94" spans="1:74" ht="14.25" customHeight="1">
      <c r="A94" s="233" t="s">
        <v>1241</v>
      </c>
      <c r="B94" s="257" t="s">
        <v>983</v>
      </c>
      <c r="C94" s="440" t="s">
        <v>928</v>
      </c>
      <c r="D94" s="48" t="s">
        <v>949</v>
      </c>
      <c r="E94" s="19">
        <v>1</v>
      </c>
      <c r="F94" s="130">
        <f t="shared" ref="F94:F107" si="44">SUM(J94:X94)</f>
        <v>0</v>
      </c>
      <c r="G94" s="8">
        <v>200</v>
      </c>
      <c r="H94" s="8">
        <f t="shared" si="36"/>
        <v>0</v>
      </c>
      <c r="J94" s="377"/>
      <c r="K94" s="354"/>
      <c r="L94" s="336"/>
      <c r="M94" s="355"/>
      <c r="N94" s="316"/>
      <c r="O94" s="410"/>
      <c r="P94" s="356"/>
      <c r="Q94" s="412"/>
      <c r="R94" s="139"/>
      <c r="S94" s="157"/>
      <c r="T94" s="413"/>
      <c r="U94" s="21"/>
      <c r="V94" s="21"/>
      <c r="W94" s="21"/>
      <c r="X94" s="21"/>
      <c r="Z94" s="20"/>
      <c r="AA94" s="20"/>
      <c r="AB94" s="20"/>
      <c r="AC94" s="48">
        <f t="shared" ref="AC94:AC100" si="45">AJ94*$F94</f>
        <v>0</v>
      </c>
      <c r="AD94" s="20"/>
      <c r="AE94" s="148"/>
      <c r="AF94" s="148"/>
      <c r="AG94" s="20"/>
      <c r="AH94" s="20"/>
      <c r="AI94" s="20"/>
      <c r="AJ94" s="258">
        <v>1</v>
      </c>
      <c r="AK94" s="21"/>
      <c r="AL94" s="21"/>
      <c r="AM94" s="20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P94" s="51"/>
      <c r="BQ94" s="74">
        <f t="shared" ref="BQ94:BQ107" si="46">BS94*F94</f>
        <v>0</v>
      </c>
      <c r="BR94" s="51"/>
      <c r="BS94" s="74">
        <v>5</v>
      </c>
      <c r="BT94" s="1"/>
      <c r="BU94" s="98">
        <v>4.7</v>
      </c>
      <c r="BV94" s="98">
        <f t="shared" ref="BV94:BV107" si="47">BU94*F94</f>
        <v>0</v>
      </c>
    </row>
    <row r="95" spans="1:74">
      <c r="A95" s="233" t="s">
        <v>1242</v>
      </c>
      <c r="B95" s="257" t="s">
        <v>984</v>
      </c>
      <c r="C95" s="440" t="s">
        <v>929</v>
      </c>
      <c r="D95" s="48" t="s">
        <v>949</v>
      </c>
      <c r="E95" s="19">
        <v>1</v>
      </c>
      <c r="F95" s="130">
        <f t="shared" si="44"/>
        <v>0</v>
      </c>
      <c r="G95" s="8">
        <v>200</v>
      </c>
      <c r="H95" s="8">
        <f t="shared" si="36"/>
        <v>0</v>
      </c>
      <c r="J95" s="377"/>
      <c r="K95" s="354"/>
      <c r="L95" s="336"/>
      <c r="M95" s="355"/>
      <c r="N95" s="316"/>
      <c r="O95" s="410"/>
      <c r="P95" s="356"/>
      <c r="Q95" s="412"/>
      <c r="R95" s="139"/>
      <c r="S95" s="157"/>
      <c r="T95" s="413"/>
      <c r="U95" s="21"/>
      <c r="V95" s="21"/>
      <c r="W95" s="21"/>
      <c r="X95" s="21"/>
      <c r="Z95" s="20"/>
      <c r="AA95" s="20"/>
      <c r="AB95" s="20"/>
      <c r="AC95" s="48">
        <f t="shared" si="45"/>
        <v>0</v>
      </c>
      <c r="AD95" s="20"/>
      <c r="AE95" s="148"/>
      <c r="AF95" s="148"/>
      <c r="AG95" s="20"/>
      <c r="AH95" s="20"/>
      <c r="AI95" s="20"/>
      <c r="AJ95" s="258">
        <v>1</v>
      </c>
      <c r="AK95" s="21"/>
      <c r="AL95" s="21"/>
      <c r="AM95" s="20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P95" s="51"/>
      <c r="BQ95" s="74">
        <f t="shared" si="46"/>
        <v>0</v>
      </c>
      <c r="BR95" s="51"/>
      <c r="BS95" s="74">
        <v>5</v>
      </c>
      <c r="BT95" s="1"/>
      <c r="BU95" s="98">
        <v>4.5999999999999996</v>
      </c>
      <c r="BV95" s="98">
        <f t="shared" si="47"/>
        <v>0</v>
      </c>
    </row>
    <row r="96" spans="1:74">
      <c r="A96" s="233" t="s">
        <v>1243</v>
      </c>
      <c r="B96" s="257" t="s">
        <v>985</v>
      </c>
      <c r="C96" s="440" t="s">
        <v>930</v>
      </c>
      <c r="D96" s="48" t="s">
        <v>949</v>
      </c>
      <c r="E96" s="19">
        <v>1</v>
      </c>
      <c r="F96" s="130">
        <f t="shared" si="44"/>
        <v>0</v>
      </c>
      <c r="G96" s="8">
        <v>200</v>
      </c>
      <c r="H96" s="8">
        <f t="shared" si="36"/>
        <v>0</v>
      </c>
      <c r="J96" s="377"/>
      <c r="K96" s="354"/>
      <c r="L96" s="336"/>
      <c r="M96" s="355"/>
      <c r="N96" s="316"/>
      <c r="O96" s="410"/>
      <c r="P96" s="356"/>
      <c r="Q96" s="412"/>
      <c r="R96" s="139"/>
      <c r="S96" s="157"/>
      <c r="T96" s="413"/>
      <c r="U96" s="21"/>
      <c r="V96" s="21"/>
      <c r="W96" s="21"/>
      <c r="X96" s="21"/>
      <c r="Z96" s="20"/>
      <c r="AA96" s="20"/>
      <c r="AB96" s="20"/>
      <c r="AC96" s="48">
        <f t="shared" si="45"/>
        <v>0</v>
      </c>
      <c r="AD96" s="20"/>
      <c r="AE96" s="148"/>
      <c r="AF96" s="148"/>
      <c r="AG96" s="20"/>
      <c r="AH96" s="20"/>
      <c r="AI96" s="20"/>
      <c r="AJ96" s="258">
        <v>1</v>
      </c>
      <c r="AK96" s="21"/>
      <c r="AL96" s="21"/>
      <c r="AM96" s="20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P96" s="51"/>
      <c r="BQ96" s="74">
        <f t="shared" si="46"/>
        <v>0</v>
      </c>
      <c r="BR96" s="51"/>
      <c r="BS96" s="74">
        <v>5</v>
      </c>
      <c r="BT96" s="1"/>
      <c r="BU96" s="98">
        <v>4.4000000000000004</v>
      </c>
      <c r="BV96" s="98">
        <f t="shared" si="47"/>
        <v>0</v>
      </c>
    </row>
    <row r="97" spans="1:74">
      <c r="A97" s="233" t="s">
        <v>1244</v>
      </c>
      <c r="B97" s="257" t="s">
        <v>986</v>
      </c>
      <c r="C97" s="440" t="s">
        <v>931</v>
      </c>
      <c r="D97" s="48" t="s">
        <v>949</v>
      </c>
      <c r="E97" s="19">
        <v>1</v>
      </c>
      <c r="F97" s="130">
        <f t="shared" si="44"/>
        <v>0</v>
      </c>
      <c r="G97" s="8">
        <v>200</v>
      </c>
      <c r="H97" s="8">
        <f t="shared" si="36"/>
        <v>0</v>
      </c>
      <c r="J97" s="377"/>
      <c r="K97" s="354"/>
      <c r="L97" s="336"/>
      <c r="M97" s="355"/>
      <c r="N97" s="316"/>
      <c r="O97" s="410"/>
      <c r="P97" s="356"/>
      <c r="Q97" s="412"/>
      <c r="R97" s="139"/>
      <c r="S97" s="157"/>
      <c r="T97" s="413"/>
      <c r="U97" s="21"/>
      <c r="V97" s="21"/>
      <c r="W97" s="21"/>
      <c r="X97" s="21"/>
      <c r="Z97" s="20"/>
      <c r="AA97" s="20"/>
      <c r="AB97" s="20"/>
      <c r="AC97" s="48">
        <f t="shared" si="45"/>
        <v>0</v>
      </c>
      <c r="AD97" s="20"/>
      <c r="AE97" s="148"/>
      <c r="AF97" s="148"/>
      <c r="AG97" s="20"/>
      <c r="AH97" s="20"/>
      <c r="AI97" s="20"/>
      <c r="AJ97" s="258">
        <v>1</v>
      </c>
      <c r="AK97" s="21"/>
      <c r="AL97" s="21"/>
      <c r="AM97" s="20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P97" s="51"/>
      <c r="BQ97" s="74">
        <f t="shared" si="46"/>
        <v>0</v>
      </c>
      <c r="BR97" s="51"/>
      <c r="BS97" s="74">
        <v>5</v>
      </c>
      <c r="BT97" s="1"/>
      <c r="BU97" s="98">
        <v>4.2</v>
      </c>
      <c r="BV97" s="98">
        <f t="shared" si="47"/>
        <v>0</v>
      </c>
    </row>
    <row r="98" spans="1:74">
      <c r="A98" s="233" t="s">
        <v>1245</v>
      </c>
      <c r="B98" s="257" t="s">
        <v>987</v>
      </c>
      <c r="C98" s="440" t="s">
        <v>932</v>
      </c>
      <c r="D98" s="48" t="s">
        <v>949</v>
      </c>
      <c r="E98" s="19">
        <v>1</v>
      </c>
      <c r="F98" s="130">
        <f t="shared" si="44"/>
        <v>0</v>
      </c>
      <c r="G98" s="8">
        <v>200</v>
      </c>
      <c r="H98" s="8">
        <f t="shared" si="36"/>
        <v>0</v>
      </c>
      <c r="J98" s="377"/>
      <c r="K98" s="354"/>
      <c r="L98" s="336"/>
      <c r="M98" s="355"/>
      <c r="N98" s="316"/>
      <c r="O98" s="410"/>
      <c r="P98" s="356"/>
      <c r="Q98" s="412"/>
      <c r="R98" s="139"/>
      <c r="S98" s="157"/>
      <c r="T98" s="413"/>
      <c r="U98" s="21"/>
      <c r="V98" s="21"/>
      <c r="W98" s="21"/>
      <c r="X98" s="21"/>
      <c r="Z98" s="20"/>
      <c r="AA98" s="20"/>
      <c r="AB98" s="20"/>
      <c r="AC98" s="48">
        <f t="shared" si="45"/>
        <v>0</v>
      </c>
      <c r="AD98" s="20"/>
      <c r="AE98" s="148"/>
      <c r="AF98" s="148"/>
      <c r="AG98" s="20"/>
      <c r="AH98" s="20"/>
      <c r="AI98" s="20"/>
      <c r="AJ98" s="258">
        <v>1</v>
      </c>
      <c r="AK98" s="21"/>
      <c r="AL98" s="21"/>
      <c r="AM98" s="20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P98" s="51"/>
      <c r="BQ98" s="74">
        <f t="shared" si="46"/>
        <v>0</v>
      </c>
      <c r="BR98" s="51"/>
      <c r="BS98" s="74">
        <v>5</v>
      </c>
      <c r="BT98" s="1"/>
      <c r="BU98" s="98">
        <v>4.0999999999999996</v>
      </c>
      <c r="BV98" s="98">
        <f t="shared" si="47"/>
        <v>0</v>
      </c>
    </row>
    <row r="99" spans="1:74">
      <c r="A99" s="233" t="s">
        <v>1246</v>
      </c>
      <c r="B99" s="257" t="s">
        <v>988</v>
      </c>
      <c r="C99" s="440" t="s">
        <v>933</v>
      </c>
      <c r="D99" s="48" t="s">
        <v>949</v>
      </c>
      <c r="E99" s="19">
        <v>1</v>
      </c>
      <c r="F99" s="130">
        <f t="shared" si="44"/>
        <v>0</v>
      </c>
      <c r="G99" s="8">
        <v>200</v>
      </c>
      <c r="H99" s="8">
        <f t="shared" si="36"/>
        <v>0</v>
      </c>
      <c r="J99" s="377"/>
      <c r="K99" s="354"/>
      <c r="L99" s="336"/>
      <c r="M99" s="355"/>
      <c r="N99" s="316"/>
      <c r="O99" s="410"/>
      <c r="P99" s="356"/>
      <c r="Q99" s="412"/>
      <c r="R99" s="139"/>
      <c r="S99" s="157"/>
      <c r="T99" s="413"/>
      <c r="U99" s="21"/>
      <c r="V99" s="21"/>
      <c r="W99" s="21"/>
      <c r="X99" s="21"/>
      <c r="Z99" s="20"/>
      <c r="AA99" s="20"/>
      <c r="AB99" s="20"/>
      <c r="AC99" s="48">
        <f t="shared" si="45"/>
        <v>0</v>
      </c>
      <c r="AD99" s="20"/>
      <c r="AE99" s="148"/>
      <c r="AF99" s="148"/>
      <c r="AG99" s="20"/>
      <c r="AH99" s="20"/>
      <c r="AI99" s="20"/>
      <c r="AJ99" s="258">
        <v>1</v>
      </c>
      <c r="AK99" s="21"/>
      <c r="AL99" s="21"/>
      <c r="AM99" s="20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P99" s="51"/>
      <c r="BQ99" s="74">
        <f t="shared" si="46"/>
        <v>0</v>
      </c>
      <c r="BR99" s="51"/>
      <c r="BS99" s="74">
        <v>5</v>
      </c>
      <c r="BT99" s="1"/>
      <c r="BU99" s="98">
        <v>4</v>
      </c>
      <c r="BV99" s="98">
        <f t="shared" si="47"/>
        <v>0</v>
      </c>
    </row>
    <row r="100" spans="1:74">
      <c r="A100" s="233" t="s">
        <v>1247</v>
      </c>
      <c r="B100" s="257" t="s">
        <v>989</v>
      </c>
      <c r="C100" s="440" t="s">
        <v>934</v>
      </c>
      <c r="D100" s="48" t="s">
        <v>949</v>
      </c>
      <c r="E100" s="19">
        <v>1</v>
      </c>
      <c r="F100" s="130">
        <f t="shared" si="44"/>
        <v>0</v>
      </c>
      <c r="G100" s="8">
        <v>200</v>
      </c>
      <c r="H100" s="8">
        <f t="shared" si="36"/>
        <v>0</v>
      </c>
      <c r="J100" s="377"/>
      <c r="K100" s="354"/>
      <c r="L100" s="336"/>
      <c r="M100" s="355"/>
      <c r="N100" s="316"/>
      <c r="O100" s="410"/>
      <c r="P100" s="356"/>
      <c r="Q100" s="412"/>
      <c r="R100" s="139"/>
      <c r="S100" s="157"/>
      <c r="T100" s="413"/>
      <c r="U100" s="21"/>
      <c r="V100" s="21"/>
      <c r="W100" s="21"/>
      <c r="X100" s="21"/>
      <c r="Z100" s="20"/>
      <c r="AA100" s="20"/>
      <c r="AB100" s="20"/>
      <c r="AC100" s="48">
        <f t="shared" si="45"/>
        <v>0</v>
      </c>
      <c r="AD100" s="20"/>
      <c r="AE100" s="148"/>
      <c r="AF100" s="148"/>
      <c r="AG100" s="20"/>
      <c r="AH100" s="20"/>
      <c r="AI100" s="20"/>
      <c r="AJ100" s="258">
        <v>1</v>
      </c>
      <c r="AK100" s="21"/>
      <c r="AL100" s="21"/>
      <c r="AM100" s="20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P100" s="51"/>
      <c r="BQ100" s="74">
        <f t="shared" si="46"/>
        <v>0</v>
      </c>
      <c r="BR100" s="51"/>
      <c r="BS100" s="74">
        <v>5</v>
      </c>
      <c r="BT100" s="1"/>
      <c r="BU100" s="98">
        <v>3.9</v>
      </c>
      <c r="BV100" s="98">
        <f t="shared" si="47"/>
        <v>0</v>
      </c>
    </row>
    <row r="101" spans="1:74">
      <c r="A101" s="233" t="s">
        <v>1255</v>
      </c>
      <c r="B101" s="257" t="s">
        <v>990</v>
      </c>
      <c r="C101" s="440" t="s">
        <v>935</v>
      </c>
      <c r="D101" s="48" t="s">
        <v>950</v>
      </c>
      <c r="E101" s="19">
        <v>1</v>
      </c>
      <c r="F101" s="130">
        <f t="shared" si="44"/>
        <v>0</v>
      </c>
      <c r="G101" s="8">
        <v>390</v>
      </c>
      <c r="H101" s="8">
        <f t="shared" si="36"/>
        <v>0</v>
      </c>
      <c r="J101" s="377"/>
      <c r="K101" s="354"/>
      <c r="L101" s="336"/>
      <c r="M101" s="355"/>
      <c r="N101" s="316"/>
      <c r="O101" s="410"/>
      <c r="P101" s="356"/>
      <c r="Q101" s="412"/>
      <c r="R101" s="139"/>
      <c r="S101" s="157"/>
      <c r="T101" s="413"/>
      <c r="U101" s="21"/>
      <c r="V101" s="21"/>
      <c r="W101" s="21"/>
      <c r="X101" s="21"/>
      <c r="Z101" s="20"/>
      <c r="AA101" s="20"/>
      <c r="AB101" s="20"/>
      <c r="AC101" s="20"/>
      <c r="AD101" s="48">
        <f t="shared" ref="AD101:AD107" si="48">AK101*$F101</f>
        <v>0</v>
      </c>
      <c r="AE101" s="148"/>
      <c r="AF101" s="148"/>
      <c r="AG101" s="20"/>
      <c r="AH101" s="20"/>
      <c r="AI101" s="20"/>
      <c r="AJ101" s="20"/>
      <c r="AK101" s="258">
        <v>1</v>
      </c>
      <c r="AL101" s="21"/>
      <c r="AM101" s="20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P101" s="51"/>
      <c r="BQ101" s="74">
        <f t="shared" si="46"/>
        <v>0</v>
      </c>
      <c r="BR101" s="51"/>
      <c r="BS101" s="74">
        <v>6</v>
      </c>
      <c r="BT101" s="1"/>
      <c r="BU101" s="98">
        <v>10.7</v>
      </c>
      <c r="BV101" s="98">
        <f t="shared" si="47"/>
        <v>0</v>
      </c>
    </row>
    <row r="102" spans="1:74">
      <c r="A102" s="233" t="s">
        <v>1256</v>
      </c>
      <c r="B102" s="257" t="s">
        <v>991</v>
      </c>
      <c r="C102" s="440" t="s">
        <v>936</v>
      </c>
      <c r="D102" s="48" t="s">
        <v>950</v>
      </c>
      <c r="E102" s="19">
        <v>1</v>
      </c>
      <c r="F102" s="130">
        <f t="shared" si="44"/>
        <v>0</v>
      </c>
      <c r="G102" s="8">
        <v>390</v>
      </c>
      <c r="H102" s="8">
        <f t="shared" si="36"/>
        <v>0</v>
      </c>
      <c r="J102" s="377"/>
      <c r="K102" s="354"/>
      <c r="L102" s="336"/>
      <c r="M102" s="355"/>
      <c r="N102" s="316"/>
      <c r="O102" s="410"/>
      <c r="P102" s="356"/>
      <c r="Q102" s="412"/>
      <c r="R102" s="139"/>
      <c r="S102" s="157"/>
      <c r="T102" s="413"/>
      <c r="U102" s="21"/>
      <c r="V102" s="21"/>
      <c r="W102" s="21"/>
      <c r="X102" s="21"/>
      <c r="Z102" s="20"/>
      <c r="AA102" s="20"/>
      <c r="AB102" s="20"/>
      <c r="AC102" s="20"/>
      <c r="AD102" s="48">
        <f t="shared" si="48"/>
        <v>0</v>
      </c>
      <c r="AE102" s="148"/>
      <c r="AF102" s="148"/>
      <c r="AG102" s="20"/>
      <c r="AH102" s="20"/>
      <c r="AI102" s="20"/>
      <c r="AJ102" s="20"/>
      <c r="AK102" s="258">
        <v>1</v>
      </c>
      <c r="AL102" s="21"/>
      <c r="AM102" s="20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P102" s="51"/>
      <c r="BQ102" s="74">
        <f t="shared" si="46"/>
        <v>0</v>
      </c>
      <c r="BR102" s="51"/>
      <c r="BS102" s="74">
        <v>6</v>
      </c>
      <c r="BT102" s="1"/>
      <c r="BU102" s="98">
        <v>10.5</v>
      </c>
      <c r="BV102" s="98">
        <f t="shared" si="47"/>
        <v>0</v>
      </c>
    </row>
    <row r="103" spans="1:74">
      <c r="A103" s="233" t="s">
        <v>1257</v>
      </c>
      <c r="B103" s="257" t="s">
        <v>992</v>
      </c>
      <c r="C103" s="440" t="s">
        <v>937</v>
      </c>
      <c r="D103" s="48" t="s">
        <v>950</v>
      </c>
      <c r="E103" s="19">
        <v>1</v>
      </c>
      <c r="F103" s="130">
        <f t="shared" si="44"/>
        <v>0</v>
      </c>
      <c r="G103" s="8">
        <v>390</v>
      </c>
      <c r="H103" s="8">
        <f t="shared" si="36"/>
        <v>0</v>
      </c>
      <c r="J103" s="377"/>
      <c r="K103" s="354"/>
      <c r="L103" s="336"/>
      <c r="M103" s="355"/>
      <c r="N103" s="316"/>
      <c r="O103" s="410"/>
      <c r="P103" s="356"/>
      <c r="Q103" s="412"/>
      <c r="R103" s="139"/>
      <c r="S103" s="157"/>
      <c r="T103" s="413"/>
      <c r="U103" s="21"/>
      <c r="V103" s="21"/>
      <c r="W103" s="21"/>
      <c r="X103" s="21"/>
      <c r="Z103" s="20"/>
      <c r="AA103" s="20"/>
      <c r="AB103" s="20"/>
      <c r="AC103" s="20"/>
      <c r="AD103" s="48">
        <f t="shared" si="48"/>
        <v>0</v>
      </c>
      <c r="AE103" s="148"/>
      <c r="AF103" s="148"/>
      <c r="AG103" s="20"/>
      <c r="AH103" s="20"/>
      <c r="AI103" s="20"/>
      <c r="AJ103" s="20"/>
      <c r="AK103" s="258">
        <v>1</v>
      </c>
      <c r="AL103" s="21"/>
      <c r="AM103" s="20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P103" s="51"/>
      <c r="BQ103" s="74">
        <f t="shared" si="46"/>
        <v>0</v>
      </c>
      <c r="BR103" s="51"/>
      <c r="BS103" s="74">
        <v>6</v>
      </c>
      <c r="BT103" s="1"/>
      <c r="BU103" s="98">
        <v>10.1</v>
      </c>
      <c r="BV103" s="98">
        <f t="shared" si="47"/>
        <v>0</v>
      </c>
    </row>
    <row r="104" spans="1:74">
      <c r="A104" s="233" t="s">
        <v>1258</v>
      </c>
      <c r="B104" s="257" t="s">
        <v>993</v>
      </c>
      <c r="C104" s="440" t="s">
        <v>938</v>
      </c>
      <c r="D104" s="48" t="s">
        <v>950</v>
      </c>
      <c r="E104" s="19">
        <v>1</v>
      </c>
      <c r="F104" s="130">
        <f t="shared" si="44"/>
        <v>0</v>
      </c>
      <c r="G104" s="8">
        <v>390</v>
      </c>
      <c r="H104" s="8">
        <f t="shared" si="36"/>
        <v>0</v>
      </c>
      <c r="J104" s="377"/>
      <c r="K104" s="354"/>
      <c r="L104" s="336"/>
      <c r="M104" s="355"/>
      <c r="N104" s="316"/>
      <c r="O104" s="410"/>
      <c r="P104" s="356"/>
      <c r="Q104" s="412"/>
      <c r="R104" s="139"/>
      <c r="S104" s="157"/>
      <c r="T104" s="413"/>
      <c r="U104" s="21"/>
      <c r="V104" s="21"/>
      <c r="W104" s="21"/>
      <c r="X104" s="21"/>
      <c r="Z104" s="20"/>
      <c r="AA104" s="20"/>
      <c r="AB104" s="20"/>
      <c r="AC104" s="20"/>
      <c r="AD104" s="48">
        <f t="shared" si="48"/>
        <v>0</v>
      </c>
      <c r="AE104" s="148"/>
      <c r="AF104" s="148"/>
      <c r="AG104" s="20"/>
      <c r="AH104" s="20"/>
      <c r="AI104" s="20"/>
      <c r="AJ104" s="20"/>
      <c r="AK104" s="258">
        <v>1</v>
      </c>
      <c r="AL104" s="21"/>
      <c r="AM104" s="20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P104" s="51"/>
      <c r="BQ104" s="74">
        <f t="shared" si="46"/>
        <v>0</v>
      </c>
      <c r="BR104" s="51"/>
      <c r="BS104" s="74">
        <v>6</v>
      </c>
      <c r="BT104" s="1"/>
      <c r="BU104" s="98">
        <v>9.6</v>
      </c>
      <c r="BV104" s="98">
        <f t="shared" si="47"/>
        <v>0</v>
      </c>
    </row>
    <row r="105" spans="1:74">
      <c r="A105" s="233" t="s">
        <v>1259</v>
      </c>
      <c r="B105" s="257" t="s">
        <v>994</v>
      </c>
      <c r="C105" s="440" t="s">
        <v>939</v>
      </c>
      <c r="D105" s="48" t="s">
        <v>950</v>
      </c>
      <c r="E105" s="19">
        <v>1</v>
      </c>
      <c r="F105" s="130">
        <f t="shared" si="44"/>
        <v>0</v>
      </c>
      <c r="G105" s="8">
        <v>390</v>
      </c>
      <c r="H105" s="8">
        <f t="shared" si="36"/>
        <v>0</v>
      </c>
      <c r="J105" s="377"/>
      <c r="K105" s="354"/>
      <c r="L105" s="336"/>
      <c r="M105" s="355"/>
      <c r="N105" s="316"/>
      <c r="O105" s="410"/>
      <c r="P105" s="356"/>
      <c r="Q105" s="412"/>
      <c r="R105" s="139"/>
      <c r="S105" s="157"/>
      <c r="T105" s="413"/>
      <c r="U105" s="21"/>
      <c r="V105" s="21"/>
      <c r="W105" s="21"/>
      <c r="X105" s="21"/>
      <c r="Z105" s="20"/>
      <c r="AA105" s="20"/>
      <c r="AB105" s="20"/>
      <c r="AC105" s="20"/>
      <c r="AD105" s="48">
        <f t="shared" si="48"/>
        <v>0</v>
      </c>
      <c r="AE105" s="148"/>
      <c r="AF105" s="148"/>
      <c r="AG105" s="20"/>
      <c r="AH105" s="20"/>
      <c r="AI105" s="20"/>
      <c r="AJ105" s="20"/>
      <c r="AK105" s="258">
        <v>1</v>
      </c>
      <c r="AL105" s="21"/>
      <c r="AM105" s="20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P105" s="51"/>
      <c r="BQ105" s="74">
        <f t="shared" si="46"/>
        <v>0</v>
      </c>
      <c r="BR105" s="51"/>
      <c r="BS105" s="74">
        <v>6</v>
      </c>
      <c r="BT105" s="1"/>
      <c r="BU105" s="98">
        <v>9.5</v>
      </c>
      <c r="BV105" s="98">
        <f t="shared" si="47"/>
        <v>0</v>
      </c>
    </row>
    <row r="106" spans="1:74">
      <c r="A106" s="233" t="s">
        <v>1260</v>
      </c>
      <c r="B106" s="257" t="s">
        <v>995</v>
      </c>
      <c r="C106" s="440" t="s">
        <v>940</v>
      </c>
      <c r="D106" s="48" t="s">
        <v>950</v>
      </c>
      <c r="E106" s="19">
        <v>1</v>
      </c>
      <c r="F106" s="130">
        <f t="shared" si="44"/>
        <v>0</v>
      </c>
      <c r="G106" s="8">
        <v>390</v>
      </c>
      <c r="H106" s="8">
        <f t="shared" si="36"/>
        <v>0</v>
      </c>
      <c r="J106" s="377"/>
      <c r="K106" s="354"/>
      <c r="L106" s="336"/>
      <c r="M106" s="355"/>
      <c r="N106" s="316"/>
      <c r="O106" s="410"/>
      <c r="P106" s="356"/>
      <c r="Q106" s="412"/>
      <c r="R106" s="139"/>
      <c r="S106" s="157"/>
      <c r="T106" s="413"/>
      <c r="U106" s="21"/>
      <c r="V106" s="21"/>
      <c r="W106" s="21"/>
      <c r="X106" s="21"/>
      <c r="Z106" s="20"/>
      <c r="AA106" s="20"/>
      <c r="AB106" s="20"/>
      <c r="AC106" s="20"/>
      <c r="AD106" s="48">
        <f t="shared" si="48"/>
        <v>0</v>
      </c>
      <c r="AE106" s="148"/>
      <c r="AF106" s="148"/>
      <c r="AG106" s="20"/>
      <c r="AH106" s="20"/>
      <c r="AI106" s="20"/>
      <c r="AJ106" s="20"/>
      <c r="AK106" s="258">
        <v>1</v>
      </c>
      <c r="AL106" s="21"/>
      <c r="AM106" s="20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P106" s="51"/>
      <c r="BQ106" s="74">
        <f t="shared" si="46"/>
        <v>0</v>
      </c>
      <c r="BR106" s="51"/>
      <c r="BS106" s="74">
        <v>6</v>
      </c>
      <c r="BT106" s="1"/>
      <c r="BU106" s="98">
        <v>9.1999999999999993</v>
      </c>
      <c r="BV106" s="98">
        <f t="shared" si="47"/>
        <v>0</v>
      </c>
    </row>
    <row r="107" spans="1:74">
      <c r="A107" s="233" t="s">
        <v>1261</v>
      </c>
      <c r="B107" s="257" t="s">
        <v>996</v>
      </c>
      <c r="C107" s="440" t="s">
        <v>941</v>
      </c>
      <c r="D107" s="48" t="s">
        <v>950</v>
      </c>
      <c r="E107" s="19">
        <v>1</v>
      </c>
      <c r="F107" s="130">
        <f t="shared" si="44"/>
        <v>0</v>
      </c>
      <c r="G107" s="8">
        <v>390</v>
      </c>
      <c r="H107" s="8">
        <f t="shared" si="36"/>
        <v>0</v>
      </c>
      <c r="J107" s="377"/>
      <c r="K107" s="354"/>
      <c r="L107" s="336"/>
      <c r="M107" s="355"/>
      <c r="N107" s="316"/>
      <c r="O107" s="410"/>
      <c r="P107" s="356"/>
      <c r="Q107" s="412"/>
      <c r="R107" s="139"/>
      <c r="S107" s="157"/>
      <c r="T107" s="413"/>
      <c r="U107" s="21"/>
      <c r="V107" s="21"/>
      <c r="W107" s="21"/>
      <c r="X107" s="21"/>
      <c r="Z107" s="20"/>
      <c r="AA107" s="20"/>
      <c r="AB107" s="20"/>
      <c r="AC107" s="20"/>
      <c r="AD107" s="48">
        <f t="shared" si="48"/>
        <v>0</v>
      </c>
      <c r="AE107" s="148"/>
      <c r="AF107" s="148"/>
      <c r="AG107" s="20"/>
      <c r="AH107" s="20"/>
      <c r="AI107" s="20"/>
      <c r="AJ107" s="20"/>
      <c r="AK107" s="258">
        <v>1</v>
      </c>
      <c r="AL107" s="21"/>
      <c r="AM107" s="20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P107" s="51"/>
      <c r="BQ107" s="74">
        <f t="shared" si="46"/>
        <v>0</v>
      </c>
      <c r="BR107" s="51"/>
      <c r="BS107" s="74">
        <v>6</v>
      </c>
      <c r="BT107" s="1"/>
      <c r="BU107" s="98">
        <v>8.9</v>
      </c>
      <c r="BV107" s="98">
        <f t="shared" si="47"/>
        <v>0</v>
      </c>
    </row>
    <row r="108" spans="1:74" s="1" customFormat="1" ht="20.149999999999999" customHeight="1">
      <c r="C108" s="155"/>
      <c r="H108" s="109">
        <f>SUM(H87:H107)</f>
        <v>0</v>
      </c>
      <c r="I108" s="3"/>
      <c r="J108" s="141">
        <f t="shared" ref="J108:T108" si="49">SUM(J87:J107)</f>
        <v>0</v>
      </c>
      <c r="K108" s="141">
        <f t="shared" si="49"/>
        <v>0</v>
      </c>
      <c r="L108" s="141">
        <f t="shared" si="49"/>
        <v>0</v>
      </c>
      <c r="M108" s="141">
        <f t="shared" si="49"/>
        <v>0</v>
      </c>
      <c r="N108" s="141">
        <f t="shared" si="49"/>
        <v>0</v>
      </c>
      <c r="O108" s="411">
        <f t="shared" si="49"/>
        <v>0</v>
      </c>
      <c r="P108" s="411">
        <f t="shared" si="49"/>
        <v>0</v>
      </c>
      <c r="Q108" s="411">
        <f t="shared" si="49"/>
        <v>0</v>
      </c>
      <c r="R108" s="141">
        <f t="shared" si="49"/>
        <v>0</v>
      </c>
      <c r="S108" s="141">
        <f t="shared" si="49"/>
        <v>0</v>
      </c>
      <c r="T108" s="141">
        <f t="shared" si="49"/>
        <v>0</v>
      </c>
      <c r="U108" s="21"/>
      <c r="V108" s="21"/>
      <c r="W108" s="21"/>
      <c r="X108" s="21"/>
      <c r="Y108" s="3"/>
      <c r="Z108" s="141">
        <f>SUM(Z87:Z107)</f>
        <v>0</v>
      </c>
      <c r="AA108" s="141">
        <f>SUM(AA87:AA107)</f>
        <v>0</v>
      </c>
      <c r="AB108" s="141">
        <f>SUM(AB87:AB107)</f>
        <v>0</v>
      </c>
      <c r="AC108" s="141">
        <f>SUM(AC87:AC107)</f>
        <v>0</v>
      </c>
      <c r="AD108" s="141">
        <f>SUM(AD87:AD107)</f>
        <v>0</v>
      </c>
      <c r="AE108" s="149"/>
      <c r="AF108" s="149"/>
      <c r="AG108" s="21"/>
      <c r="AH108" s="21"/>
      <c r="AI108" s="21"/>
      <c r="AJ108" s="21"/>
      <c r="AK108" s="21"/>
      <c r="AL108" s="21"/>
      <c r="AM108" s="21"/>
      <c r="AN108" s="3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3"/>
      <c r="BP108" s="51"/>
      <c r="BQ108" s="7">
        <f>SUM(BQ87:BQ107)</f>
        <v>0</v>
      </c>
      <c r="BR108" s="51"/>
      <c r="BS108" s="51"/>
      <c r="BU108" s="51"/>
      <c r="BV108" s="150">
        <f>SUM(BV87:BV107)</f>
        <v>0</v>
      </c>
    </row>
    <row r="109" spans="1:74" s="1" customFormat="1" ht="19.5" customHeight="1">
      <c r="A109"/>
      <c r="B109"/>
      <c r="C109" s="400" t="s">
        <v>942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</row>
    <row r="110" spans="1:74">
      <c r="A110" s="233" t="s">
        <v>1262</v>
      </c>
      <c r="B110" s="257" t="s">
        <v>1023</v>
      </c>
      <c r="C110" s="440" t="s">
        <v>916</v>
      </c>
      <c r="D110" s="144" t="s">
        <v>951</v>
      </c>
      <c r="E110" s="260">
        <v>3</v>
      </c>
      <c r="F110" s="130">
        <f t="shared" ref="F110:F117" si="50">SUM(J110:X110)</f>
        <v>0</v>
      </c>
      <c r="G110" s="431">
        <v>285</v>
      </c>
      <c r="H110" s="8">
        <f t="shared" ref="H110:H117" si="51">F110*G110*(100-$F$4)/100</f>
        <v>0</v>
      </c>
      <c r="J110" s="377"/>
      <c r="K110" s="354"/>
      <c r="L110" s="336"/>
      <c r="M110" s="355"/>
      <c r="N110" s="316"/>
      <c r="O110" s="410"/>
      <c r="P110" s="356"/>
      <c r="Q110" s="412"/>
      <c r="R110" s="139"/>
      <c r="S110" s="157"/>
      <c r="T110" s="413"/>
      <c r="U110" s="21"/>
      <c r="V110" s="21"/>
      <c r="W110" s="21"/>
      <c r="X110" s="21"/>
      <c r="Z110" s="20"/>
      <c r="AA110" s="48">
        <f t="shared" ref="AA110:AA117" si="52">AH110*$F110</f>
        <v>0</v>
      </c>
      <c r="AB110" s="20"/>
      <c r="AC110" s="20"/>
      <c r="AD110" s="20"/>
      <c r="AE110" s="20"/>
      <c r="AF110" s="20"/>
      <c r="AG110" s="20"/>
      <c r="AH110" s="258">
        <v>3</v>
      </c>
      <c r="AI110" s="20"/>
      <c r="AJ110" s="20"/>
      <c r="AK110" s="21"/>
      <c r="AL110" s="21"/>
      <c r="AM110" s="20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P110" s="51"/>
      <c r="BQ110" s="74">
        <f t="shared" ref="BQ110:BQ117" si="53">BS110*F110</f>
        <v>0</v>
      </c>
      <c r="BR110" s="51"/>
      <c r="BS110" s="74">
        <v>12</v>
      </c>
      <c r="BT110" s="1"/>
      <c r="BU110" s="98">
        <v>1.7</v>
      </c>
      <c r="BV110" s="98">
        <f t="shared" ref="BV110:BV117" si="54">BU110*F110</f>
        <v>0</v>
      </c>
    </row>
    <row r="111" spans="1:74">
      <c r="A111" s="233" t="s">
        <v>1263</v>
      </c>
      <c r="B111" s="257" t="s">
        <v>1024</v>
      </c>
      <c r="C111" s="440" t="s">
        <v>917</v>
      </c>
      <c r="D111" s="144" t="s">
        <v>952</v>
      </c>
      <c r="E111" s="260">
        <v>3</v>
      </c>
      <c r="F111" s="130">
        <f t="shared" si="50"/>
        <v>0</v>
      </c>
      <c r="G111" s="431">
        <v>245</v>
      </c>
      <c r="H111" s="8">
        <f t="shared" si="51"/>
        <v>0</v>
      </c>
      <c r="J111" s="377"/>
      <c r="K111" s="354"/>
      <c r="L111" s="336"/>
      <c r="M111" s="355"/>
      <c r="N111" s="316"/>
      <c r="O111" s="410"/>
      <c r="P111" s="356"/>
      <c r="Q111" s="412"/>
      <c r="R111" s="139"/>
      <c r="S111" s="157"/>
      <c r="T111" s="413"/>
      <c r="U111" s="21"/>
      <c r="V111" s="21"/>
      <c r="W111" s="21"/>
      <c r="X111" s="21"/>
      <c r="Z111" s="20"/>
      <c r="AA111" s="48">
        <f t="shared" si="52"/>
        <v>0</v>
      </c>
      <c r="AB111" s="20"/>
      <c r="AC111" s="20"/>
      <c r="AD111" s="20"/>
      <c r="AE111" s="20"/>
      <c r="AF111" s="20"/>
      <c r="AG111" s="20"/>
      <c r="AH111" s="258">
        <v>3</v>
      </c>
      <c r="AI111" s="20"/>
      <c r="AJ111" s="20"/>
      <c r="AK111" s="21"/>
      <c r="AL111" s="21"/>
      <c r="AM111" s="20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P111" s="51"/>
      <c r="BQ111" s="74">
        <f t="shared" si="53"/>
        <v>0</v>
      </c>
      <c r="BR111" s="51"/>
      <c r="BS111" s="74">
        <v>12</v>
      </c>
      <c r="BT111" s="1"/>
      <c r="BU111" s="98">
        <v>1.3</v>
      </c>
      <c r="BV111" s="98">
        <f t="shared" si="54"/>
        <v>0</v>
      </c>
    </row>
    <row r="112" spans="1:74">
      <c r="A112" s="233" t="s">
        <v>1264</v>
      </c>
      <c r="B112" s="257" t="s">
        <v>1025</v>
      </c>
      <c r="C112" s="440" t="s">
        <v>918</v>
      </c>
      <c r="D112" s="144" t="s">
        <v>953</v>
      </c>
      <c r="E112" s="260">
        <v>3</v>
      </c>
      <c r="F112" s="130">
        <f t="shared" si="50"/>
        <v>0</v>
      </c>
      <c r="G112" s="431">
        <v>355</v>
      </c>
      <c r="H112" s="8">
        <f t="shared" si="51"/>
        <v>0</v>
      </c>
      <c r="J112" s="377"/>
      <c r="K112" s="354"/>
      <c r="L112" s="336"/>
      <c r="M112" s="355"/>
      <c r="N112" s="316"/>
      <c r="O112" s="410"/>
      <c r="P112" s="356"/>
      <c r="Q112" s="412"/>
      <c r="R112" s="139"/>
      <c r="S112" s="157"/>
      <c r="T112" s="413"/>
      <c r="U112" s="21"/>
      <c r="V112" s="21"/>
      <c r="W112" s="21"/>
      <c r="X112" s="21"/>
      <c r="Z112" s="20"/>
      <c r="AA112" s="48">
        <f t="shared" si="52"/>
        <v>0</v>
      </c>
      <c r="AB112" s="20"/>
      <c r="AC112" s="20"/>
      <c r="AD112" s="20"/>
      <c r="AE112" s="20"/>
      <c r="AF112" s="20"/>
      <c r="AG112" s="20"/>
      <c r="AH112" s="258">
        <v>3</v>
      </c>
      <c r="AI112" s="20"/>
      <c r="AJ112" s="20"/>
      <c r="AK112" s="21"/>
      <c r="AL112" s="21"/>
      <c r="AM112" s="20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P112" s="51"/>
      <c r="BQ112" s="74">
        <f t="shared" si="53"/>
        <v>0</v>
      </c>
      <c r="BR112" s="51"/>
      <c r="BS112" s="74">
        <v>12</v>
      </c>
      <c r="BT112" s="1"/>
      <c r="BU112" s="98">
        <v>2.6</v>
      </c>
      <c r="BV112" s="98">
        <f t="shared" si="54"/>
        <v>0</v>
      </c>
    </row>
    <row r="113" spans="1:74">
      <c r="A113" s="233" t="s">
        <v>1265</v>
      </c>
      <c r="B113" s="257" t="s">
        <v>1026</v>
      </c>
      <c r="C113" s="440" t="s">
        <v>919</v>
      </c>
      <c r="D113" s="144" t="s">
        <v>954</v>
      </c>
      <c r="E113" s="260">
        <v>3</v>
      </c>
      <c r="F113" s="130">
        <f t="shared" si="50"/>
        <v>0</v>
      </c>
      <c r="G113" s="431">
        <v>355</v>
      </c>
      <c r="H113" s="8">
        <f t="shared" si="51"/>
        <v>0</v>
      </c>
      <c r="J113" s="377"/>
      <c r="K113" s="354"/>
      <c r="L113" s="336"/>
      <c r="M113" s="355"/>
      <c r="N113" s="316"/>
      <c r="O113" s="410"/>
      <c r="P113" s="356"/>
      <c r="Q113" s="412"/>
      <c r="R113" s="139"/>
      <c r="S113" s="157"/>
      <c r="T113" s="413"/>
      <c r="U113" s="21"/>
      <c r="V113" s="21"/>
      <c r="W113" s="21"/>
      <c r="X113" s="21"/>
      <c r="Z113" s="20"/>
      <c r="AA113" s="48">
        <f t="shared" si="52"/>
        <v>0</v>
      </c>
      <c r="AB113" s="20"/>
      <c r="AC113" s="20"/>
      <c r="AD113" s="20"/>
      <c r="AE113" s="20"/>
      <c r="AF113" s="20"/>
      <c r="AG113" s="20"/>
      <c r="AH113" s="258">
        <v>3</v>
      </c>
      <c r="AI113" s="20"/>
      <c r="AJ113" s="20"/>
      <c r="AK113" s="21"/>
      <c r="AL113" s="21"/>
      <c r="AM113" s="20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P113" s="51"/>
      <c r="BQ113" s="74">
        <f t="shared" si="53"/>
        <v>0</v>
      </c>
      <c r="BR113" s="51"/>
      <c r="BS113" s="74">
        <v>12</v>
      </c>
      <c r="BT113" s="1"/>
      <c r="BU113" s="98">
        <v>2.2000000000000002</v>
      </c>
      <c r="BV113" s="98">
        <f t="shared" si="54"/>
        <v>0</v>
      </c>
    </row>
    <row r="114" spans="1:74">
      <c r="A114" s="233" t="s">
        <v>1266</v>
      </c>
      <c r="B114" s="257" t="s">
        <v>1027</v>
      </c>
      <c r="C114" s="440" t="s">
        <v>969</v>
      </c>
      <c r="D114" s="144" t="s">
        <v>1009</v>
      </c>
      <c r="E114" s="260">
        <v>5</v>
      </c>
      <c r="F114" s="130">
        <f t="shared" si="50"/>
        <v>0</v>
      </c>
      <c r="G114" s="431">
        <v>630</v>
      </c>
      <c r="H114" s="8">
        <f t="shared" si="51"/>
        <v>0</v>
      </c>
      <c r="J114" s="377"/>
      <c r="K114" s="354"/>
      <c r="L114" s="336"/>
      <c r="M114" s="355"/>
      <c r="N114" s="316"/>
      <c r="O114" s="410"/>
      <c r="P114" s="356"/>
      <c r="Q114" s="412"/>
      <c r="R114" s="139"/>
      <c r="S114" s="157"/>
      <c r="T114" s="413"/>
      <c r="U114" s="21"/>
      <c r="V114" s="21"/>
      <c r="W114" s="21"/>
      <c r="X114" s="21"/>
      <c r="Z114" s="20"/>
      <c r="AA114" s="48">
        <f t="shared" si="52"/>
        <v>0</v>
      </c>
      <c r="AB114" s="48">
        <f>AI114*$F114</f>
        <v>0</v>
      </c>
      <c r="AC114" s="20"/>
      <c r="AD114" s="20"/>
      <c r="AE114" s="20"/>
      <c r="AF114" s="20"/>
      <c r="AG114" s="20"/>
      <c r="AH114" s="258">
        <v>3</v>
      </c>
      <c r="AI114" s="258">
        <v>2</v>
      </c>
      <c r="AJ114" s="20"/>
      <c r="AK114" s="21"/>
      <c r="AL114" s="21"/>
      <c r="AM114" s="20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P114" s="51"/>
      <c r="BQ114" s="74">
        <f t="shared" si="53"/>
        <v>0</v>
      </c>
      <c r="BR114" s="51"/>
      <c r="BS114" s="74">
        <v>21</v>
      </c>
      <c r="BT114" s="1"/>
      <c r="BU114" s="98">
        <v>9.3000000000000007</v>
      </c>
      <c r="BV114" s="98">
        <f t="shared" si="54"/>
        <v>0</v>
      </c>
    </row>
    <row r="115" spans="1:74">
      <c r="A115" s="233" t="s">
        <v>1267</v>
      </c>
      <c r="B115" s="257" t="s">
        <v>1028</v>
      </c>
      <c r="C115" s="440" t="s">
        <v>970</v>
      </c>
      <c r="D115" s="144" t="s">
        <v>1009</v>
      </c>
      <c r="E115" s="260">
        <v>5</v>
      </c>
      <c r="F115" s="130">
        <f t="shared" si="50"/>
        <v>0</v>
      </c>
      <c r="G115" s="431">
        <v>590</v>
      </c>
      <c r="H115" s="8">
        <f t="shared" si="51"/>
        <v>0</v>
      </c>
      <c r="J115" s="377"/>
      <c r="K115" s="354"/>
      <c r="L115" s="336"/>
      <c r="M115" s="355"/>
      <c r="N115" s="316"/>
      <c r="O115" s="410"/>
      <c r="P115" s="356"/>
      <c r="Q115" s="412"/>
      <c r="R115" s="139"/>
      <c r="S115" s="157"/>
      <c r="T115" s="413"/>
      <c r="U115" s="21"/>
      <c r="V115" s="21"/>
      <c r="W115" s="21"/>
      <c r="X115" s="21"/>
      <c r="Z115" s="20"/>
      <c r="AA115" s="48">
        <f t="shared" si="52"/>
        <v>0</v>
      </c>
      <c r="AB115" s="48">
        <f>AI115*$F115</f>
        <v>0</v>
      </c>
      <c r="AC115" s="20"/>
      <c r="AD115" s="20"/>
      <c r="AE115" s="20"/>
      <c r="AF115" s="20"/>
      <c r="AG115" s="20"/>
      <c r="AH115" s="258">
        <v>3</v>
      </c>
      <c r="AI115" s="258">
        <v>2</v>
      </c>
      <c r="AJ115" s="20"/>
      <c r="AK115" s="21"/>
      <c r="AL115" s="21"/>
      <c r="AM115" s="20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P115" s="51"/>
      <c r="BQ115" s="74">
        <f t="shared" si="53"/>
        <v>0</v>
      </c>
      <c r="BR115" s="51"/>
      <c r="BS115" s="74">
        <v>21</v>
      </c>
      <c r="BT115" s="1"/>
      <c r="BU115" s="98">
        <v>9.3000000000000007</v>
      </c>
      <c r="BV115" s="98">
        <f t="shared" si="54"/>
        <v>0</v>
      </c>
    </row>
    <row r="116" spans="1:74">
      <c r="A116" s="233" t="s">
        <v>1268</v>
      </c>
      <c r="B116" s="257" t="s">
        <v>1029</v>
      </c>
      <c r="C116" s="440" t="s">
        <v>971</v>
      </c>
      <c r="D116" s="144" t="s">
        <v>1010</v>
      </c>
      <c r="E116" s="260">
        <v>5</v>
      </c>
      <c r="F116" s="130">
        <f t="shared" si="50"/>
        <v>0</v>
      </c>
      <c r="G116" s="431">
        <v>965</v>
      </c>
      <c r="H116" s="8">
        <f t="shared" si="51"/>
        <v>0</v>
      </c>
      <c r="J116" s="377"/>
      <c r="K116" s="354"/>
      <c r="L116" s="336"/>
      <c r="M116" s="355"/>
      <c r="N116" s="316"/>
      <c r="O116" s="410"/>
      <c r="P116" s="356"/>
      <c r="Q116" s="412"/>
      <c r="R116" s="139"/>
      <c r="S116" s="157"/>
      <c r="T116" s="413"/>
      <c r="U116" s="21"/>
      <c r="V116" s="21"/>
      <c r="W116" s="21"/>
      <c r="X116" s="21"/>
      <c r="Z116" s="20"/>
      <c r="AA116" s="48">
        <f t="shared" si="52"/>
        <v>0</v>
      </c>
      <c r="AB116" s="48">
        <f>AI116*$F116</f>
        <v>0</v>
      </c>
      <c r="AC116" s="48">
        <f>AJ116*$F116</f>
        <v>0</v>
      </c>
      <c r="AD116" s="20"/>
      <c r="AE116" s="20"/>
      <c r="AF116" s="20"/>
      <c r="AG116" s="20"/>
      <c r="AH116" s="258">
        <v>3</v>
      </c>
      <c r="AI116" s="258">
        <v>1</v>
      </c>
      <c r="AJ116" s="258">
        <v>1</v>
      </c>
      <c r="AK116" s="21"/>
      <c r="AL116" s="21"/>
      <c r="AM116" s="20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P116" s="51"/>
      <c r="BQ116" s="74">
        <f t="shared" si="53"/>
        <v>0</v>
      </c>
      <c r="BR116" s="51"/>
      <c r="BS116" s="74">
        <v>22</v>
      </c>
      <c r="BT116" s="1"/>
      <c r="BU116" s="98">
        <v>16.100000000000001</v>
      </c>
      <c r="BV116" s="98">
        <f t="shared" si="54"/>
        <v>0</v>
      </c>
    </row>
    <row r="117" spans="1:74">
      <c r="A117" s="233" t="s">
        <v>1269</v>
      </c>
      <c r="B117" s="257" t="s">
        <v>1030</v>
      </c>
      <c r="C117" s="440" t="s">
        <v>972</v>
      </c>
      <c r="D117" s="144" t="s">
        <v>1010</v>
      </c>
      <c r="E117" s="260">
        <v>5</v>
      </c>
      <c r="F117" s="130">
        <f t="shared" si="50"/>
        <v>0</v>
      </c>
      <c r="G117" s="431">
        <v>965</v>
      </c>
      <c r="H117" s="8">
        <f t="shared" si="51"/>
        <v>0</v>
      </c>
      <c r="J117" s="377"/>
      <c r="K117" s="354"/>
      <c r="L117" s="336"/>
      <c r="M117" s="355"/>
      <c r="N117" s="316"/>
      <c r="O117" s="410"/>
      <c r="P117" s="356"/>
      <c r="Q117" s="412"/>
      <c r="R117" s="139"/>
      <c r="S117" s="157"/>
      <c r="T117" s="413"/>
      <c r="U117" s="21"/>
      <c r="V117" s="21"/>
      <c r="W117" s="21"/>
      <c r="X117" s="21"/>
      <c r="Z117" s="20"/>
      <c r="AA117" s="48">
        <f t="shared" si="52"/>
        <v>0</v>
      </c>
      <c r="AB117" s="48">
        <f>AI117*$F117</f>
        <v>0</v>
      </c>
      <c r="AC117" s="48">
        <f>AJ117*$F117</f>
        <v>0</v>
      </c>
      <c r="AD117" s="20"/>
      <c r="AE117" s="20"/>
      <c r="AF117" s="20"/>
      <c r="AG117" s="20"/>
      <c r="AH117" s="258">
        <v>3</v>
      </c>
      <c r="AI117" s="258">
        <v>1</v>
      </c>
      <c r="AJ117" s="258">
        <v>1</v>
      </c>
      <c r="AK117" s="21"/>
      <c r="AL117" s="21"/>
      <c r="AM117" s="20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P117" s="51"/>
      <c r="BQ117" s="74">
        <f t="shared" si="53"/>
        <v>0</v>
      </c>
      <c r="BR117" s="51"/>
      <c r="BS117" s="74">
        <v>22</v>
      </c>
      <c r="BT117" s="1"/>
      <c r="BU117" s="98">
        <v>16.100000000000001</v>
      </c>
      <c r="BV117" s="98">
        <f t="shared" si="54"/>
        <v>0</v>
      </c>
    </row>
    <row r="118" spans="1:74" s="1" customFormat="1" ht="20.149999999999999" customHeight="1">
      <c r="C118" s="155"/>
      <c r="H118" s="129">
        <f>SUM(H110:H117)</f>
        <v>0</v>
      </c>
      <c r="I118" s="3"/>
      <c r="J118" s="141">
        <f t="shared" ref="J118:T118" si="55">SUM(J110:J117)</f>
        <v>0</v>
      </c>
      <c r="K118" s="141">
        <f t="shared" si="55"/>
        <v>0</v>
      </c>
      <c r="L118" s="141">
        <f t="shared" si="55"/>
        <v>0</v>
      </c>
      <c r="M118" s="141">
        <f t="shared" si="55"/>
        <v>0</v>
      </c>
      <c r="N118" s="141">
        <f t="shared" si="55"/>
        <v>0</v>
      </c>
      <c r="O118" s="411">
        <f t="shared" si="55"/>
        <v>0</v>
      </c>
      <c r="P118" s="411">
        <f t="shared" ref="P118:Q118" si="56">SUM(P110:P117)</f>
        <v>0</v>
      </c>
      <c r="Q118" s="411">
        <f t="shared" si="56"/>
        <v>0</v>
      </c>
      <c r="R118" s="141">
        <f t="shared" si="55"/>
        <v>0</v>
      </c>
      <c r="S118" s="141">
        <f t="shared" si="55"/>
        <v>0</v>
      </c>
      <c r="T118" s="141">
        <f t="shared" si="55"/>
        <v>0</v>
      </c>
      <c r="U118" s="21"/>
      <c r="V118" s="21"/>
      <c r="W118" s="21"/>
      <c r="X118" s="21"/>
      <c r="Y118" s="3"/>
      <c r="Z118" s="149"/>
      <c r="AA118" s="141">
        <f>SUM(AA110:AA117)</f>
        <v>0</v>
      </c>
      <c r="AB118" s="141">
        <f>SUM(AB110:AB117)</f>
        <v>0</v>
      </c>
      <c r="AC118" s="141">
        <f>SUM(AC110:AC117)</f>
        <v>0</v>
      </c>
      <c r="AD118" s="141">
        <f>SUM(AD110:AD117)</f>
        <v>0</v>
      </c>
      <c r="AE118" s="149"/>
      <c r="AF118" s="149"/>
      <c r="AG118" s="21"/>
      <c r="AH118" s="21"/>
      <c r="AI118" s="21"/>
      <c r="AJ118" s="21"/>
      <c r="AK118" s="21"/>
      <c r="AL118" s="21"/>
      <c r="AM118" s="21"/>
      <c r="AN118" s="3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3"/>
      <c r="BP118" s="51"/>
      <c r="BQ118" s="7">
        <f>SUM(BQ110:BQ117)</f>
        <v>0</v>
      </c>
      <c r="BR118" s="51"/>
      <c r="BS118" s="51"/>
      <c r="BU118" s="51"/>
      <c r="BV118" s="99">
        <f>SUM(BV110:BV117)</f>
        <v>0</v>
      </c>
    </row>
    <row r="119" spans="1:74" s="1" customFormat="1" ht="19.5" customHeight="1">
      <c r="A119"/>
      <c r="B119"/>
      <c r="C119" s="399" t="s">
        <v>1372</v>
      </c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</row>
    <row r="120" spans="1:74" s="1" customFormat="1" ht="20.149999999999999" customHeight="1">
      <c r="A120" s="233" t="s">
        <v>1232</v>
      </c>
      <c r="B120" s="257" t="s">
        <v>1011</v>
      </c>
      <c r="C120" s="440" t="s">
        <v>1373</v>
      </c>
      <c r="D120" s="143" t="s">
        <v>955</v>
      </c>
      <c r="E120" s="260">
        <v>1</v>
      </c>
      <c r="F120" s="130">
        <f>SUM(J120:X120)</f>
        <v>0</v>
      </c>
      <c r="G120" s="8">
        <v>80</v>
      </c>
      <c r="H120" s="8">
        <f t="shared" ref="H120:H131" si="57">F120*G120*(100-$F$3)/100</f>
        <v>0</v>
      </c>
      <c r="I120" s="9"/>
      <c r="J120" s="377"/>
      <c r="K120" s="354"/>
      <c r="L120" s="336"/>
      <c r="M120" s="355"/>
      <c r="N120" s="316"/>
      <c r="O120" s="410"/>
      <c r="P120" s="356"/>
      <c r="Q120" s="412"/>
      <c r="R120" s="139"/>
      <c r="S120" s="157"/>
      <c r="T120" s="413"/>
      <c r="U120" s="21"/>
      <c r="V120" s="21"/>
      <c r="W120" s="21"/>
      <c r="X120" s="21"/>
      <c r="Y120" s="9"/>
      <c r="Z120" s="20"/>
      <c r="AA120" s="48">
        <f>AH120*$F120</f>
        <v>0</v>
      </c>
      <c r="AB120" s="20"/>
      <c r="AC120" s="20"/>
      <c r="AD120" s="20"/>
      <c r="AE120" s="20"/>
      <c r="AF120" s="20"/>
      <c r="AG120" s="20"/>
      <c r="AH120" s="258">
        <v>1</v>
      </c>
      <c r="AI120" s="20"/>
      <c r="AJ120" s="20"/>
      <c r="AK120" s="20"/>
      <c r="AL120" s="20"/>
      <c r="AM120" s="20"/>
      <c r="AN120" s="9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9"/>
      <c r="BP120" s="51"/>
      <c r="BQ120" s="74">
        <f t="shared" ref="BQ120" si="58">BS120*F120</f>
        <v>0</v>
      </c>
      <c r="BR120" s="51"/>
      <c r="BS120" s="74">
        <v>3</v>
      </c>
      <c r="BU120" s="98">
        <v>0.7</v>
      </c>
      <c r="BV120" s="98">
        <f t="shared" ref="BV120:BV122" si="59">BU120*F120</f>
        <v>0</v>
      </c>
    </row>
    <row r="121" spans="1:74">
      <c r="A121" s="233" t="s">
        <v>1233</v>
      </c>
      <c r="B121" s="257" t="s">
        <v>1012</v>
      </c>
      <c r="C121" s="440" t="s">
        <v>1374</v>
      </c>
      <c r="D121" s="143" t="s">
        <v>956</v>
      </c>
      <c r="E121" s="260">
        <v>1</v>
      </c>
      <c r="F121" s="130">
        <f t="shared" ref="F121:F122" si="60">SUM(J121:X121)</f>
        <v>0</v>
      </c>
      <c r="G121" s="262">
        <v>80</v>
      </c>
      <c r="H121" s="8">
        <f t="shared" si="57"/>
        <v>0</v>
      </c>
      <c r="J121" s="377"/>
      <c r="K121" s="354"/>
      <c r="L121" s="336"/>
      <c r="M121" s="355"/>
      <c r="N121" s="316"/>
      <c r="O121" s="410"/>
      <c r="P121" s="356"/>
      <c r="Q121" s="412"/>
      <c r="R121" s="139"/>
      <c r="S121" s="157"/>
      <c r="T121" s="413"/>
      <c r="U121" s="21"/>
      <c r="V121" s="21"/>
      <c r="W121" s="21"/>
      <c r="X121" s="21"/>
      <c r="Z121" s="20"/>
      <c r="AA121" s="48">
        <f t="shared" ref="AA121:AA122" si="61">AH121*$F121</f>
        <v>0</v>
      </c>
      <c r="AB121" s="20"/>
      <c r="AC121" s="20"/>
      <c r="AD121" s="20"/>
      <c r="AE121" s="20"/>
      <c r="AF121" s="20"/>
      <c r="AG121" s="20"/>
      <c r="AH121" s="258">
        <v>1</v>
      </c>
      <c r="AI121" s="20"/>
      <c r="AJ121" s="20"/>
      <c r="AK121" s="20"/>
      <c r="AL121" s="20"/>
      <c r="AM121" s="20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9"/>
      <c r="BP121" s="51"/>
      <c r="BQ121" s="74">
        <f t="shared" ref="BQ121:BQ122" si="62">BS121*F121</f>
        <v>0</v>
      </c>
      <c r="BR121" s="51"/>
      <c r="BS121" s="74">
        <v>3</v>
      </c>
      <c r="BT121" s="1"/>
      <c r="BU121" s="98">
        <v>0.86</v>
      </c>
      <c r="BV121" s="98">
        <f t="shared" si="59"/>
        <v>0</v>
      </c>
    </row>
    <row r="122" spans="1:74">
      <c r="A122" s="233" t="s">
        <v>1234</v>
      </c>
      <c r="B122" s="257" t="s">
        <v>1013</v>
      </c>
      <c r="C122" s="440" t="s">
        <v>1375</v>
      </c>
      <c r="D122" s="143" t="s">
        <v>957</v>
      </c>
      <c r="E122" s="260">
        <v>1</v>
      </c>
      <c r="F122" s="130">
        <f t="shared" si="60"/>
        <v>0</v>
      </c>
      <c r="G122" s="262">
        <v>80</v>
      </c>
      <c r="H122" s="8">
        <f t="shared" si="57"/>
        <v>0</v>
      </c>
      <c r="J122" s="377"/>
      <c r="K122" s="354"/>
      <c r="L122" s="336"/>
      <c r="M122" s="355"/>
      <c r="N122" s="316"/>
      <c r="O122" s="410"/>
      <c r="P122" s="356"/>
      <c r="Q122" s="412"/>
      <c r="R122" s="139"/>
      <c r="S122" s="157"/>
      <c r="T122" s="413"/>
      <c r="U122" s="21"/>
      <c r="V122" s="21"/>
      <c r="W122" s="21"/>
      <c r="X122" s="21"/>
      <c r="Z122" s="20"/>
      <c r="AA122" s="48">
        <f t="shared" si="61"/>
        <v>0</v>
      </c>
      <c r="AB122" s="20"/>
      <c r="AC122" s="20"/>
      <c r="AD122" s="20"/>
      <c r="AE122" s="20"/>
      <c r="AF122" s="20"/>
      <c r="AG122" s="20"/>
      <c r="AH122" s="258">
        <v>1</v>
      </c>
      <c r="AI122" s="20"/>
      <c r="AJ122" s="20"/>
      <c r="AK122" s="20"/>
      <c r="AL122" s="20"/>
      <c r="AM122" s="20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9"/>
      <c r="BP122" s="51"/>
      <c r="BQ122" s="74">
        <f t="shared" si="62"/>
        <v>0</v>
      </c>
      <c r="BR122" s="51"/>
      <c r="BS122" s="74">
        <v>3</v>
      </c>
      <c r="BT122" s="1"/>
      <c r="BU122" s="98">
        <v>0.98</v>
      </c>
      <c r="BV122" s="98">
        <f t="shared" si="59"/>
        <v>0</v>
      </c>
    </row>
    <row r="123" spans="1:74">
      <c r="A123" s="233" t="s">
        <v>1235</v>
      </c>
      <c r="B123" s="257" t="s">
        <v>1014</v>
      </c>
      <c r="C123" s="440" t="s">
        <v>1376</v>
      </c>
      <c r="D123" s="143" t="s">
        <v>958</v>
      </c>
      <c r="E123" s="260">
        <v>1</v>
      </c>
      <c r="F123" s="130">
        <f t="shared" ref="F123:F131" si="63">SUM(J123:X123)</f>
        <v>0</v>
      </c>
      <c r="G123" s="262">
        <v>130</v>
      </c>
      <c r="H123" s="8">
        <f t="shared" si="57"/>
        <v>0</v>
      </c>
      <c r="J123" s="377"/>
      <c r="K123" s="354"/>
      <c r="L123" s="336"/>
      <c r="M123" s="355"/>
      <c r="N123" s="316"/>
      <c r="O123" s="410"/>
      <c r="P123" s="356"/>
      <c r="Q123" s="412"/>
      <c r="R123" s="139"/>
      <c r="S123" s="157"/>
      <c r="T123" s="413"/>
      <c r="U123" s="21"/>
      <c r="V123" s="21"/>
      <c r="W123" s="21"/>
      <c r="X123" s="21"/>
      <c r="Z123" s="20"/>
      <c r="AA123" s="20"/>
      <c r="AB123" s="48">
        <f>AI123*$F123</f>
        <v>0</v>
      </c>
      <c r="AC123" s="20"/>
      <c r="AD123" s="20"/>
      <c r="AE123" s="20"/>
      <c r="AF123" s="20"/>
      <c r="AG123" s="20"/>
      <c r="AH123" s="20"/>
      <c r="AI123" s="258">
        <v>1</v>
      </c>
      <c r="AJ123" s="20"/>
      <c r="AK123" s="20"/>
      <c r="AL123" s="20"/>
      <c r="AM123" s="20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9"/>
      <c r="BP123" s="51"/>
      <c r="BQ123" s="74">
        <f t="shared" ref="BQ123:BQ131" si="64">BS123*F123</f>
        <v>0</v>
      </c>
      <c r="BR123" s="51"/>
      <c r="BS123" s="74">
        <v>5</v>
      </c>
      <c r="BT123" s="1"/>
      <c r="BU123" s="98">
        <v>2.1</v>
      </c>
      <c r="BV123" s="98">
        <f t="shared" ref="BV123:BV131" si="65">BU123*F123</f>
        <v>0</v>
      </c>
    </row>
    <row r="124" spans="1:74">
      <c r="A124" s="233" t="s">
        <v>1236</v>
      </c>
      <c r="B124" s="257" t="s">
        <v>1015</v>
      </c>
      <c r="C124" s="440" t="s">
        <v>1377</v>
      </c>
      <c r="D124" s="143" t="s">
        <v>959</v>
      </c>
      <c r="E124" s="260">
        <v>1</v>
      </c>
      <c r="F124" s="130">
        <f t="shared" si="63"/>
        <v>0</v>
      </c>
      <c r="G124" s="262">
        <v>130</v>
      </c>
      <c r="H124" s="8">
        <f t="shared" si="57"/>
        <v>0</v>
      </c>
      <c r="J124" s="377"/>
      <c r="K124" s="354"/>
      <c r="L124" s="336"/>
      <c r="M124" s="355"/>
      <c r="N124" s="316"/>
      <c r="O124" s="410"/>
      <c r="P124" s="356"/>
      <c r="Q124" s="412"/>
      <c r="R124" s="139"/>
      <c r="S124" s="157"/>
      <c r="T124" s="413"/>
      <c r="U124" s="21"/>
      <c r="V124" s="21"/>
      <c r="W124" s="21"/>
      <c r="X124" s="21"/>
      <c r="Z124" s="20"/>
      <c r="AA124" s="20"/>
      <c r="AB124" s="48">
        <f>AI124*$F124</f>
        <v>0</v>
      </c>
      <c r="AC124" s="20"/>
      <c r="AD124" s="20"/>
      <c r="AE124" s="20"/>
      <c r="AF124" s="20"/>
      <c r="AG124" s="20"/>
      <c r="AH124" s="20"/>
      <c r="AI124" s="258">
        <v>1</v>
      </c>
      <c r="AJ124" s="20"/>
      <c r="AK124" s="20"/>
      <c r="AL124" s="20"/>
      <c r="AM124" s="20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9"/>
      <c r="BP124" s="51"/>
      <c r="BQ124" s="74">
        <f t="shared" si="64"/>
        <v>0</v>
      </c>
      <c r="BR124" s="51"/>
      <c r="BS124" s="74">
        <v>5</v>
      </c>
      <c r="BT124" s="1"/>
      <c r="BU124" s="98">
        <v>2.2000000000000002</v>
      </c>
      <c r="BV124" s="98">
        <f t="shared" si="65"/>
        <v>0</v>
      </c>
    </row>
    <row r="125" spans="1:74">
      <c r="A125" s="233" t="s">
        <v>1237</v>
      </c>
      <c r="B125" s="257" t="s">
        <v>1016</v>
      </c>
      <c r="C125" s="440" t="s">
        <v>1378</v>
      </c>
      <c r="D125" s="143" t="s">
        <v>960</v>
      </c>
      <c r="E125" s="260">
        <v>1</v>
      </c>
      <c r="F125" s="130">
        <f t="shared" si="63"/>
        <v>0</v>
      </c>
      <c r="G125" s="262">
        <v>130</v>
      </c>
      <c r="H125" s="8">
        <f t="shared" si="57"/>
        <v>0</v>
      </c>
      <c r="J125" s="377"/>
      <c r="K125" s="354"/>
      <c r="L125" s="336"/>
      <c r="M125" s="355"/>
      <c r="N125" s="316"/>
      <c r="O125" s="410"/>
      <c r="P125" s="356"/>
      <c r="Q125" s="412"/>
      <c r="R125" s="139"/>
      <c r="S125" s="157"/>
      <c r="T125" s="413"/>
      <c r="U125" s="21"/>
      <c r="V125" s="21"/>
      <c r="W125" s="21"/>
      <c r="X125" s="21"/>
      <c r="Z125" s="20"/>
      <c r="AA125" s="20"/>
      <c r="AB125" s="48">
        <f>AI125*$F125</f>
        <v>0</v>
      </c>
      <c r="AC125" s="20"/>
      <c r="AD125" s="20"/>
      <c r="AE125" s="20"/>
      <c r="AF125" s="20"/>
      <c r="AG125" s="20"/>
      <c r="AH125" s="20"/>
      <c r="AI125" s="258">
        <v>1</v>
      </c>
      <c r="AJ125" s="20"/>
      <c r="AK125" s="20"/>
      <c r="AL125" s="20"/>
      <c r="AM125" s="20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9"/>
      <c r="BP125" s="51"/>
      <c r="BQ125" s="74">
        <f t="shared" si="64"/>
        <v>0</v>
      </c>
      <c r="BR125" s="51"/>
      <c r="BS125" s="74">
        <v>5</v>
      </c>
      <c r="BT125" s="1"/>
      <c r="BU125" s="98">
        <v>2.5</v>
      </c>
      <c r="BV125" s="98">
        <f t="shared" si="65"/>
        <v>0</v>
      </c>
    </row>
    <row r="126" spans="1:74">
      <c r="A126" s="233" t="s">
        <v>1229</v>
      </c>
      <c r="B126" s="257" t="s">
        <v>1017</v>
      </c>
      <c r="C126" s="440" t="s">
        <v>1379</v>
      </c>
      <c r="D126" s="143" t="s">
        <v>961</v>
      </c>
      <c r="E126" s="260">
        <v>1</v>
      </c>
      <c r="F126" s="130">
        <f t="shared" si="63"/>
        <v>0</v>
      </c>
      <c r="G126" s="262">
        <v>280</v>
      </c>
      <c r="H126" s="8">
        <f t="shared" si="57"/>
        <v>0</v>
      </c>
      <c r="J126" s="377"/>
      <c r="K126" s="354"/>
      <c r="L126" s="336"/>
      <c r="M126" s="355"/>
      <c r="N126" s="316"/>
      <c r="O126" s="410"/>
      <c r="P126" s="356"/>
      <c r="Q126" s="412"/>
      <c r="R126" s="139"/>
      <c r="S126" s="157"/>
      <c r="T126" s="413"/>
      <c r="U126" s="21"/>
      <c r="V126" s="21"/>
      <c r="W126" s="21"/>
      <c r="X126" s="21"/>
      <c r="Z126" s="20"/>
      <c r="AA126" s="20"/>
      <c r="AB126" s="20"/>
      <c r="AC126" s="48">
        <f>AJ126*$F126</f>
        <v>0</v>
      </c>
      <c r="AD126" s="20"/>
      <c r="AE126" s="20"/>
      <c r="AF126" s="20"/>
      <c r="AG126" s="20"/>
      <c r="AH126" s="20"/>
      <c r="AI126" s="20"/>
      <c r="AJ126" s="258">
        <v>1</v>
      </c>
      <c r="AK126" s="20"/>
      <c r="AL126" s="20"/>
      <c r="AM126" s="20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9"/>
      <c r="BP126" s="51"/>
      <c r="BQ126" s="74">
        <f t="shared" si="64"/>
        <v>0</v>
      </c>
      <c r="BR126" s="51"/>
      <c r="BS126" s="74">
        <v>5</v>
      </c>
      <c r="BT126" s="1"/>
      <c r="BU126" s="98">
        <v>6</v>
      </c>
      <c r="BV126" s="98">
        <f t="shared" si="65"/>
        <v>0</v>
      </c>
    </row>
    <row r="127" spans="1:74">
      <c r="A127" s="233" t="s">
        <v>1230</v>
      </c>
      <c r="B127" s="257" t="s">
        <v>1018</v>
      </c>
      <c r="C127" s="440" t="s">
        <v>1380</v>
      </c>
      <c r="D127" s="143" t="s">
        <v>962</v>
      </c>
      <c r="E127" s="260">
        <v>1</v>
      </c>
      <c r="F127" s="130">
        <f t="shared" si="63"/>
        <v>0</v>
      </c>
      <c r="G127" s="262">
        <v>280</v>
      </c>
      <c r="H127" s="8">
        <f t="shared" si="57"/>
        <v>0</v>
      </c>
      <c r="J127" s="377"/>
      <c r="K127" s="354"/>
      <c r="L127" s="336"/>
      <c r="M127" s="355"/>
      <c r="N127" s="316"/>
      <c r="O127" s="410"/>
      <c r="P127" s="356"/>
      <c r="Q127" s="412"/>
      <c r="R127" s="139"/>
      <c r="S127" s="157"/>
      <c r="T127" s="413"/>
      <c r="U127" s="21"/>
      <c r="V127" s="21"/>
      <c r="W127" s="21"/>
      <c r="X127" s="21"/>
      <c r="Z127" s="20"/>
      <c r="AA127" s="20"/>
      <c r="AB127" s="20"/>
      <c r="AC127" s="48">
        <f>AJ127*$F127</f>
        <v>0</v>
      </c>
      <c r="AD127" s="20"/>
      <c r="AE127" s="20"/>
      <c r="AF127" s="20"/>
      <c r="AG127" s="20"/>
      <c r="AH127" s="20"/>
      <c r="AI127" s="20"/>
      <c r="AJ127" s="258">
        <v>1</v>
      </c>
      <c r="AK127" s="20"/>
      <c r="AL127" s="20"/>
      <c r="AM127" s="20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9"/>
      <c r="BP127" s="51"/>
      <c r="BQ127" s="74">
        <f t="shared" si="64"/>
        <v>0</v>
      </c>
      <c r="BR127" s="51"/>
      <c r="BS127" s="74">
        <v>5</v>
      </c>
      <c r="BT127" s="1"/>
      <c r="BU127" s="98">
        <v>6.3</v>
      </c>
      <c r="BV127" s="98">
        <f t="shared" si="65"/>
        <v>0</v>
      </c>
    </row>
    <row r="128" spans="1:74">
      <c r="A128" s="233" t="s">
        <v>1231</v>
      </c>
      <c r="B128" s="257" t="s">
        <v>1019</v>
      </c>
      <c r="C128" s="440" t="s">
        <v>1381</v>
      </c>
      <c r="D128" s="143" t="s">
        <v>963</v>
      </c>
      <c r="E128" s="260">
        <v>1</v>
      </c>
      <c r="F128" s="130">
        <f t="shared" si="63"/>
        <v>0</v>
      </c>
      <c r="G128" s="262">
        <v>295</v>
      </c>
      <c r="H128" s="8">
        <f t="shared" si="57"/>
        <v>0</v>
      </c>
      <c r="J128" s="377"/>
      <c r="K128" s="354"/>
      <c r="L128" s="336"/>
      <c r="M128" s="355"/>
      <c r="N128" s="316"/>
      <c r="O128" s="410"/>
      <c r="P128" s="356"/>
      <c r="Q128" s="412"/>
      <c r="R128" s="139"/>
      <c r="S128" s="157"/>
      <c r="T128" s="413"/>
      <c r="U128" s="21"/>
      <c r="V128" s="21"/>
      <c r="W128" s="21"/>
      <c r="X128" s="21"/>
      <c r="Z128" s="20"/>
      <c r="AA128" s="20"/>
      <c r="AB128" s="20"/>
      <c r="AC128" s="48">
        <f>AJ128*$F128</f>
        <v>0</v>
      </c>
      <c r="AD128" s="20"/>
      <c r="AE128" s="20"/>
      <c r="AF128" s="20"/>
      <c r="AG128" s="20"/>
      <c r="AH128" s="20"/>
      <c r="AI128" s="20"/>
      <c r="AJ128" s="258">
        <v>1</v>
      </c>
      <c r="AK128" s="20"/>
      <c r="AL128" s="20"/>
      <c r="AM128" s="20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9"/>
      <c r="BP128" s="51"/>
      <c r="BQ128" s="74">
        <f t="shared" si="64"/>
        <v>0</v>
      </c>
      <c r="BR128" s="51"/>
      <c r="BS128" s="74">
        <v>5</v>
      </c>
      <c r="BT128" s="1"/>
      <c r="BU128" s="98">
        <v>6.6</v>
      </c>
      <c r="BV128" s="98">
        <f t="shared" si="65"/>
        <v>0</v>
      </c>
    </row>
    <row r="129" spans="1:74">
      <c r="A129" s="233" t="s">
        <v>1238</v>
      </c>
      <c r="B129" s="257" t="s">
        <v>1020</v>
      </c>
      <c r="C129" s="440" t="s">
        <v>1382</v>
      </c>
      <c r="D129" s="143" t="s">
        <v>964</v>
      </c>
      <c r="E129" s="260">
        <v>1</v>
      </c>
      <c r="F129" s="130">
        <f t="shared" si="63"/>
        <v>0</v>
      </c>
      <c r="G129" s="262">
        <v>390</v>
      </c>
      <c r="H129" s="8">
        <f t="shared" si="57"/>
        <v>0</v>
      </c>
      <c r="J129" s="377"/>
      <c r="K129" s="354"/>
      <c r="L129" s="336"/>
      <c r="M129" s="355"/>
      <c r="N129" s="316"/>
      <c r="O129" s="410"/>
      <c r="P129" s="356"/>
      <c r="Q129" s="412"/>
      <c r="R129" s="139"/>
      <c r="S129" s="157"/>
      <c r="T129" s="413"/>
      <c r="U129" s="21"/>
      <c r="V129" s="21"/>
      <c r="W129" s="21"/>
      <c r="X129" s="21"/>
      <c r="Z129" s="20"/>
      <c r="AA129" s="20"/>
      <c r="AB129" s="20"/>
      <c r="AC129" s="20"/>
      <c r="AD129" s="48">
        <f>AK129*$F129</f>
        <v>0</v>
      </c>
      <c r="AE129" s="20"/>
      <c r="AF129" s="20"/>
      <c r="AG129" s="20"/>
      <c r="AH129" s="20"/>
      <c r="AI129" s="20"/>
      <c r="AJ129" s="20"/>
      <c r="AK129" s="258">
        <v>1</v>
      </c>
      <c r="AL129" s="20"/>
      <c r="AM129" s="20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9"/>
      <c r="BP129" s="51"/>
      <c r="BQ129" s="74">
        <f t="shared" si="64"/>
        <v>0</v>
      </c>
      <c r="BR129" s="51"/>
      <c r="BS129" s="74">
        <v>8</v>
      </c>
      <c r="BT129" s="1"/>
      <c r="BU129" s="98">
        <v>9.4</v>
      </c>
      <c r="BV129" s="98">
        <f t="shared" si="65"/>
        <v>0</v>
      </c>
    </row>
    <row r="130" spans="1:74">
      <c r="A130" s="233" t="s">
        <v>1239</v>
      </c>
      <c r="B130" s="257" t="s">
        <v>1021</v>
      </c>
      <c r="C130" s="440" t="s">
        <v>1383</v>
      </c>
      <c r="D130" s="143" t="s">
        <v>965</v>
      </c>
      <c r="E130" s="260">
        <v>1</v>
      </c>
      <c r="F130" s="130">
        <f t="shared" si="63"/>
        <v>0</v>
      </c>
      <c r="G130" s="262">
        <v>410</v>
      </c>
      <c r="H130" s="8">
        <f t="shared" si="57"/>
        <v>0</v>
      </c>
      <c r="J130" s="377"/>
      <c r="K130" s="354"/>
      <c r="L130" s="336"/>
      <c r="M130" s="355"/>
      <c r="N130" s="316"/>
      <c r="O130" s="410"/>
      <c r="P130" s="356"/>
      <c r="Q130" s="412"/>
      <c r="R130" s="139"/>
      <c r="S130" s="157"/>
      <c r="T130" s="413"/>
      <c r="U130" s="21"/>
      <c r="V130" s="21"/>
      <c r="W130" s="21"/>
      <c r="X130" s="21"/>
      <c r="Z130" s="20"/>
      <c r="AA130" s="20"/>
      <c r="AB130" s="20"/>
      <c r="AC130" s="20"/>
      <c r="AD130" s="48">
        <f>AK130*$F130</f>
        <v>0</v>
      </c>
      <c r="AE130" s="20"/>
      <c r="AF130" s="20"/>
      <c r="AG130" s="20"/>
      <c r="AH130" s="20"/>
      <c r="AI130" s="20"/>
      <c r="AJ130" s="20"/>
      <c r="AK130" s="258">
        <v>1</v>
      </c>
      <c r="AL130" s="20"/>
      <c r="AM130" s="20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9"/>
      <c r="BP130" s="51"/>
      <c r="BQ130" s="74">
        <f t="shared" si="64"/>
        <v>0</v>
      </c>
      <c r="BR130" s="51"/>
      <c r="BS130" s="74">
        <v>8</v>
      </c>
      <c r="BT130" s="1"/>
      <c r="BU130" s="98">
        <v>9.8000000000000007</v>
      </c>
      <c r="BV130" s="98">
        <f t="shared" si="65"/>
        <v>0</v>
      </c>
    </row>
    <row r="131" spans="1:74">
      <c r="A131" s="233" t="s">
        <v>1240</v>
      </c>
      <c r="B131" s="257" t="s">
        <v>1022</v>
      </c>
      <c r="C131" s="440" t="s">
        <v>1384</v>
      </c>
      <c r="D131" s="143" t="s">
        <v>966</v>
      </c>
      <c r="E131" s="260">
        <v>1</v>
      </c>
      <c r="F131" s="130">
        <f t="shared" si="63"/>
        <v>0</v>
      </c>
      <c r="G131" s="262">
        <v>420</v>
      </c>
      <c r="H131" s="8">
        <f t="shared" si="57"/>
        <v>0</v>
      </c>
      <c r="J131" s="377"/>
      <c r="K131" s="354"/>
      <c r="L131" s="336"/>
      <c r="M131" s="355"/>
      <c r="N131" s="316"/>
      <c r="O131" s="410"/>
      <c r="P131" s="356"/>
      <c r="Q131" s="412"/>
      <c r="R131" s="139"/>
      <c r="S131" s="157"/>
      <c r="T131" s="413"/>
      <c r="U131" s="21"/>
      <c r="V131" s="21"/>
      <c r="W131" s="21"/>
      <c r="X131" s="21"/>
      <c r="Z131" s="20"/>
      <c r="AA131" s="20"/>
      <c r="AB131" s="20"/>
      <c r="AC131" s="20"/>
      <c r="AD131" s="48">
        <f>AK131*$F131</f>
        <v>0</v>
      </c>
      <c r="AE131" s="20"/>
      <c r="AF131" s="20"/>
      <c r="AG131" s="20"/>
      <c r="AH131" s="20"/>
      <c r="AI131" s="20"/>
      <c r="AJ131" s="20"/>
      <c r="AK131" s="258">
        <v>1</v>
      </c>
      <c r="AL131" s="20"/>
      <c r="AM131" s="20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9"/>
      <c r="BP131" s="51"/>
      <c r="BQ131" s="74">
        <f t="shared" si="64"/>
        <v>0</v>
      </c>
      <c r="BR131" s="51"/>
      <c r="BS131" s="74">
        <v>8</v>
      </c>
      <c r="BT131" s="1"/>
      <c r="BU131" s="98">
        <v>10.5</v>
      </c>
      <c r="BV131" s="98">
        <f t="shared" si="65"/>
        <v>0</v>
      </c>
    </row>
    <row r="132" spans="1:74" s="1" customFormat="1" ht="20.149999999999999" customHeight="1">
      <c r="H132" s="129">
        <f>SUM(H120:H131)</f>
        <v>0</v>
      </c>
      <c r="I132" s="3"/>
      <c r="J132" s="141">
        <f t="shared" ref="J132:T132" si="66">SUM(J120:J131)</f>
        <v>0</v>
      </c>
      <c r="K132" s="141">
        <f t="shared" si="66"/>
        <v>0</v>
      </c>
      <c r="L132" s="141">
        <f t="shared" si="66"/>
        <v>0</v>
      </c>
      <c r="M132" s="141">
        <f t="shared" si="66"/>
        <v>0</v>
      </c>
      <c r="N132" s="141">
        <f t="shared" si="66"/>
        <v>0</v>
      </c>
      <c r="O132" s="411">
        <f t="shared" si="66"/>
        <v>0</v>
      </c>
      <c r="P132" s="411">
        <f t="shared" ref="P132:Q132" si="67">SUM(P120:P131)</f>
        <v>0</v>
      </c>
      <c r="Q132" s="411">
        <f t="shared" si="67"/>
        <v>0</v>
      </c>
      <c r="R132" s="141">
        <f t="shared" si="66"/>
        <v>0</v>
      </c>
      <c r="S132" s="141">
        <f t="shared" si="66"/>
        <v>0</v>
      </c>
      <c r="T132" s="141">
        <f t="shared" si="66"/>
        <v>0</v>
      </c>
      <c r="U132" s="21"/>
      <c r="V132" s="21"/>
      <c r="W132" s="21"/>
      <c r="X132" s="21"/>
      <c r="Y132" s="3"/>
      <c r="Z132" s="149"/>
      <c r="AA132" s="141">
        <f>SUM(AA120:AA131)</f>
        <v>0</v>
      </c>
      <c r="AB132" s="141">
        <f>SUM(AB120:AB131)</f>
        <v>0</v>
      </c>
      <c r="AC132" s="141">
        <f>SUM(AC120:AC131)</f>
        <v>0</v>
      </c>
      <c r="AD132" s="141">
        <f>SUM(AD120:AD131)</f>
        <v>0</v>
      </c>
      <c r="AE132" s="149"/>
      <c r="AF132" s="149"/>
      <c r="AG132" s="21"/>
      <c r="AH132" s="21"/>
      <c r="AI132" s="21"/>
      <c r="AJ132" s="21"/>
      <c r="AK132" s="21"/>
      <c r="AL132" s="21"/>
      <c r="AM132" s="21"/>
      <c r="AN132" s="3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3"/>
      <c r="BP132" s="51"/>
      <c r="BQ132" s="7">
        <f>SUM(BQ125:BQ131)</f>
        <v>0</v>
      </c>
      <c r="BR132" s="51"/>
      <c r="BS132" s="51"/>
      <c r="BU132" s="51"/>
      <c r="BV132" s="99">
        <f>SUM(BV120:BV131)</f>
        <v>0</v>
      </c>
    </row>
    <row r="133" spans="1:74">
      <c r="C133" s="399" t="s">
        <v>1493</v>
      </c>
    </row>
    <row r="134" spans="1:74">
      <c r="A134" s="237" t="s">
        <v>1545</v>
      </c>
      <c r="B134" s="237" t="s">
        <v>1562</v>
      </c>
      <c r="C134" s="440" t="s">
        <v>1513</v>
      </c>
      <c r="D134" s="143" t="s">
        <v>1505</v>
      </c>
      <c r="E134" s="260">
        <v>1</v>
      </c>
      <c r="F134" s="130">
        <f>SUM(J134:X134)</f>
        <v>0</v>
      </c>
      <c r="G134" s="8">
        <v>115</v>
      </c>
      <c r="H134" s="8">
        <f>F134*G134*(100-$F$4)/100</f>
        <v>0</v>
      </c>
      <c r="I134" s="9"/>
      <c r="J134" s="377"/>
      <c r="K134" s="354"/>
      <c r="L134" s="336"/>
      <c r="M134" s="355"/>
      <c r="N134" s="316"/>
      <c r="O134" s="410"/>
      <c r="P134" s="356"/>
      <c r="Q134" s="412"/>
      <c r="R134" s="139"/>
      <c r="S134" s="157"/>
      <c r="T134" s="413"/>
      <c r="U134" s="21"/>
      <c r="V134" s="21"/>
      <c r="W134" s="21"/>
      <c r="X134" s="21"/>
      <c r="Y134" s="9"/>
      <c r="Z134" s="20"/>
      <c r="AA134" s="20"/>
      <c r="AB134" s="48">
        <f>AI134*$F134</f>
        <v>0</v>
      </c>
      <c r="AC134" s="20"/>
      <c r="AD134" s="20"/>
      <c r="AE134" s="20"/>
      <c r="AF134" s="20"/>
      <c r="AG134" s="20"/>
      <c r="AH134" s="20"/>
      <c r="AI134" s="258">
        <v>1</v>
      </c>
      <c r="AJ134" s="20"/>
      <c r="AK134" s="20"/>
      <c r="AL134" s="20"/>
      <c r="AM134" s="20"/>
      <c r="AN134" s="9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9"/>
      <c r="BP134" s="51"/>
      <c r="BQ134" s="74">
        <f t="shared" ref="BQ134:BQ137" si="68">BS134*F134</f>
        <v>0</v>
      </c>
      <c r="BR134" s="51"/>
      <c r="BS134" s="74">
        <v>5</v>
      </c>
      <c r="BT134" s="1"/>
      <c r="BU134" s="98">
        <v>2</v>
      </c>
      <c r="BV134" s="98">
        <f t="shared" ref="BV134:BV137" si="69">BU134*F134</f>
        <v>0</v>
      </c>
    </row>
    <row r="135" spans="1:74">
      <c r="A135" s="237" t="s">
        <v>1546</v>
      </c>
      <c r="B135" s="237" t="s">
        <v>1563</v>
      </c>
      <c r="C135" s="440" t="s">
        <v>1524</v>
      </c>
      <c r="D135" s="143" t="s">
        <v>1506</v>
      </c>
      <c r="E135" s="260">
        <v>1</v>
      </c>
      <c r="F135" s="130">
        <f t="shared" ref="F135:F136" si="70">SUM(J135:X135)</f>
        <v>0</v>
      </c>
      <c r="G135" s="262">
        <v>220</v>
      </c>
      <c r="H135" s="8">
        <f>F135*G135*(100-$F$4)/100</f>
        <v>0</v>
      </c>
      <c r="J135" s="377"/>
      <c r="K135" s="354"/>
      <c r="L135" s="336"/>
      <c r="M135" s="355"/>
      <c r="N135" s="316"/>
      <c r="O135" s="410"/>
      <c r="P135" s="356"/>
      <c r="Q135" s="412"/>
      <c r="R135" s="139"/>
      <c r="S135" s="157"/>
      <c r="T135" s="413"/>
      <c r="U135" s="21"/>
      <c r="V135" s="21"/>
      <c r="W135" s="21"/>
      <c r="X135" s="21"/>
      <c r="Z135" s="20"/>
      <c r="AA135" s="20"/>
      <c r="AB135" s="20"/>
      <c r="AC135" s="48">
        <f>AJ135*$F135</f>
        <v>0</v>
      </c>
      <c r="AD135" s="20"/>
      <c r="AE135" s="20"/>
      <c r="AF135" s="20"/>
      <c r="AG135" s="20"/>
      <c r="AH135" s="20"/>
      <c r="AI135" s="20"/>
      <c r="AJ135" s="258">
        <v>1</v>
      </c>
      <c r="AK135" s="20"/>
      <c r="AL135" s="20"/>
      <c r="AM135" s="20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9"/>
      <c r="BP135" s="51"/>
      <c r="BQ135" s="74">
        <f t="shared" si="68"/>
        <v>0</v>
      </c>
      <c r="BR135" s="51"/>
      <c r="BS135" s="74">
        <v>8</v>
      </c>
      <c r="BT135" s="1"/>
      <c r="BU135" s="98">
        <v>4.5999999999999996</v>
      </c>
      <c r="BV135" s="98">
        <f t="shared" si="69"/>
        <v>0</v>
      </c>
    </row>
    <row r="136" spans="1:74">
      <c r="A136" s="237" t="s">
        <v>1547</v>
      </c>
      <c r="B136" s="237" t="s">
        <v>1564</v>
      </c>
      <c r="C136" s="440" t="s">
        <v>1525</v>
      </c>
      <c r="D136" s="143" t="s">
        <v>1507</v>
      </c>
      <c r="E136" s="260">
        <v>1</v>
      </c>
      <c r="F136" s="130">
        <f t="shared" si="70"/>
        <v>0</v>
      </c>
      <c r="G136" s="262">
        <v>340</v>
      </c>
      <c r="H136" s="8">
        <f>F136*G136*(100-$F$4)/100</f>
        <v>0</v>
      </c>
      <c r="J136" s="377"/>
      <c r="K136" s="354"/>
      <c r="L136" s="336"/>
      <c r="M136" s="355"/>
      <c r="N136" s="316"/>
      <c r="O136" s="410"/>
      <c r="P136" s="356"/>
      <c r="Q136" s="412"/>
      <c r="R136" s="139"/>
      <c r="S136" s="157"/>
      <c r="T136" s="413"/>
      <c r="U136" s="21"/>
      <c r="V136" s="21"/>
      <c r="W136" s="21"/>
      <c r="X136" s="21"/>
      <c r="Z136" s="20"/>
      <c r="AA136" s="20"/>
      <c r="AB136" s="20"/>
      <c r="AC136" s="20"/>
      <c r="AD136" s="48">
        <f>AK136*$F136</f>
        <v>0</v>
      </c>
      <c r="AE136" s="20"/>
      <c r="AF136" s="20"/>
      <c r="AG136" s="20"/>
      <c r="AH136" s="20"/>
      <c r="AI136" s="20"/>
      <c r="AJ136" s="20"/>
      <c r="AK136" s="258">
        <v>1</v>
      </c>
      <c r="AL136" s="20"/>
      <c r="AM136" s="20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9"/>
      <c r="BP136" s="51"/>
      <c r="BQ136" s="74">
        <f t="shared" si="68"/>
        <v>0</v>
      </c>
      <c r="BR136" s="51"/>
      <c r="BS136" s="74">
        <v>8</v>
      </c>
      <c r="BT136" s="1"/>
      <c r="BU136" s="98">
        <v>8</v>
      </c>
      <c r="BV136" s="98">
        <f t="shared" si="69"/>
        <v>0</v>
      </c>
    </row>
    <row r="137" spans="1:74">
      <c r="A137" s="237" t="s">
        <v>1548</v>
      </c>
      <c r="B137" s="237" t="s">
        <v>1565</v>
      </c>
      <c r="C137" s="440" t="s">
        <v>1526</v>
      </c>
      <c r="D137" s="143" t="s">
        <v>1508</v>
      </c>
      <c r="E137" s="260">
        <v>2</v>
      </c>
      <c r="F137" s="130">
        <f t="shared" ref="F137" si="71">SUM(J137:X137)</f>
        <v>0</v>
      </c>
      <c r="G137" s="262">
        <v>565</v>
      </c>
      <c r="H137" s="8">
        <f>F137*G137*(100-$F$4)/100</f>
        <v>0</v>
      </c>
      <c r="J137" s="377"/>
      <c r="K137" s="354"/>
      <c r="L137" s="336"/>
      <c r="M137" s="355"/>
      <c r="N137" s="316"/>
      <c r="O137" s="410"/>
      <c r="P137" s="356"/>
      <c r="Q137" s="412"/>
      <c r="R137" s="139"/>
      <c r="S137" s="157"/>
      <c r="T137" s="413"/>
      <c r="U137" s="21"/>
      <c r="V137" s="21"/>
      <c r="W137" s="21"/>
      <c r="X137" s="21"/>
      <c r="Z137" s="20"/>
      <c r="AA137" s="20"/>
      <c r="AB137" s="20"/>
      <c r="AC137" s="20"/>
      <c r="AD137" s="48">
        <f>AK137*$F137</f>
        <v>0</v>
      </c>
      <c r="AE137" s="20"/>
      <c r="AF137" s="20"/>
      <c r="AG137" s="20"/>
      <c r="AH137" s="20"/>
      <c r="AI137" s="20"/>
      <c r="AJ137" s="20"/>
      <c r="AK137" s="258">
        <v>2</v>
      </c>
      <c r="AL137" s="20"/>
      <c r="AM137" s="20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9"/>
      <c r="BP137" s="51"/>
      <c r="BQ137" s="74">
        <f t="shared" si="68"/>
        <v>0</v>
      </c>
      <c r="BR137" s="51"/>
      <c r="BS137" s="74">
        <v>14</v>
      </c>
      <c r="BT137" s="1"/>
      <c r="BU137" s="98">
        <v>15.8</v>
      </c>
      <c r="BV137" s="98">
        <f t="shared" si="69"/>
        <v>0</v>
      </c>
    </row>
    <row r="138" spans="1:74" ht="17.25" customHeight="1">
      <c r="A138" s="237"/>
      <c r="B138" s="237"/>
      <c r="C138" s="2"/>
      <c r="D138" s="1"/>
      <c r="E138" s="1"/>
      <c r="F138" s="1"/>
      <c r="G138" s="1"/>
      <c r="H138" s="129">
        <f>SUM(H134:H137)</f>
        <v>0</v>
      </c>
      <c r="I138" s="3"/>
      <c r="J138" s="141">
        <f>SUM(J134:J137)</f>
        <v>0</v>
      </c>
      <c r="K138" s="141">
        <f t="shared" ref="K138:T138" si="72">SUM(K134:K137)</f>
        <v>0</v>
      </c>
      <c r="L138" s="141">
        <f t="shared" si="72"/>
        <v>0</v>
      </c>
      <c r="M138" s="141">
        <f t="shared" si="72"/>
        <v>0</v>
      </c>
      <c r="N138" s="141">
        <f t="shared" si="72"/>
        <v>0</v>
      </c>
      <c r="O138" s="141">
        <f t="shared" si="72"/>
        <v>0</v>
      </c>
      <c r="P138" s="141">
        <f t="shared" ref="P138:Q138" si="73">SUM(P134:P137)</f>
        <v>0</v>
      </c>
      <c r="Q138" s="141">
        <f t="shared" si="73"/>
        <v>0</v>
      </c>
      <c r="R138" s="141">
        <f t="shared" si="72"/>
        <v>0</v>
      </c>
      <c r="S138" s="141">
        <f t="shared" si="72"/>
        <v>0</v>
      </c>
      <c r="T138" s="141">
        <f t="shared" si="72"/>
        <v>0</v>
      </c>
      <c r="U138" s="21"/>
      <c r="V138" s="21"/>
      <c r="W138" s="21"/>
      <c r="X138" s="21"/>
      <c r="Y138" s="3"/>
      <c r="Z138" s="149"/>
      <c r="AA138" s="141">
        <f>SUM(AA134:AA137)</f>
        <v>0</v>
      </c>
      <c r="AB138" s="141">
        <f t="shared" ref="AB138:AD138" si="74">SUM(AB134:AB137)</f>
        <v>0</v>
      </c>
      <c r="AC138" s="141">
        <f t="shared" si="74"/>
        <v>0</v>
      </c>
      <c r="AD138" s="141">
        <f t="shared" si="74"/>
        <v>0</v>
      </c>
      <c r="AE138" s="149"/>
      <c r="AF138" s="149"/>
      <c r="AG138" s="21"/>
      <c r="AH138" s="21"/>
      <c r="AI138" s="21"/>
      <c r="AJ138" s="21"/>
      <c r="AK138" s="21"/>
      <c r="AL138" s="21"/>
      <c r="AM138" s="21"/>
      <c r="AN138" s="3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3"/>
      <c r="BP138" s="51"/>
      <c r="BQ138" s="7">
        <f>SUM(BQ134:BQ137)</f>
        <v>0</v>
      </c>
      <c r="BR138" s="51"/>
      <c r="BS138" s="51"/>
      <c r="BT138" s="1"/>
      <c r="BU138" s="51"/>
      <c r="BV138" s="99">
        <f>SUM(BV134:BV137)</f>
        <v>0</v>
      </c>
    </row>
    <row r="139" spans="1:74">
      <c r="A139" s="237"/>
      <c r="B139" s="237"/>
      <c r="C139" s="399" t="s">
        <v>1494</v>
      </c>
    </row>
    <row r="140" spans="1:74" s="1" customFormat="1" ht="20.149999999999999" customHeight="1">
      <c r="A140" s="237" t="s">
        <v>667</v>
      </c>
      <c r="B140" s="237" t="s">
        <v>762</v>
      </c>
      <c r="C140" s="292" t="s">
        <v>1543</v>
      </c>
      <c r="D140" s="251" t="s">
        <v>235</v>
      </c>
      <c r="E140" s="19">
        <v>2</v>
      </c>
      <c r="F140" s="107">
        <f>SUM(J140:X140)</f>
        <v>0</v>
      </c>
      <c r="G140" s="30">
        <v>147.5</v>
      </c>
      <c r="H140" s="8">
        <f t="shared" ref="H140:H145" si="75">F140*G140*(100-$F$4)/100</f>
        <v>0</v>
      </c>
      <c r="I140" s="9"/>
      <c r="J140" s="377"/>
      <c r="K140" s="354"/>
      <c r="L140" s="336"/>
      <c r="M140" s="355"/>
      <c r="N140" s="316"/>
      <c r="O140" s="409"/>
      <c r="P140" s="356"/>
      <c r="Q140" s="412"/>
      <c r="R140" s="139"/>
      <c r="S140" s="157"/>
      <c r="T140" s="413"/>
      <c r="U140" s="21"/>
      <c r="V140" s="21"/>
      <c r="W140" s="21"/>
      <c r="X140" s="21"/>
      <c r="Y140" s="9"/>
      <c r="Z140" s="20"/>
      <c r="AA140" s="20"/>
      <c r="AB140" s="48">
        <f>AI140*$F140</f>
        <v>0</v>
      </c>
      <c r="AC140" s="148"/>
      <c r="AD140" s="148"/>
      <c r="AE140" s="148"/>
      <c r="AF140" s="148"/>
      <c r="AG140" s="20"/>
      <c r="AH140" s="20"/>
      <c r="AI140" s="48">
        <v>2</v>
      </c>
      <c r="AJ140" s="21"/>
      <c r="AK140" s="21"/>
      <c r="AL140" s="21"/>
      <c r="AM140" s="20"/>
      <c r="AN140" s="9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9"/>
      <c r="BP140" s="51"/>
      <c r="BQ140" s="74">
        <f>BS140*F140</f>
        <v>0</v>
      </c>
      <c r="BR140" s="51"/>
      <c r="BS140" s="74">
        <v>6</v>
      </c>
      <c r="BU140" s="98">
        <v>1.5</v>
      </c>
      <c r="BV140" s="98">
        <f>BU140*F140</f>
        <v>0</v>
      </c>
    </row>
    <row r="141" spans="1:74" s="1" customFormat="1" ht="20.149999999999999" customHeight="1">
      <c r="A141" s="237" t="s">
        <v>668</v>
      </c>
      <c r="B141" s="237" t="s">
        <v>763</v>
      </c>
      <c r="C141" s="292" t="s">
        <v>1544</v>
      </c>
      <c r="D141" s="251" t="s">
        <v>236</v>
      </c>
      <c r="E141" s="19">
        <v>2</v>
      </c>
      <c r="F141" s="107">
        <f>SUM(J141:X141)</f>
        <v>0</v>
      </c>
      <c r="G141" s="30">
        <v>170</v>
      </c>
      <c r="H141" s="8">
        <f t="shared" si="75"/>
        <v>0</v>
      </c>
      <c r="I141" s="9"/>
      <c r="J141" s="377"/>
      <c r="K141" s="354"/>
      <c r="L141" s="336"/>
      <c r="M141" s="355"/>
      <c r="N141" s="316"/>
      <c r="O141" s="409"/>
      <c r="P141" s="356"/>
      <c r="Q141" s="412"/>
      <c r="R141" s="139"/>
      <c r="S141" s="157"/>
      <c r="T141" s="413"/>
      <c r="U141" s="21"/>
      <c r="V141" s="21"/>
      <c r="W141" s="21"/>
      <c r="X141" s="21"/>
      <c r="Y141" s="9"/>
      <c r="Z141" s="20"/>
      <c r="AA141" s="20"/>
      <c r="AB141" s="48">
        <f>AI141*$F141</f>
        <v>0</v>
      </c>
      <c r="AC141" s="148"/>
      <c r="AD141" s="148"/>
      <c r="AE141" s="148"/>
      <c r="AF141" s="148"/>
      <c r="AG141" s="20"/>
      <c r="AH141" s="20"/>
      <c r="AI141" s="48">
        <v>2</v>
      </c>
      <c r="AJ141" s="21"/>
      <c r="AK141" s="21"/>
      <c r="AL141" s="21"/>
      <c r="AM141" s="20"/>
      <c r="AN141" s="9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9"/>
      <c r="BP141" s="51"/>
      <c r="BQ141" s="74">
        <f>BS141*F141</f>
        <v>0</v>
      </c>
      <c r="BR141" s="51"/>
      <c r="BS141" s="74">
        <v>6</v>
      </c>
      <c r="BU141" s="98">
        <v>2</v>
      </c>
      <c r="BV141" s="98">
        <f>BU141*F141</f>
        <v>0</v>
      </c>
    </row>
    <row r="142" spans="1:74">
      <c r="A142" s="237" t="s">
        <v>1549</v>
      </c>
      <c r="B142" s="237" t="s">
        <v>1566</v>
      </c>
      <c r="C142" s="440" t="s">
        <v>1514</v>
      </c>
      <c r="D142" s="143" t="s">
        <v>1509</v>
      </c>
      <c r="E142" s="260">
        <v>1</v>
      </c>
      <c r="F142" s="130">
        <f>SUM(J142:X142)</f>
        <v>0</v>
      </c>
      <c r="G142" s="8">
        <v>210</v>
      </c>
      <c r="H142" s="8">
        <f t="shared" si="75"/>
        <v>0</v>
      </c>
      <c r="I142" s="9"/>
      <c r="J142" s="377"/>
      <c r="K142" s="354"/>
      <c r="L142" s="336"/>
      <c r="M142" s="355"/>
      <c r="N142" s="316"/>
      <c r="O142" s="409"/>
      <c r="P142" s="356"/>
      <c r="Q142" s="412"/>
      <c r="R142" s="139"/>
      <c r="S142" s="157"/>
      <c r="T142" s="413"/>
      <c r="U142" s="21"/>
      <c r="V142" s="21"/>
      <c r="W142" s="21"/>
      <c r="X142" s="21"/>
      <c r="Y142" s="9"/>
      <c r="Z142" s="20"/>
      <c r="AA142" s="20"/>
      <c r="AB142" s="20"/>
      <c r="AC142" s="20"/>
      <c r="AD142" s="48">
        <f t="shared" ref="AD142:AE145" si="76">AK142*$F142</f>
        <v>0</v>
      </c>
      <c r="AE142" s="20"/>
      <c r="AF142" s="20"/>
      <c r="AG142" s="20"/>
      <c r="AH142" s="20"/>
      <c r="AI142" s="20"/>
      <c r="AJ142" s="20"/>
      <c r="AK142" s="258">
        <v>1</v>
      </c>
      <c r="AL142" s="20"/>
      <c r="AM142" s="20"/>
      <c r="AN142" s="9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9"/>
      <c r="BP142" s="51"/>
      <c r="BQ142" s="74">
        <f t="shared" ref="BQ142:BQ145" si="77">BS142*F142</f>
        <v>0</v>
      </c>
      <c r="BR142" s="51"/>
      <c r="BS142" s="74">
        <v>8</v>
      </c>
      <c r="BT142" s="1"/>
      <c r="BU142" s="98">
        <v>3.5999999999999996</v>
      </c>
      <c r="BV142" s="98">
        <f t="shared" ref="BV142:BV145" si="78">BU142*F142</f>
        <v>0</v>
      </c>
    </row>
    <row r="143" spans="1:74">
      <c r="A143" s="237" t="s">
        <v>1550</v>
      </c>
      <c r="B143" s="237" t="s">
        <v>1567</v>
      </c>
      <c r="C143" s="440" t="s">
        <v>1515</v>
      </c>
      <c r="D143" s="143" t="s">
        <v>1510</v>
      </c>
      <c r="E143" s="260">
        <v>1</v>
      </c>
      <c r="F143" s="130">
        <f t="shared" ref="F143:F144" si="79">SUM(J143:X143)</f>
        <v>0</v>
      </c>
      <c r="G143" s="262">
        <v>230</v>
      </c>
      <c r="H143" s="8">
        <f t="shared" si="75"/>
        <v>0</v>
      </c>
      <c r="J143" s="377"/>
      <c r="K143" s="354"/>
      <c r="L143" s="336"/>
      <c r="M143" s="355"/>
      <c r="N143" s="316"/>
      <c r="O143" s="409"/>
      <c r="P143" s="356"/>
      <c r="Q143" s="412"/>
      <c r="R143" s="139"/>
      <c r="S143" s="157"/>
      <c r="T143" s="413"/>
      <c r="U143" s="21"/>
      <c r="V143" s="21"/>
      <c r="W143" s="21"/>
      <c r="X143" s="21"/>
      <c r="Z143" s="20"/>
      <c r="AA143" s="20"/>
      <c r="AB143" s="20"/>
      <c r="AC143" s="20"/>
      <c r="AD143" s="48">
        <f t="shared" si="76"/>
        <v>0</v>
      </c>
      <c r="AE143" s="20"/>
      <c r="AF143" s="20"/>
      <c r="AG143" s="20"/>
      <c r="AH143" s="20"/>
      <c r="AI143" s="20"/>
      <c r="AJ143" s="20"/>
      <c r="AK143" s="258">
        <v>1</v>
      </c>
      <c r="AL143" s="20"/>
      <c r="AM143" s="20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9"/>
      <c r="BP143" s="51"/>
      <c r="BQ143" s="74">
        <f t="shared" si="77"/>
        <v>0</v>
      </c>
      <c r="BR143" s="51"/>
      <c r="BS143" s="74">
        <v>8</v>
      </c>
      <c r="BT143" s="1"/>
      <c r="BU143" s="98">
        <v>4.3</v>
      </c>
      <c r="BV143" s="98">
        <f t="shared" si="78"/>
        <v>0</v>
      </c>
    </row>
    <row r="144" spans="1:74">
      <c r="A144" s="237" t="s">
        <v>1551</v>
      </c>
      <c r="B144" s="237" t="s">
        <v>1568</v>
      </c>
      <c r="C144" s="440" t="s">
        <v>1516</v>
      </c>
      <c r="D144" s="143" t="s">
        <v>1511</v>
      </c>
      <c r="E144" s="260">
        <v>1</v>
      </c>
      <c r="F144" s="130">
        <f t="shared" si="79"/>
        <v>0</v>
      </c>
      <c r="G144" s="262">
        <v>245</v>
      </c>
      <c r="H144" s="8">
        <f t="shared" si="75"/>
        <v>0</v>
      </c>
      <c r="J144" s="377"/>
      <c r="K144" s="354"/>
      <c r="L144" s="336"/>
      <c r="M144" s="355"/>
      <c r="N144" s="316"/>
      <c r="O144" s="409"/>
      <c r="P144" s="356"/>
      <c r="Q144" s="412"/>
      <c r="R144" s="139"/>
      <c r="S144" s="157"/>
      <c r="T144" s="413"/>
      <c r="U144" s="21"/>
      <c r="V144" s="21"/>
      <c r="W144" s="21"/>
      <c r="X144" s="21"/>
      <c r="Z144" s="20"/>
      <c r="AA144" s="20"/>
      <c r="AB144" s="20"/>
      <c r="AC144" s="20"/>
      <c r="AD144" s="20"/>
      <c r="AE144" s="48">
        <f t="shared" si="76"/>
        <v>0</v>
      </c>
      <c r="AF144" s="20"/>
      <c r="AG144" s="20"/>
      <c r="AH144" s="20"/>
      <c r="AI144" s="20"/>
      <c r="AJ144" s="20"/>
      <c r="AK144" s="20"/>
      <c r="AL144" s="258">
        <v>1</v>
      </c>
      <c r="AM144" s="20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9"/>
      <c r="BP144" s="51"/>
      <c r="BQ144" s="74">
        <f t="shared" si="77"/>
        <v>0</v>
      </c>
      <c r="BR144" s="51"/>
      <c r="BS144" s="74">
        <v>8</v>
      </c>
      <c r="BT144" s="1"/>
      <c r="BU144" s="98">
        <v>4.5999999999999996</v>
      </c>
      <c r="BV144" s="98">
        <f t="shared" si="78"/>
        <v>0</v>
      </c>
    </row>
    <row r="145" spans="1:74">
      <c r="A145" s="237" t="s">
        <v>1552</v>
      </c>
      <c r="B145" s="237" t="s">
        <v>1569</v>
      </c>
      <c r="C145" s="440" t="s">
        <v>1517</v>
      </c>
      <c r="D145" s="143" t="s">
        <v>1512</v>
      </c>
      <c r="E145" s="260">
        <v>1</v>
      </c>
      <c r="F145" s="130">
        <f t="shared" ref="F145" si="80">SUM(J145:X145)</f>
        <v>0</v>
      </c>
      <c r="G145" s="262">
        <v>265</v>
      </c>
      <c r="H145" s="8">
        <f t="shared" si="75"/>
        <v>0</v>
      </c>
      <c r="J145" s="377"/>
      <c r="K145" s="354"/>
      <c r="L145" s="336"/>
      <c r="M145" s="355"/>
      <c r="N145" s="316"/>
      <c r="O145" s="409"/>
      <c r="P145" s="356"/>
      <c r="Q145" s="412"/>
      <c r="R145" s="139"/>
      <c r="S145" s="157"/>
      <c r="T145" s="413"/>
      <c r="U145" s="21"/>
      <c r="V145" s="21"/>
      <c r="W145" s="21"/>
      <c r="X145" s="21"/>
      <c r="Z145" s="20"/>
      <c r="AA145" s="20"/>
      <c r="AB145" s="20"/>
      <c r="AC145" s="20"/>
      <c r="AD145" s="20"/>
      <c r="AE145" s="48">
        <f t="shared" si="76"/>
        <v>0</v>
      </c>
      <c r="AF145" s="20"/>
      <c r="AG145" s="20"/>
      <c r="AH145" s="20"/>
      <c r="AI145" s="20"/>
      <c r="AJ145" s="20"/>
      <c r="AK145" s="20"/>
      <c r="AL145" s="258">
        <v>1</v>
      </c>
      <c r="AM145" s="20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9"/>
      <c r="BP145" s="51"/>
      <c r="BQ145" s="74">
        <f t="shared" si="77"/>
        <v>0</v>
      </c>
      <c r="BR145" s="51"/>
      <c r="BS145" s="74">
        <v>8</v>
      </c>
      <c r="BT145" s="1"/>
      <c r="BU145" s="98">
        <v>5.4</v>
      </c>
      <c r="BV145" s="98">
        <f t="shared" si="78"/>
        <v>0</v>
      </c>
    </row>
    <row r="146" spans="1:74">
      <c r="A146" s="237"/>
      <c r="B146" s="237"/>
      <c r="C146" s="2"/>
      <c r="D146" s="1"/>
      <c r="E146" s="1"/>
      <c r="F146" s="1"/>
      <c r="G146" s="1"/>
      <c r="H146" s="129">
        <f>SUM(H140:H145)</f>
        <v>0</v>
      </c>
      <c r="I146" s="3"/>
      <c r="J146" s="141">
        <f>SUM(J140:J145)</f>
        <v>0</v>
      </c>
      <c r="K146" s="141">
        <f t="shared" ref="K146:T146" si="81">SUM(K140:K145)</f>
        <v>0</v>
      </c>
      <c r="L146" s="141">
        <f t="shared" si="81"/>
        <v>0</v>
      </c>
      <c r="M146" s="141">
        <f t="shared" si="81"/>
        <v>0</v>
      </c>
      <c r="N146" s="141">
        <f t="shared" si="81"/>
        <v>0</v>
      </c>
      <c r="O146" s="141">
        <f t="shared" si="81"/>
        <v>0</v>
      </c>
      <c r="P146" s="141">
        <f t="shared" ref="P146:Q146" si="82">SUM(P140:P145)</f>
        <v>0</v>
      </c>
      <c r="Q146" s="141">
        <f t="shared" si="82"/>
        <v>0</v>
      </c>
      <c r="R146" s="141">
        <f t="shared" si="81"/>
        <v>0</v>
      </c>
      <c r="S146" s="141">
        <f t="shared" si="81"/>
        <v>0</v>
      </c>
      <c r="T146" s="141">
        <f t="shared" si="81"/>
        <v>0</v>
      </c>
      <c r="U146" s="21"/>
      <c r="V146" s="21"/>
      <c r="W146" s="21"/>
      <c r="X146" s="21"/>
      <c r="Y146" s="3"/>
      <c r="Z146" s="149"/>
      <c r="AA146" s="141">
        <f>SUM(AA140:AA145)</f>
        <v>0</v>
      </c>
      <c r="AB146" s="141">
        <f t="shared" ref="AB146:AE146" si="83">SUM(AB140:AB145)</f>
        <v>0</v>
      </c>
      <c r="AC146" s="141">
        <f t="shared" si="83"/>
        <v>0</v>
      </c>
      <c r="AD146" s="141">
        <f t="shared" si="83"/>
        <v>0</v>
      </c>
      <c r="AE146" s="141">
        <f t="shared" si="83"/>
        <v>0</v>
      </c>
      <c r="AF146" s="149"/>
      <c r="AG146" s="21"/>
      <c r="AH146" s="21"/>
      <c r="AI146" s="21"/>
      <c r="AJ146" s="21"/>
      <c r="AK146" s="21"/>
      <c r="AL146" s="21"/>
      <c r="AM146" s="21"/>
      <c r="AN146" s="3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3"/>
      <c r="BP146" s="51"/>
      <c r="BQ146" s="7">
        <f>SUM(BQ140:BQ145)</f>
        <v>0</v>
      </c>
      <c r="BR146" s="51"/>
      <c r="BS146" s="51"/>
      <c r="BT146" s="1"/>
      <c r="BU146" s="51"/>
      <c r="BV146" s="99">
        <f>SUM(BV140:BV145)</f>
        <v>0</v>
      </c>
    </row>
    <row r="147" spans="1:74">
      <c r="A147" s="237"/>
      <c r="B147" s="237"/>
      <c r="C147" s="399" t="s">
        <v>1495</v>
      </c>
    </row>
    <row r="148" spans="1:74">
      <c r="A148" s="237" t="s">
        <v>1553</v>
      </c>
      <c r="B148" s="237" t="s">
        <v>1570</v>
      </c>
      <c r="C148" s="440" t="s">
        <v>1518</v>
      </c>
      <c r="D148" s="143" t="s">
        <v>1496</v>
      </c>
      <c r="E148" s="260">
        <v>1</v>
      </c>
      <c r="F148" s="130">
        <f>SUM(J148:X148)</f>
        <v>0</v>
      </c>
      <c r="G148" s="8">
        <v>115</v>
      </c>
      <c r="H148" s="8">
        <f t="shared" ref="H148:H156" si="84">F148*G148*(100-$F$4)/100</f>
        <v>0</v>
      </c>
      <c r="I148" s="9"/>
      <c r="J148" s="377"/>
      <c r="K148" s="354"/>
      <c r="L148" s="336"/>
      <c r="M148" s="355"/>
      <c r="N148" s="316"/>
      <c r="O148" s="409"/>
      <c r="P148" s="356"/>
      <c r="Q148" s="412"/>
      <c r="R148" s="139"/>
      <c r="S148" s="157"/>
      <c r="T148" s="413"/>
      <c r="U148" s="21"/>
      <c r="V148" s="21"/>
      <c r="W148" s="21"/>
      <c r="X148" s="21"/>
      <c r="Y148" s="9"/>
      <c r="Z148" s="20"/>
      <c r="AA148" s="20"/>
      <c r="AB148" s="48">
        <f>AI148*$F148</f>
        <v>0</v>
      </c>
      <c r="AC148" s="20"/>
      <c r="AD148" s="20"/>
      <c r="AE148" s="20"/>
      <c r="AF148" s="20"/>
      <c r="AG148" s="20"/>
      <c r="AH148" s="20"/>
      <c r="AI148" s="258">
        <v>1</v>
      </c>
      <c r="AJ148" s="20"/>
      <c r="AK148" s="20"/>
      <c r="AL148" s="20"/>
      <c r="AM148" s="20"/>
      <c r="AN148" s="9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9"/>
      <c r="BP148" s="51"/>
      <c r="BQ148" s="74">
        <f t="shared" ref="BQ148:BQ156" si="85">BS148*F148</f>
        <v>0</v>
      </c>
      <c r="BR148" s="51"/>
      <c r="BS148" s="74">
        <v>6</v>
      </c>
      <c r="BT148" s="1"/>
      <c r="BU148" s="98">
        <v>1.7999999999999998</v>
      </c>
      <c r="BV148" s="98">
        <f t="shared" ref="BV148:BV156" si="86">BU148*F148</f>
        <v>0</v>
      </c>
    </row>
    <row r="149" spans="1:74">
      <c r="A149" s="237" t="s">
        <v>1554</v>
      </c>
      <c r="B149" s="237" t="s">
        <v>1571</v>
      </c>
      <c r="C149" s="440" t="s">
        <v>1519</v>
      </c>
      <c r="D149" s="143" t="s">
        <v>1497</v>
      </c>
      <c r="E149" s="260">
        <v>1</v>
      </c>
      <c r="F149" s="130">
        <f t="shared" ref="F149:F150" si="87">SUM(J149:X149)</f>
        <v>0</v>
      </c>
      <c r="G149" s="262">
        <v>120</v>
      </c>
      <c r="H149" s="8">
        <f t="shared" si="84"/>
        <v>0</v>
      </c>
      <c r="J149" s="377"/>
      <c r="K149" s="354"/>
      <c r="L149" s="336"/>
      <c r="M149" s="355"/>
      <c r="N149" s="316"/>
      <c r="O149" s="409"/>
      <c r="P149" s="356"/>
      <c r="Q149" s="412"/>
      <c r="R149" s="139"/>
      <c r="S149" s="157"/>
      <c r="T149" s="413"/>
      <c r="U149" s="21"/>
      <c r="V149" s="21"/>
      <c r="W149" s="21"/>
      <c r="X149" s="21"/>
      <c r="Z149" s="20"/>
      <c r="AA149" s="20"/>
      <c r="AB149" s="48">
        <f t="shared" ref="AB149:AB150" si="88">AI149*$F149</f>
        <v>0</v>
      </c>
      <c r="AC149" s="20"/>
      <c r="AD149" s="20"/>
      <c r="AE149" s="20"/>
      <c r="AF149" s="20"/>
      <c r="AG149" s="20"/>
      <c r="AH149" s="20"/>
      <c r="AI149" s="258">
        <v>1</v>
      </c>
      <c r="AJ149" s="20"/>
      <c r="AK149" s="20"/>
      <c r="AL149" s="20"/>
      <c r="AM149" s="20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9"/>
      <c r="BP149" s="51"/>
      <c r="BQ149" s="74">
        <f t="shared" si="85"/>
        <v>0</v>
      </c>
      <c r="BR149" s="51"/>
      <c r="BS149" s="74">
        <v>6</v>
      </c>
      <c r="BT149" s="1"/>
      <c r="BU149" s="98">
        <v>1.9</v>
      </c>
      <c r="BV149" s="98">
        <f t="shared" si="86"/>
        <v>0</v>
      </c>
    </row>
    <row r="150" spans="1:74">
      <c r="A150" s="237" t="s">
        <v>1555</v>
      </c>
      <c r="B150" s="237" t="s">
        <v>1572</v>
      </c>
      <c r="C150" s="440" t="s">
        <v>1520</v>
      </c>
      <c r="D150" s="143" t="s">
        <v>1498</v>
      </c>
      <c r="E150" s="260">
        <v>1</v>
      </c>
      <c r="F150" s="130">
        <f t="shared" si="87"/>
        <v>0</v>
      </c>
      <c r="G150" s="262">
        <v>125</v>
      </c>
      <c r="H150" s="8">
        <f t="shared" si="84"/>
        <v>0</v>
      </c>
      <c r="J150" s="377"/>
      <c r="K150" s="354"/>
      <c r="L150" s="336"/>
      <c r="M150" s="355"/>
      <c r="N150" s="316"/>
      <c r="O150" s="409"/>
      <c r="P150" s="356"/>
      <c r="Q150" s="412"/>
      <c r="R150" s="139"/>
      <c r="S150" s="157"/>
      <c r="T150" s="413"/>
      <c r="U150" s="21"/>
      <c r="V150" s="21"/>
      <c r="W150" s="21"/>
      <c r="X150" s="21"/>
      <c r="Z150" s="20"/>
      <c r="AA150" s="20"/>
      <c r="AB150" s="48">
        <f t="shared" si="88"/>
        <v>0</v>
      </c>
      <c r="AC150" s="20"/>
      <c r="AD150" s="20"/>
      <c r="AE150" s="20"/>
      <c r="AF150" s="20"/>
      <c r="AG150" s="20"/>
      <c r="AH150" s="20"/>
      <c r="AI150" s="258">
        <v>1</v>
      </c>
      <c r="AJ150" s="20"/>
      <c r="AK150" s="20"/>
      <c r="AL150" s="20"/>
      <c r="AM150" s="20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9"/>
      <c r="BP150" s="51"/>
      <c r="BQ150" s="74">
        <f t="shared" si="85"/>
        <v>0</v>
      </c>
      <c r="BR150" s="51"/>
      <c r="BS150" s="74">
        <v>6</v>
      </c>
      <c r="BT150" s="1"/>
      <c r="BU150" s="98">
        <v>2.2000000000000002</v>
      </c>
      <c r="BV150" s="98">
        <f t="shared" si="86"/>
        <v>0</v>
      </c>
    </row>
    <row r="151" spans="1:74">
      <c r="A151" s="237" t="s">
        <v>1556</v>
      </c>
      <c r="B151" s="237" t="s">
        <v>1573</v>
      </c>
      <c r="C151" s="440" t="s">
        <v>1521</v>
      </c>
      <c r="D151" s="143" t="s">
        <v>1499</v>
      </c>
      <c r="E151" s="260">
        <v>1</v>
      </c>
      <c r="F151" s="130">
        <f t="shared" ref="F151" si="89">SUM(J151:X151)</f>
        <v>0</v>
      </c>
      <c r="G151" s="262">
        <v>170</v>
      </c>
      <c r="H151" s="8">
        <f t="shared" si="84"/>
        <v>0</v>
      </c>
      <c r="J151" s="377"/>
      <c r="K151" s="354"/>
      <c r="L151" s="336"/>
      <c r="M151" s="355"/>
      <c r="N151" s="316"/>
      <c r="O151" s="409"/>
      <c r="P151" s="356"/>
      <c r="Q151" s="412"/>
      <c r="R151" s="139"/>
      <c r="S151" s="157"/>
      <c r="T151" s="413"/>
      <c r="U151" s="21"/>
      <c r="V151" s="21"/>
      <c r="W151" s="21"/>
      <c r="X151" s="21"/>
      <c r="Z151" s="20"/>
      <c r="AA151" s="20"/>
      <c r="AB151" s="20"/>
      <c r="AC151" s="48">
        <f t="shared" ref="AC151:AC153" si="90">AJ151*$F151</f>
        <v>0</v>
      </c>
      <c r="AD151" s="20"/>
      <c r="AE151" s="20"/>
      <c r="AF151" s="20"/>
      <c r="AG151" s="20"/>
      <c r="AH151" s="20"/>
      <c r="AI151" s="20"/>
      <c r="AJ151" s="258">
        <v>1</v>
      </c>
      <c r="AK151" s="20"/>
      <c r="AL151" s="20"/>
      <c r="AM151" s="20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9"/>
      <c r="BP151" s="51"/>
      <c r="BQ151" s="74">
        <f t="shared" si="85"/>
        <v>0</v>
      </c>
      <c r="BR151" s="51"/>
      <c r="BS151" s="74">
        <v>7</v>
      </c>
      <c r="BT151" s="1"/>
      <c r="BU151" s="98">
        <v>2.9</v>
      </c>
      <c r="BV151" s="98">
        <f t="shared" si="86"/>
        <v>0</v>
      </c>
    </row>
    <row r="152" spans="1:74">
      <c r="A152" s="237" t="s">
        <v>1557</v>
      </c>
      <c r="B152" s="237" t="s">
        <v>1574</v>
      </c>
      <c r="C152" s="440" t="s">
        <v>1522</v>
      </c>
      <c r="D152" s="143" t="s">
        <v>1500</v>
      </c>
      <c r="E152" s="260">
        <v>1</v>
      </c>
      <c r="F152" s="130">
        <f t="shared" ref="F152:F156" si="91">SUM(J152:X152)</f>
        <v>0</v>
      </c>
      <c r="G152" s="262">
        <v>175</v>
      </c>
      <c r="H152" s="8">
        <f t="shared" si="84"/>
        <v>0</v>
      </c>
      <c r="J152" s="377"/>
      <c r="K152" s="354"/>
      <c r="L152" s="336"/>
      <c r="M152" s="355"/>
      <c r="N152" s="316"/>
      <c r="O152" s="409"/>
      <c r="P152" s="356"/>
      <c r="Q152" s="412"/>
      <c r="R152" s="139"/>
      <c r="S152" s="157"/>
      <c r="T152" s="413"/>
      <c r="U152" s="21"/>
      <c r="V152" s="21"/>
      <c r="W152" s="21"/>
      <c r="X152" s="21"/>
      <c r="Z152" s="20"/>
      <c r="AA152" s="20"/>
      <c r="AB152" s="20"/>
      <c r="AC152" s="48">
        <f t="shared" si="90"/>
        <v>0</v>
      </c>
      <c r="AD152" s="20"/>
      <c r="AE152" s="20"/>
      <c r="AF152" s="20"/>
      <c r="AG152" s="20"/>
      <c r="AH152" s="20"/>
      <c r="AI152" s="20"/>
      <c r="AJ152" s="258">
        <v>1</v>
      </c>
      <c r="AK152" s="20"/>
      <c r="AL152" s="20"/>
      <c r="AM152" s="20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9"/>
      <c r="BP152" s="51"/>
      <c r="BQ152" s="74">
        <f t="shared" si="85"/>
        <v>0</v>
      </c>
      <c r="BR152" s="51"/>
      <c r="BS152" s="74">
        <v>7</v>
      </c>
      <c r="BT152" s="1"/>
      <c r="BU152" s="98">
        <v>3.1</v>
      </c>
      <c r="BV152" s="98">
        <f t="shared" si="86"/>
        <v>0</v>
      </c>
    </row>
    <row r="153" spans="1:74">
      <c r="A153" s="237" t="s">
        <v>1558</v>
      </c>
      <c r="B153" s="237" t="s">
        <v>1575</v>
      </c>
      <c r="C153" s="440" t="s">
        <v>1523</v>
      </c>
      <c r="D153" s="143" t="s">
        <v>1501</v>
      </c>
      <c r="E153" s="260">
        <v>1</v>
      </c>
      <c r="F153" s="130">
        <f t="shared" si="91"/>
        <v>0</v>
      </c>
      <c r="G153" s="262">
        <v>180</v>
      </c>
      <c r="H153" s="8">
        <f t="shared" si="84"/>
        <v>0</v>
      </c>
      <c r="J153" s="377"/>
      <c r="K153" s="354"/>
      <c r="L153" s="336"/>
      <c r="M153" s="355"/>
      <c r="N153" s="316"/>
      <c r="O153" s="409"/>
      <c r="P153" s="356"/>
      <c r="Q153" s="412"/>
      <c r="R153" s="139"/>
      <c r="S153" s="157"/>
      <c r="T153" s="413"/>
      <c r="U153" s="21"/>
      <c r="V153" s="21"/>
      <c r="W153" s="21"/>
      <c r="X153" s="21"/>
      <c r="Z153" s="20"/>
      <c r="AA153" s="20"/>
      <c r="AB153" s="20"/>
      <c r="AC153" s="48">
        <f t="shared" si="90"/>
        <v>0</v>
      </c>
      <c r="AD153" s="20"/>
      <c r="AE153" s="20"/>
      <c r="AF153" s="20"/>
      <c r="AG153" s="20"/>
      <c r="AH153" s="20"/>
      <c r="AI153" s="20"/>
      <c r="AJ153" s="258">
        <v>1</v>
      </c>
      <c r="AK153" s="20"/>
      <c r="AL153" s="20"/>
      <c r="AM153" s="20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9"/>
      <c r="BP153" s="51"/>
      <c r="BQ153" s="74">
        <f t="shared" si="85"/>
        <v>0</v>
      </c>
      <c r="BR153" s="51"/>
      <c r="BS153" s="74">
        <v>7</v>
      </c>
      <c r="BT153" s="1"/>
      <c r="BU153" s="98">
        <v>3.5</v>
      </c>
      <c r="BV153" s="98">
        <f t="shared" si="86"/>
        <v>0</v>
      </c>
    </row>
    <row r="154" spans="1:74">
      <c r="A154" s="237" t="s">
        <v>1559</v>
      </c>
      <c r="B154" s="237" t="s">
        <v>1576</v>
      </c>
      <c r="C154" s="440" t="s">
        <v>1527</v>
      </c>
      <c r="D154" s="143" t="s">
        <v>1502</v>
      </c>
      <c r="E154" s="260">
        <v>1</v>
      </c>
      <c r="F154" s="130">
        <f t="shared" si="91"/>
        <v>0</v>
      </c>
      <c r="G154" s="262">
        <v>225</v>
      </c>
      <c r="H154" s="8">
        <f t="shared" si="84"/>
        <v>0</v>
      </c>
      <c r="J154" s="377"/>
      <c r="K154" s="354"/>
      <c r="L154" s="336"/>
      <c r="M154" s="355"/>
      <c r="N154" s="316"/>
      <c r="O154" s="409"/>
      <c r="P154" s="356"/>
      <c r="Q154" s="412"/>
      <c r="R154" s="139"/>
      <c r="S154" s="157"/>
      <c r="T154" s="413"/>
      <c r="U154" s="21"/>
      <c r="V154" s="21"/>
      <c r="W154" s="21"/>
      <c r="X154" s="21"/>
      <c r="Z154" s="20"/>
      <c r="AA154" s="20"/>
      <c r="AB154" s="20"/>
      <c r="AC154" s="20"/>
      <c r="AD154" s="48">
        <f t="shared" ref="AD154:AD156" si="92">AK154*$F154</f>
        <v>0</v>
      </c>
      <c r="AE154" s="20"/>
      <c r="AF154" s="20"/>
      <c r="AG154" s="20"/>
      <c r="AH154" s="20"/>
      <c r="AI154" s="20"/>
      <c r="AJ154" s="20"/>
      <c r="AK154" s="258">
        <v>1</v>
      </c>
      <c r="AL154" s="20"/>
      <c r="AM154" s="20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9"/>
      <c r="BP154" s="51"/>
      <c r="BQ154" s="74">
        <f t="shared" si="85"/>
        <v>0</v>
      </c>
      <c r="BR154" s="51"/>
      <c r="BS154" s="74">
        <v>9</v>
      </c>
      <c r="BT154" s="1"/>
      <c r="BU154" s="98">
        <v>4.7</v>
      </c>
      <c r="BV154" s="98">
        <f t="shared" si="86"/>
        <v>0</v>
      </c>
    </row>
    <row r="155" spans="1:74">
      <c r="A155" s="237" t="s">
        <v>1560</v>
      </c>
      <c r="B155" s="237" t="s">
        <v>1577</v>
      </c>
      <c r="C155" s="440" t="s">
        <v>1528</v>
      </c>
      <c r="D155" s="143" t="s">
        <v>1503</v>
      </c>
      <c r="E155" s="260">
        <v>1</v>
      </c>
      <c r="F155" s="130">
        <f t="shared" si="91"/>
        <v>0</v>
      </c>
      <c r="G155" s="262">
        <v>230</v>
      </c>
      <c r="H155" s="8">
        <f t="shared" si="84"/>
        <v>0</v>
      </c>
      <c r="J155" s="377"/>
      <c r="K155" s="354"/>
      <c r="L155" s="336"/>
      <c r="M155" s="355"/>
      <c r="N155" s="316"/>
      <c r="O155" s="409"/>
      <c r="P155" s="356"/>
      <c r="Q155" s="412"/>
      <c r="R155" s="139"/>
      <c r="S155" s="157"/>
      <c r="T155" s="413"/>
      <c r="U155" s="21"/>
      <c r="V155" s="21"/>
      <c r="W155" s="21"/>
      <c r="X155" s="21"/>
      <c r="Z155" s="20"/>
      <c r="AA155" s="20"/>
      <c r="AB155" s="20"/>
      <c r="AC155" s="20"/>
      <c r="AD155" s="48">
        <f t="shared" si="92"/>
        <v>0</v>
      </c>
      <c r="AE155" s="20"/>
      <c r="AF155" s="20"/>
      <c r="AG155" s="20"/>
      <c r="AH155" s="20"/>
      <c r="AI155" s="20"/>
      <c r="AJ155" s="20"/>
      <c r="AK155" s="258">
        <v>1</v>
      </c>
      <c r="AL155" s="20"/>
      <c r="AM155" s="20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9"/>
      <c r="BP155" s="51"/>
      <c r="BQ155" s="74">
        <f t="shared" si="85"/>
        <v>0</v>
      </c>
      <c r="BR155" s="51"/>
      <c r="BS155" s="74">
        <v>9</v>
      </c>
      <c r="BT155" s="1"/>
      <c r="BU155" s="98">
        <v>5.2</v>
      </c>
      <c r="BV155" s="98">
        <f t="shared" si="86"/>
        <v>0</v>
      </c>
    </row>
    <row r="156" spans="1:74">
      <c r="A156" s="237" t="s">
        <v>1561</v>
      </c>
      <c r="B156" s="237" t="s">
        <v>1578</v>
      </c>
      <c r="C156" s="440" t="s">
        <v>1529</v>
      </c>
      <c r="D156" s="143" t="s">
        <v>1504</v>
      </c>
      <c r="E156" s="260">
        <v>1</v>
      </c>
      <c r="F156" s="130">
        <f t="shared" si="91"/>
        <v>0</v>
      </c>
      <c r="G156" s="262">
        <v>235</v>
      </c>
      <c r="H156" s="8">
        <f t="shared" si="84"/>
        <v>0</v>
      </c>
      <c r="J156" s="377"/>
      <c r="K156" s="354"/>
      <c r="L156" s="336"/>
      <c r="M156" s="355"/>
      <c r="N156" s="316"/>
      <c r="O156" s="409"/>
      <c r="P156" s="356"/>
      <c r="Q156" s="412"/>
      <c r="R156" s="139"/>
      <c r="S156" s="157"/>
      <c r="T156" s="413"/>
      <c r="U156" s="21"/>
      <c r="V156" s="21"/>
      <c r="W156" s="21"/>
      <c r="X156" s="21"/>
      <c r="Z156" s="20"/>
      <c r="AA156" s="20"/>
      <c r="AB156" s="20"/>
      <c r="AC156" s="20"/>
      <c r="AD156" s="48">
        <f t="shared" si="92"/>
        <v>0</v>
      </c>
      <c r="AE156" s="20"/>
      <c r="AF156" s="20"/>
      <c r="AG156" s="20"/>
      <c r="AH156" s="20"/>
      <c r="AI156" s="20"/>
      <c r="AJ156" s="20"/>
      <c r="AK156" s="258">
        <v>1</v>
      </c>
      <c r="AL156" s="20"/>
      <c r="AM156" s="20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9"/>
      <c r="BP156" s="51"/>
      <c r="BQ156" s="74">
        <f t="shared" si="85"/>
        <v>0</v>
      </c>
      <c r="BR156" s="51"/>
      <c r="BS156" s="74">
        <v>9</v>
      </c>
      <c r="BT156" s="1"/>
      <c r="BU156" s="98">
        <v>5.9</v>
      </c>
      <c r="BV156" s="98">
        <f t="shared" si="86"/>
        <v>0</v>
      </c>
    </row>
    <row r="157" spans="1:74">
      <c r="C157" s="1"/>
      <c r="D157" s="1"/>
      <c r="E157" s="1"/>
      <c r="F157" s="1"/>
      <c r="G157" s="1"/>
      <c r="H157" s="129">
        <f>SUM(H148:H156)</f>
        <v>0</v>
      </c>
      <c r="I157" s="3"/>
      <c r="J157" s="141">
        <f>SUM(J148:J156)</f>
        <v>0</v>
      </c>
      <c r="K157" s="141">
        <f t="shared" ref="K157:T157" si="93">SUM(K148:K156)</f>
        <v>0</v>
      </c>
      <c r="L157" s="141">
        <f t="shared" si="93"/>
        <v>0</v>
      </c>
      <c r="M157" s="141">
        <f t="shared" si="93"/>
        <v>0</v>
      </c>
      <c r="N157" s="141">
        <f t="shared" si="93"/>
        <v>0</v>
      </c>
      <c r="O157" s="141">
        <f t="shared" si="93"/>
        <v>0</v>
      </c>
      <c r="P157" s="141">
        <f t="shared" ref="P157:Q157" si="94">SUM(P148:P156)</f>
        <v>0</v>
      </c>
      <c r="Q157" s="141">
        <f t="shared" si="94"/>
        <v>0</v>
      </c>
      <c r="R157" s="141">
        <f t="shared" si="93"/>
        <v>0</v>
      </c>
      <c r="S157" s="141">
        <f t="shared" si="93"/>
        <v>0</v>
      </c>
      <c r="T157" s="141">
        <f t="shared" si="93"/>
        <v>0</v>
      </c>
      <c r="U157" s="21"/>
      <c r="V157" s="21"/>
      <c r="W157" s="21"/>
      <c r="X157" s="21"/>
      <c r="Y157" s="3"/>
      <c r="Z157" s="149"/>
      <c r="AA157" s="141">
        <f>SUM(AA148:AA156)</f>
        <v>0</v>
      </c>
      <c r="AB157" s="141">
        <f t="shared" ref="AB157:AD157" si="95">SUM(AB148:AB156)</f>
        <v>0</v>
      </c>
      <c r="AC157" s="141">
        <f t="shared" si="95"/>
        <v>0</v>
      </c>
      <c r="AD157" s="141">
        <f t="shared" si="95"/>
        <v>0</v>
      </c>
      <c r="AE157" s="149"/>
      <c r="AF157" s="149"/>
      <c r="AG157" s="21"/>
      <c r="AH157" s="21"/>
      <c r="AI157" s="21"/>
      <c r="AJ157" s="21"/>
      <c r="AK157" s="21"/>
      <c r="AL157" s="21"/>
      <c r="AM157" s="21"/>
      <c r="AN157" s="3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3"/>
      <c r="BP157" s="51"/>
      <c r="BQ157" s="141">
        <f t="shared" ref="BQ157" si="96">SUM(BQ148:BQ156)</f>
        <v>0</v>
      </c>
      <c r="BR157" s="51"/>
      <c r="BS157" s="51"/>
      <c r="BT157" s="1"/>
      <c r="BU157" s="51"/>
      <c r="BV157" s="141">
        <f t="shared" ref="BV157" si="97">SUM(BV148:BV156)</f>
        <v>0</v>
      </c>
    </row>
    <row r="158" spans="1:74">
      <c r="C158" s="277" t="s">
        <v>1654</v>
      </c>
    </row>
    <row r="159" spans="1:74">
      <c r="B159" s="237" t="s">
        <v>1750</v>
      </c>
      <c r="C159" s="405" t="s">
        <v>1655</v>
      </c>
      <c r="D159" s="19" t="s">
        <v>229</v>
      </c>
      <c r="E159" s="19">
        <v>1</v>
      </c>
      <c r="F159" s="107">
        <f t="shared" ref="F159:F161" si="98">SUM(J159:X159)</f>
        <v>0</v>
      </c>
      <c r="G159" s="30">
        <v>82.5</v>
      </c>
      <c r="H159" s="8">
        <f>F159*G159*(100-$F$4)/100</f>
        <v>0</v>
      </c>
      <c r="I159" s="9"/>
      <c r="J159" s="377"/>
      <c r="K159" s="354"/>
      <c r="L159" s="336"/>
      <c r="M159" s="355"/>
      <c r="N159" s="316"/>
      <c r="O159" s="409"/>
      <c r="P159" s="356"/>
      <c r="Q159" s="412"/>
      <c r="R159" s="139"/>
      <c r="S159" s="157"/>
      <c r="T159" s="413"/>
      <c r="U159" s="21"/>
      <c r="V159" s="21"/>
      <c r="W159" s="21"/>
      <c r="X159" s="21"/>
      <c r="Y159" s="9"/>
      <c r="Z159" s="20"/>
      <c r="AA159" s="48">
        <f t="shared" ref="AA159" si="99">AH159*$F159</f>
        <v>0</v>
      </c>
      <c r="AB159" s="148"/>
      <c r="AC159" s="148"/>
      <c r="AD159" s="148"/>
      <c r="AE159" s="148"/>
      <c r="AF159" s="148"/>
      <c r="AG159" s="20"/>
      <c r="AH159" s="48">
        <v>1</v>
      </c>
      <c r="AI159" s="21"/>
      <c r="AJ159" s="21"/>
      <c r="AK159" s="21"/>
      <c r="AL159" s="21"/>
      <c r="AM159" s="20"/>
      <c r="AN159" s="9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9"/>
      <c r="BP159" s="51"/>
      <c r="BQ159" s="74">
        <f t="shared" ref="BQ159:BQ162" si="100">BS159*F159</f>
        <v>0</v>
      </c>
      <c r="BR159" s="51"/>
      <c r="BS159" s="74">
        <v>6</v>
      </c>
      <c r="BT159" s="1"/>
      <c r="BU159" s="98">
        <v>1.9</v>
      </c>
      <c r="BV159" s="98">
        <f t="shared" ref="BV159:BV161" si="101">BU159*F159</f>
        <v>0</v>
      </c>
    </row>
    <row r="160" spans="1:74">
      <c r="B160" s="237" t="s">
        <v>1751</v>
      </c>
      <c r="C160" s="405" t="s">
        <v>1513</v>
      </c>
      <c r="D160" s="251" t="s">
        <v>230</v>
      </c>
      <c r="E160" s="19">
        <v>1</v>
      </c>
      <c r="F160" s="107">
        <f t="shared" si="98"/>
        <v>0</v>
      </c>
      <c r="G160" s="30">
        <v>177.5</v>
      </c>
      <c r="H160" s="8">
        <f>F160*G160*(100-$F$4)/100</f>
        <v>0</v>
      </c>
      <c r="I160" s="9"/>
      <c r="J160" s="377"/>
      <c r="K160" s="354"/>
      <c r="L160" s="336"/>
      <c r="M160" s="355"/>
      <c r="N160" s="316"/>
      <c r="O160" s="409"/>
      <c r="P160" s="356"/>
      <c r="Q160" s="412"/>
      <c r="R160" s="139"/>
      <c r="S160" s="157"/>
      <c r="T160" s="413"/>
      <c r="U160" s="21"/>
      <c r="V160" s="21"/>
      <c r="W160" s="21"/>
      <c r="X160" s="21"/>
      <c r="Y160" s="9"/>
      <c r="Z160" s="20"/>
      <c r="AA160" s="20"/>
      <c r="AB160" s="48">
        <f t="shared" ref="AB160" si="102">AI160*$F160</f>
        <v>0</v>
      </c>
      <c r="AC160" s="148"/>
      <c r="AD160" s="148"/>
      <c r="AE160" s="148"/>
      <c r="AF160" s="148"/>
      <c r="AG160" s="20"/>
      <c r="AH160" s="20"/>
      <c r="AI160" s="48">
        <v>1</v>
      </c>
      <c r="AJ160" s="21"/>
      <c r="AK160" s="21"/>
      <c r="AL160" s="21"/>
      <c r="AM160" s="20"/>
      <c r="AN160" s="9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9"/>
      <c r="BP160" s="51"/>
      <c r="BQ160" s="74">
        <f t="shared" si="100"/>
        <v>0</v>
      </c>
      <c r="BR160" s="51"/>
      <c r="BS160" s="74">
        <v>7</v>
      </c>
      <c r="BT160" s="1"/>
      <c r="BU160" s="98">
        <v>5</v>
      </c>
      <c r="BV160" s="98">
        <f t="shared" si="101"/>
        <v>0</v>
      </c>
    </row>
    <row r="161" spans="2:74">
      <c r="B161" s="237" t="s">
        <v>1752</v>
      </c>
      <c r="C161" s="405" t="s">
        <v>1656</v>
      </c>
      <c r="D161" s="251" t="s">
        <v>232</v>
      </c>
      <c r="E161" s="19">
        <v>1</v>
      </c>
      <c r="F161" s="107">
        <f t="shared" si="98"/>
        <v>0</v>
      </c>
      <c r="G161" s="30">
        <v>267.5</v>
      </c>
      <c r="H161" s="8">
        <f>F161*G161*(100-$F$4)/100</f>
        <v>0</v>
      </c>
      <c r="I161" s="9"/>
      <c r="J161" s="377"/>
      <c r="K161" s="354"/>
      <c r="L161" s="336"/>
      <c r="M161" s="355"/>
      <c r="N161" s="316"/>
      <c r="O161" s="409"/>
      <c r="P161" s="356"/>
      <c r="Q161" s="412"/>
      <c r="R161" s="139"/>
      <c r="S161" s="157"/>
      <c r="T161" s="413"/>
      <c r="U161" s="21"/>
      <c r="V161" s="21"/>
      <c r="W161" s="21"/>
      <c r="X161" s="21"/>
      <c r="Y161" s="9"/>
      <c r="Z161" s="20"/>
      <c r="AA161" s="20"/>
      <c r="AB161" s="20"/>
      <c r="AC161" s="48">
        <f t="shared" ref="AC161" si="103">AJ161*$F161</f>
        <v>0</v>
      </c>
      <c r="AD161" s="148"/>
      <c r="AE161" s="148"/>
      <c r="AF161" s="148"/>
      <c r="AG161" s="20"/>
      <c r="AH161" s="20"/>
      <c r="AI161" s="20"/>
      <c r="AJ161" s="48">
        <v>1</v>
      </c>
      <c r="AK161" s="21"/>
      <c r="AL161" s="21"/>
      <c r="AM161" s="20"/>
      <c r="AN161" s="9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9"/>
      <c r="BP161" s="51"/>
      <c r="BQ161" s="74">
        <f t="shared" si="100"/>
        <v>0</v>
      </c>
      <c r="BR161" s="51"/>
      <c r="BS161" s="74">
        <v>10</v>
      </c>
      <c r="BT161" s="1"/>
      <c r="BU161" s="98">
        <v>7.7</v>
      </c>
      <c r="BV161" s="98">
        <f t="shared" si="101"/>
        <v>0</v>
      </c>
    </row>
    <row r="162" spans="2:74">
      <c r="B162" s="237" t="s">
        <v>1749</v>
      </c>
      <c r="C162" s="405" t="s">
        <v>1657</v>
      </c>
      <c r="D162" s="143" t="s">
        <v>1658</v>
      </c>
      <c r="E162" s="260">
        <v>1</v>
      </c>
      <c r="F162" s="130">
        <f t="shared" ref="F162" si="104">SUM(J162:X162)</f>
        <v>0</v>
      </c>
      <c r="G162" s="262">
        <v>475</v>
      </c>
      <c r="H162" s="8">
        <f>F162*G162*(100-$F$4)/100</f>
        <v>0</v>
      </c>
      <c r="J162" s="377"/>
      <c r="K162" s="354"/>
      <c r="L162" s="336"/>
      <c r="M162" s="355"/>
      <c r="N162" s="316"/>
      <c r="O162" s="409"/>
      <c r="P162" s="356"/>
      <c r="Q162" s="412"/>
      <c r="R162" s="139"/>
      <c r="S162" s="157"/>
      <c r="T162" s="413"/>
      <c r="U162" s="21"/>
      <c r="V162" s="21"/>
      <c r="W162" s="21"/>
      <c r="X162" s="21"/>
      <c r="Z162" s="20"/>
      <c r="AA162" s="20"/>
      <c r="AB162" s="20"/>
      <c r="AC162" s="20"/>
      <c r="AD162" s="48">
        <f>AK162*$F162</f>
        <v>0</v>
      </c>
      <c r="AE162" s="20"/>
      <c r="AF162" s="20"/>
      <c r="AG162" s="20"/>
      <c r="AH162" s="20"/>
      <c r="AI162" s="20"/>
      <c r="AJ162" s="20"/>
      <c r="AK162" s="258">
        <v>1</v>
      </c>
      <c r="AL162" s="20"/>
      <c r="AM162" s="20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9"/>
      <c r="BP162" s="51"/>
      <c r="BQ162" s="74">
        <f t="shared" si="100"/>
        <v>0</v>
      </c>
      <c r="BR162" s="51"/>
      <c r="BS162" s="74">
        <v>14</v>
      </c>
      <c r="BT162" s="1"/>
      <c r="BU162" s="98">
        <v>16.8</v>
      </c>
      <c r="BV162" s="98">
        <f t="shared" ref="BV162" si="105">BU162*F162</f>
        <v>0</v>
      </c>
    </row>
    <row r="163" spans="2:74">
      <c r="C163" s="155"/>
      <c r="D163" s="1"/>
      <c r="E163" s="1"/>
      <c r="F163" s="1"/>
      <c r="G163" s="1"/>
      <c r="H163" s="129">
        <f>SUM(H159:H162)</f>
        <v>0</v>
      </c>
      <c r="I163" s="3"/>
      <c r="J163" s="141">
        <f>SUM(J159:J162)</f>
        <v>0</v>
      </c>
      <c r="K163" s="141">
        <f t="shared" ref="K163:T163" si="106">SUM(K159:K162)</f>
        <v>0</v>
      </c>
      <c r="L163" s="141">
        <f t="shared" si="106"/>
        <v>0</v>
      </c>
      <c r="M163" s="141">
        <f t="shared" si="106"/>
        <v>0</v>
      </c>
      <c r="N163" s="141">
        <f t="shared" si="106"/>
        <v>0</v>
      </c>
      <c r="O163" s="141">
        <f t="shared" si="106"/>
        <v>0</v>
      </c>
      <c r="P163" s="141">
        <f t="shared" si="106"/>
        <v>0</v>
      </c>
      <c r="Q163" s="141">
        <f t="shared" si="106"/>
        <v>0</v>
      </c>
      <c r="R163" s="141">
        <f t="shared" si="106"/>
        <v>0</v>
      </c>
      <c r="S163" s="141">
        <f t="shared" si="106"/>
        <v>0</v>
      </c>
      <c r="T163" s="141">
        <f t="shared" si="106"/>
        <v>0</v>
      </c>
      <c r="U163" s="21"/>
      <c r="V163" s="21"/>
      <c r="W163" s="21"/>
      <c r="X163" s="21"/>
      <c r="Y163" s="3"/>
      <c r="Z163" s="149"/>
      <c r="AA163" s="141">
        <f>SUM(AA159:AA162)</f>
        <v>0</v>
      </c>
      <c r="AB163" s="141">
        <f t="shared" ref="AB163:AD163" si="107">SUM(AB159:AB162)</f>
        <v>0</v>
      </c>
      <c r="AC163" s="141">
        <f t="shared" si="107"/>
        <v>0</v>
      </c>
      <c r="AD163" s="141">
        <f t="shared" si="107"/>
        <v>0</v>
      </c>
      <c r="AE163" s="149"/>
      <c r="AF163" s="149"/>
      <c r="AG163" s="21"/>
      <c r="AH163" s="21"/>
      <c r="AI163" s="21"/>
      <c r="AJ163" s="21"/>
      <c r="AK163" s="21"/>
      <c r="AL163" s="21"/>
      <c r="AM163" s="21"/>
      <c r="AN163" s="3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3"/>
      <c r="BP163" s="51"/>
      <c r="BQ163" s="7">
        <f>SUM(BQ159:BQ162)</f>
        <v>0</v>
      </c>
      <c r="BR163" s="51"/>
      <c r="BS163" s="51"/>
      <c r="BT163" s="1"/>
      <c r="BU163" s="51"/>
      <c r="BV163" s="99">
        <f>SUM(BV159:BV162)</f>
        <v>0</v>
      </c>
    </row>
    <row r="164" spans="2:74">
      <c r="C164" s="277" t="s">
        <v>1744</v>
      </c>
    </row>
    <row r="165" spans="2:74">
      <c r="B165" s="237" t="s">
        <v>1745</v>
      </c>
      <c r="C165" s="405" t="s">
        <v>1513</v>
      </c>
      <c r="D165" s="19" t="s">
        <v>1847</v>
      </c>
      <c r="E165" s="19">
        <v>1</v>
      </c>
      <c r="F165" s="107">
        <f t="shared" ref="F165:F167" si="108">SUM(J165:X165)</f>
        <v>0</v>
      </c>
      <c r="G165" s="30">
        <v>135</v>
      </c>
      <c r="H165" s="8">
        <f>F165*G165*(100-$F$4)/100</f>
        <v>0</v>
      </c>
      <c r="I165" s="9"/>
      <c r="J165" s="377"/>
      <c r="K165" s="354"/>
      <c r="L165" s="336"/>
      <c r="M165" s="355"/>
      <c r="N165" s="316"/>
      <c r="O165" s="409"/>
      <c r="P165" s="356"/>
      <c r="Q165" s="412"/>
      <c r="R165" s="139"/>
      <c r="S165" s="157"/>
      <c r="T165" s="413"/>
      <c r="U165" s="21"/>
      <c r="V165" s="21"/>
      <c r="W165" s="21"/>
      <c r="X165" s="21"/>
      <c r="Y165" s="9"/>
      <c r="Z165" s="20"/>
      <c r="AA165" s="20"/>
      <c r="AB165" s="48">
        <f t="shared" ref="AB165" si="109">AI165*$F165</f>
        <v>0</v>
      </c>
      <c r="AC165" s="148"/>
      <c r="AD165" s="148"/>
      <c r="AE165" s="148"/>
      <c r="AF165" s="148"/>
      <c r="AG165" s="20"/>
      <c r="AH165" s="20"/>
      <c r="AI165" s="48">
        <v>1</v>
      </c>
      <c r="AJ165" s="21"/>
      <c r="AK165" s="21"/>
      <c r="AL165" s="21"/>
      <c r="AM165" s="20"/>
      <c r="AN165" s="9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9"/>
      <c r="BP165" s="51"/>
      <c r="BQ165" s="74">
        <f t="shared" ref="BQ165:BQ168" si="110">BS165*F165</f>
        <v>0</v>
      </c>
      <c r="BR165" s="51"/>
      <c r="BS165" s="74">
        <v>5</v>
      </c>
      <c r="BT165" s="1"/>
      <c r="BU165" s="98">
        <v>1.5</v>
      </c>
      <c r="BV165" s="98">
        <f t="shared" ref="BV165:BV168" si="111">BU165*F165</f>
        <v>0</v>
      </c>
    </row>
    <row r="166" spans="2:74">
      <c r="B166" s="237" t="s">
        <v>1746</v>
      </c>
      <c r="C166" s="405" t="s">
        <v>1656</v>
      </c>
      <c r="D166" s="251" t="s">
        <v>1848</v>
      </c>
      <c r="E166" s="19">
        <v>1</v>
      </c>
      <c r="F166" s="107">
        <f t="shared" si="108"/>
        <v>0</v>
      </c>
      <c r="G166" s="30">
        <v>230</v>
      </c>
      <c r="H166" s="8">
        <f>F166*G166*(100-$F$4)/100</f>
        <v>0</v>
      </c>
      <c r="I166" s="9"/>
      <c r="J166" s="377"/>
      <c r="K166" s="354"/>
      <c r="L166" s="336"/>
      <c r="M166" s="355"/>
      <c r="N166" s="316"/>
      <c r="O166" s="409"/>
      <c r="P166" s="356"/>
      <c r="Q166" s="412"/>
      <c r="R166" s="139"/>
      <c r="S166" s="157"/>
      <c r="T166" s="413"/>
      <c r="U166" s="21"/>
      <c r="V166" s="21"/>
      <c r="W166" s="21"/>
      <c r="X166" s="21"/>
      <c r="Y166" s="9"/>
      <c r="Z166" s="20"/>
      <c r="AA166" s="20"/>
      <c r="AB166" s="20"/>
      <c r="AC166" s="48">
        <f t="shared" ref="AC166" si="112">AJ166*$F166</f>
        <v>0</v>
      </c>
      <c r="AD166" s="148"/>
      <c r="AE166" s="148"/>
      <c r="AF166" s="148"/>
      <c r="AG166" s="20"/>
      <c r="AH166" s="20"/>
      <c r="AI166" s="20"/>
      <c r="AJ166" s="48">
        <v>1</v>
      </c>
      <c r="AK166" s="21"/>
      <c r="AL166" s="21"/>
      <c r="AM166" s="20"/>
      <c r="AN166" s="9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9"/>
      <c r="BP166" s="51"/>
      <c r="BQ166" s="74">
        <f t="shared" si="110"/>
        <v>0</v>
      </c>
      <c r="BR166" s="51"/>
      <c r="BS166" s="74">
        <v>5</v>
      </c>
      <c r="BT166" s="1"/>
      <c r="BU166" s="98">
        <v>4.5</v>
      </c>
      <c r="BV166" s="98">
        <f t="shared" si="111"/>
        <v>0</v>
      </c>
    </row>
    <row r="167" spans="2:74">
      <c r="B167" s="237" t="s">
        <v>1747</v>
      </c>
      <c r="C167" s="405" t="s">
        <v>1657</v>
      </c>
      <c r="D167" s="251" t="s">
        <v>1849</v>
      </c>
      <c r="E167" s="19">
        <v>1</v>
      </c>
      <c r="F167" s="107">
        <f t="shared" si="108"/>
        <v>0</v>
      </c>
      <c r="G167" s="30">
        <v>310</v>
      </c>
      <c r="H167" s="8">
        <f>F167*G167*(100-$F$4)/100</f>
        <v>0</v>
      </c>
      <c r="I167" s="9"/>
      <c r="J167" s="377"/>
      <c r="K167" s="354"/>
      <c r="L167" s="336"/>
      <c r="M167" s="355"/>
      <c r="N167" s="316"/>
      <c r="O167" s="409"/>
      <c r="P167" s="356"/>
      <c r="Q167" s="412"/>
      <c r="R167" s="139"/>
      <c r="S167" s="157"/>
      <c r="T167" s="413"/>
      <c r="U167" s="21"/>
      <c r="V167" s="21"/>
      <c r="W167" s="21"/>
      <c r="X167" s="21"/>
      <c r="Y167" s="9"/>
      <c r="Z167" s="20"/>
      <c r="AA167" s="20"/>
      <c r="AB167" s="20"/>
      <c r="AC167" s="20"/>
      <c r="AD167" s="48">
        <f t="shared" ref="AD167" si="113">AK167*$F167</f>
        <v>0</v>
      </c>
      <c r="AE167" s="148"/>
      <c r="AF167" s="148"/>
      <c r="AG167" s="20"/>
      <c r="AH167" s="20"/>
      <c r="AI167" s="20"/>
      <c r="AJ167" s="20"/>
      <c r="AK167" s="48">
        <v>1</v>
      </c>
      <c r="AL167" s="21"/>
      <c r="AM167" s="20"/>
      <c r="AN167" s="9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9"/>
      <c r="BP167" s="51"/>
      <c r="BQ167" s="74">
        <f t="shared" si="110"/>
        <v>0</v>
      </c>
      <c r="BR167" s="51"/>
      <c r="BS167" s="74">
        <v>5</v>
      </c>
      <c r="BT167" s="1"/>
      <c r="BU167" s="98">
        <v>7.5</v>
      </c>
      <c r="BV167" s="98">
        <f t="shared" si="111"/>
        <v>0</v>
      </c>
    </row>
    <row r="168" spans="2:74">
      <c r="B168" s="237" t="s">
        <v>1748</v>
      </c>
      <c r="C168" s="405" t="s">
        <v>1846</v>
      </c>
      <c r="D168" s="143" t="s">
        <v>1850</v>
      </c>
      <c r="E168" s="260">
        <v>1</v>
      </c>
      <c r="F168" s="130">
        <f t="shared" ref="F168" si="114">SUM(J168:X168)</f>
        <v>0</v>
      </c>
      <c r="G168" s="262">
        <v>470</v>
      </c>
      <c r="H168" s="8">
        <f>F168*G168*(100-$F$4)/100</f>
        <v>0</v>
      </c>
      <c r="J168" s="377"/>
      <c r="K168" s="354"/>
      <c r="L168" s="336"/>
      <c r="M168" s="355"/>
      <c r="N168" s="316"/>
      <c r="O168" s="409"/>
      <c r="P168" s="356"/>
      <c r="Q168" s="412"/>
      <c r="R168" s="139"/>
      <c r="S168" s="157"/>
      <c r="T168" s="413"/>
      <c r="U168" s="21"/>
      <c r="V168" s="21"/>
      <c r="W168" s="21"/>
      <c r="X168" s="21"/>
      <c r="Z168" s="20"/>
      <c r="AA168" s="20"/>
      <c r="AB168" s="20"/>
      <c r="AC168" s="20"/>
      <c r="AD168" s="20"/>
      <c r="AE168" s="48">
        <f>AL168*$F168</f>
        <v>0</v>
      </c>
      <c r="AF168" s="20"/>
      <c r="AG168" s="20"/>
      <c r="AH168" s="20"/>
      <c r="AI168" s="20"/>
      <c r="AJ168" s="20"/>
      <c r="AK168" s="20"/>
      <c r="AL168" s="258">
        <v>1</v>
      </c>
      <c r="AM168" s="20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9"/>
      <c r="BP168" s="51"/>
      <c r="BQ168" s="74">
        <f t="shared" si="110"/>
        <v>0</v>
      </c>
      <c r="BR168" s="51"/>
      <c r="BS168" s="74">
        <v>5</v>
      </c>
      <c r="BT168" s="1"/>
      <c r="BU168" s="98">
        <v>14.5</v>
      </c>
      <c r="BV168" s="98">
        <f t="shared" si="111"/>
        <v>0</v>
      </c>
    </row>
    <row r="169" spans="2:74">
      <c r="C169" s="155"/>
      <c r="D169" s="1"/>
      <c r="E169" s="1"/>
      <c r="F169" s="1"/>
      <c r="G169" s="1"/>
      <c r="H169" s="129">
        <f>SUM(H165:H168)</f>
        <v>0</v>
      </c>
      <c r="I169" s="3"/>
      <c r="J169" s="141">
        <f>SUM(J165:J168)</f>
        <v>0</v>
      </c>
      <c r="K169" s="141">
        <f t="shared" ref="K169:T169" si="115">SUM(K165:K168)</f>
        <v>0</v>
      </c>
      <c r="L169" s="141">
        <f t="shared" si="115"/>
        <v>0</v>
      </c>
      <c r="M169" s="141">
        <f t="shared" si="115"/>
        <v>0</v>
      </c>
      <c r="N169" s="141">
        <f t="shared" si="115"/>
        <v>0</v>
      </c>
      <c r="O169" s="141">
        <f t="shared" si="115"/>
        <v>0</v>
      </c>
      <c r="P169" s="141">
        <f t="shared" si="115"/>
        <v>0</v>
      </c>
      <c r="Q169" s="141">
        <f>SUM(Q165:Q168)</f>
        <v>0</v>
      </c>
      <c r="R169" s="141">
        <f t="shared" si="115"/>
        <v>0</v>
      </c>
      <c r="S169" s="141">
        <f t="shared" si="115"/>
        <v>0</v>
      </c>
      <c r="T169" s="141">
        <f t="shared" si="115"/>
        <v>0</v>
      </c>
      <c r="U169" s="21"/>
      <c r="V169" s="21"/>
      <c r="W169" s="21"/>
      <c r="X169" s="21"/>
      <c r="Y169" s="3"/>
      <c r="Z169" s="149"/>
      <c r="AA169" s="149"/>
      <c r="AB169" s="141">
        <f>SUM(AB165:AB168)</f>
        <v>0</v>
      </c>
      <c r="AC169" s="141">
        <f t="shared" ref="AC169:AE169" si="116">SUM(AC165:AC168)</f>
        <v>0</v>
      </c>
      <c r="AD169" s="141">
        <f t="shared" si="116"/>
        <v>0</v>
      </c>
      <c r="AE169" s="141">
        <f t="shared" si="116"/>
        <v>0</v>
      </c>
      <c r="AF169" s="149"/>
      <c r="AG169" s="21"/>
      <c r="AH169" s="21"/>
      <c r="AI169" s="21"/>
      <c r="AJ169" s="21"/>
      <c r="AK169" s="21"/>
      <c r="AL169" s="21"/>
      <c r="AM169" s="21"/>
      <c r="AN169" s="3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3"/>
      <c r="BP169" s="51"/>
      <c r="BQ169" s="7">
        <f>SUM(BQ165:BQ168)</f>
        <v>0</v>
      </c>
      <c r="BR169" s="51"/>
      <c r="BS169" s="51"/>
      <c r="BT169" s="1"/>
      <c r="BU169" s="51"/>
      <c r="BV169" s="99">
        <f>SUM(BV165:BV168)</f>
        <v>0</v>
      </c>
    </row>
    <row r="170" spans="2:74">
      <c r="C170" s="277" t="s">
        <v>1753</v>
      </c>
    </row>
    <row r="171" spans="2:74">
      <c r="B171" s="237" t="s">
        <v>1760</v>
      </c>
      <c r="C171" s="405" t="s">
        <v>1754</v>
      </c>
      <c r="D171" s="19" t="s">
        <v>1851</v>
      </c>
      <c r="E171" s="19">
        <v>1</v>
      </c>
      <c r="F171" s="107">
        <f t="shared" ref="F171" si="117">SUM(J171:X171)</f>
        <v>0</v>
      </c>
      <c r="G171" s="30">
        <v>122.5</v>
      </c>
      <c r="H171" s="8">
        <f t="shared" ref="H171:H176" si="118">F171*G171*(100-$F$4)/100</f>
        <v>0</v>
      </c>
      <c r="I171" s="9"/>
      <c r="J171" s="377"/>
      <c r="K171" s="354"/>
      <c r="L171" s="336"/>
      <c r="M171" s="355"/>
      <c r="N171" s="316"/>
      <c r="O171" s="409"/>
      <c r="P171" s="356"/>
      <c r="Q171" s="412"/>
      <c r="R171" s="139"/>
      <c r="S171" s="157"/>
      <c r="T171" s="413"/>
      <c r="U171" s="21"/>
      <c r="V171" s="21"/>
      <c r="W171" s="21"/>
      <c r="X171" s="21"/>
      <c r="Y171" s="9"/>
      <c r="Z171" s="20"/>
      <c r="AA171" s="20"/>
      <c r="AB171" s="20"/>
      <c r="AC171" s="48">
        <f>AJ171*$F171</f>
        <v>0</v>
      </c>
      <c r="AD171" s="148"/>
      <c r="AE171" s="148"/>
      <c r="AF171" s="148"/>
      <c r="AG171" s="20"/>
      <c r="AH171" s="20"/>
      <c r="AI171" s="20"/>
      <c r="AJ171" s="48">
        <v>1</v>
      </c>
      <c r="AK171" s="20"/>
      <c r="AL171" s="21"/>
      <c r="AM171" s="20"/>
      <c r="AN171" s="9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9"/>
      <c r="BP171" s="51"/>
      <c r="BQ171" s="74">
        <f t="shared" ref="BQ171:BQ176" si="119">BS171*F171</f>
        <v>0</v>
      </c>
      <c r="BR171" s="51"/>
      <c r="BS171" s="74">
        <v>5</v>
      </c>
      <c r="BT171" s="1"/>
      <c r="BU171" s="98">
        <v>1.5</v>
      </c>
      <c r="BV171" s="98">
        <f t="shared" ref="BV171:BV176" si="120">BU171*F171</f>
        <v>0</v>
      </c>
    </row>
    <row r="172" spans="2:74">
      <c r="B172" s="237" t="s">
        <v>1761</v>
      </c>
      <c r="C172" s="405" t="s">
        <v>1755</v>
      </c>
      <c r="D172" s="251" t="s">
        <v>1851</v>
      </c>
      <c r="E172" s="19">
        <v>1</v>
      </c>
      <c r="F172" s="107">
        <f t="shared" ref="F172:F176" si="121">SUM(J172:X172)</f>
        <v>0</v>
      </c>
      <c r="G172" s="30">
        <v>122.5</v>
      </c>
      <c r="H172" s="8">
        <f t="shared" si="118"/>
        <v>0</v>
      </c>
      <c r="I172" s="9"/>
      <c r="J172" s="377"/>
      <c r="K172" s="354"/>
      <c r="L172" s="336"/>
      <c r="M172" s="355"/>
      <c r="N172" s="316"/>
      <c r="O172" s="409"/>
      <c r="P172" s="356"/>
      <c r="Q172" s="412"/>
      <c r="R172" s="139"/>
      <c r="S172" s="157"/>
      <c r="T172" s="413"/>
      <c r="U172" s="21"/>
      <c r="V172" s="21"/>
      <c r="W172" s="21"/>
      <c r="X172" s="21"/>
      <c r="Y172" s="9"/>
      <c r="Z172" s="20"/>
      <c r="AA172" s="20"/>
      <c r="AB172" s="20"/>
      <c r="AC172" s="48">
        <f t="shared" ref="AC172" si="122">AJ172*$F172</f>
        <v>0</v>
      </c>
      <c r="AD172" s="148"/>
      <c r="AE172" s="148"/>
      <c r="AF172" s="148"/>
      <c r="AG172" s="20"/>
      <c r="AH172" s="20"/>
      <c r="AI172" s="20"/>
      <c r="AJ172" s="48">
        <v>1</v>
      </c>
      <c r="AK172" s="20"/>
      <c r="AL172" s="21"/>
      <c r="AM172" s="20"/>
      <c r="AN172" s="9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9"/>
      <c r="BP172" s="51"/>
      <c r="BQ172" s="74">
        <f t="shared" si="119"/>
        <v>0</v>
      </c>
      <c r="BR172" s="51"/>
      <c r="BS172" s="74">
        <v>5</v>
      </c>
      <c r="BT172" s="1"/>
      <c r="BU172" s="98">
        <v>1.5</v>
      </c>
      <c r="BV172" s="98">
        <f t="shared" si="120"/>
        <v>0</v>
      </c>
    </row>
    <row r="173" spans="2:74">
      <c r="B173" s="237" t="s">
        <v>1762</v>
      </c>
      <c r="C173" s="405" t="s">
        <v>1756</v>
      </c>
      <c r="D173" s="19" t="s">
        <v>1852</v>
      </c>
      <c r="E173" s="19">
        <v>1</v>
      </c>
      <c r="F173" s="107">
        <f t="shared" si="121"/>
        <v>0</v>
      </c>
      <c r="G173" s="30">
        <v>215</v>
      </c>
      <c r="H173" s="8">
        <f t="shared" si="118"/>
        <v>0</v>
      </c>
      <c r="I173" s="9"/>
      <c r="J173" s="377"/>
      <c r="K173" s="354"/>
      <c r="L173" s="336"/>
      <c r="M173" s="355"/>
      <c r="N173" s="316"/>
      <c r="O173" s="409"/>
      <c r="P173" s="356"/>
      <c r="Q173" s="412"/>
      <c r="R173" s="139"/>
      <c r="S173" s="157"/>
      <c r="T173" s="413"/>
      <c r="U173" s="21"/>
      <c r="V173" s="21"/>
      <c r="W173" s="21"/>
      <c r="X173" s="21"/>
      <c r="Y173" s="9"/>
      <c r="Z173" s="20"/>
      <c r="AA173" s="20"/>
      <c r="AB173" s="20"/>
      <c r="AC173" s="20"/>
      <c r="AD173" s="48">
        <f t="shared" ref="AD173:AD174" si="123">AK173*$F173</f>
        <v>0</v>
      </c>
      <c r="AE173" s="148"/>
      <c r="AF173" s="148"/>
      <c r="AG173" s="20"/>
      <c r="AH173" s="20"/>
      <c r="AI173" s="20"/>
      <c r="AJ173" s="20"/>
      <c r="AK173" s="48">
        <v>1</v>
      </c>
      <c r="AL173" s="21"/>
      <c r="AM173" s="20"/>
      <c r="AN173" s="9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9"/>
      <c r="BP173" s="51"/>
      <c r="BQ173" s="74">
        <f t="shared" si="119"/>
        <v>0</v>
      </c>
      <c r="BR173" s="51"/>
      <c r="BS173" s="74">
        <v>5</v>
      </c>
      <c r="BT173" s="1"/>
      <c r="BU173" s="98">
        <v>3.5</v>
      </c>
      <c r="BV173" s="98">
        <f t="shared" ref="BV173:BV175" si="124">BU173*F173</f>
        <v>0</v>
      </c>
    </row>
    <row r="174" spans="2:74">
      <c r="B174" s="237" t="s">
        <v>1763</v>
      </c>
      <c r="C174" s="405" t="s">
        <v>1757</v>
      </c>
      <c r="D174" s="251" t="s">
        <v>1852</v>
      </c>
      <c r="E174" s="19">
        <v>1</v>
      </c>
      <c r="F174" s="107">
        <f t="shared" si="121"/>
        <v>0</v>
      </c>
      <c r="G174" s="30">
        <v>215</v>
      </c>
      <c r="H174" s="8">
        <f t="shared" si="118"/>
        <v>0</v>
      </c>
      <c r="I174" s="9"/>
      <c r="J174" s="377"/>
      <c r="K174" s="354"/>
      <c r="L174" s="336"/>
      <c r="M174" s="355"/>
      <c r="N174" s="316"/>
      <c r="O174" s="409"/>
      <c r="P174" s="356"/>
      <c r="Q174" s="412"/>
      <c r="R174" s="139"/>
      <c r="S174" s="157"/>
      <c r="T174" s="413"/>
      <c r="U174" s="21"/>
      <c r="V174" s="21"/>
      <c r="W174" s="21"/>
      <c r="X174" s="21"/>
      <c r="Y174" s="9"/>
      <c r="Z174" s="20"/>
      <c r="AA174" s="20"/>
      <c r="AB174" s="20"/>
      <c r="AC174" s="20"/>
      <c r="AD174" s="48">
        <f t="shared" si="123"/>
        <v>0</v>
      </c>
      <c r="AE174" s="148"/>
      <c r="AF174" s="148"/>
      <c r="AG174" s="20"/>
      <c r="AH174" s="20"/>
      <c r="AI174" s="20"/>
      <c r="AJ174" s="20"/>
      <c r="AK174" s="48">
        <v>1</v>
      </c>
      <c r="AL174" s="21"/>
      <c r="AM174" s="20"/>
      <c r="AN174" s="9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9"/>
      <c r="BP174" s="51"/>
      <c r="BQ174" s="74">
        <f t="shared" si="119"/>
        <v>0</v>
      </c>
      <c r="BR174" s="51"/>
      <c r="BS174" s="74">
        <v>5</v>
      </c>
      <c r="BT174" s="1"/>
      <c r="BU174" s="98">
        <v>3.5</v>
      </c>
      <c r="BV174" s="98">
        <f t="shared" si="124"/>
        <v>0</v>
      </c>
    </row>
    <row r="175" spans="2:74">
      <c r="B175" s="237" t="s">
        <v>1764</v>
      </c>
      <c r="C175" s="405" t="s">
        <v>1758</v>
      </c>
      <c r="D175" s="251" t="s">
        <v>1853</v>
      </c>
      <c r="E175" s="19">
        <v>1</v>
      </c>
      <c r="F175" s="107">
        <f t="shared" si="121"/>
        <v>0</v>
      </c>
      <c r="G175" s="30">
        <v>370</v>
      </c>
      <c r="H175" s="8">
        <f t="shared" si="118"/>
        <v>0</v>
      </c>
      <c r="I175" s="9"/>
      <c r="J175" s="377"/>
      <c r="K175" s="354"/>
      <c r="L175" s="336"/>
      <c r="M175" s="355"/>
      <c r="N175" s="316"/>
      <c r="O175" s="409"/>
      <c r="P175" s="356"/>
      <c r="Q175" s="412"/>
      <c r="R175" s="139"/>
      <c r="S175" s="157"/>
      <c r="T175" s="413"/>
      <c r="U175" s="21"/>
      <c r="V175" s="21"/>
      <c r="W175" s="21"/>
      <c r="X175" s="21"/>
      <c r="Y175" s="9"/>
      <c r="Z175" s="20"/>
      <c r="AA175" s="20"/>
      <c r="AB175" s="20"/>
      <c r="AC175" s="20"/>
      <c r="AD175" s="148"/>
      <c r="AE175" s="48">
        <f t="shared" ref="AE175:AE176" si="125">AL175*$F175</f>
        <v>0</v>
      </c>
      <c r="AF175" s="148"/>
      <c r="AG175" s="20"/>
      <c r="AH175" s="20"/>
      <c r="AI175" s="20"/>
      <c r="AJ175" s="20"/>
      <c r="AK175" s="20"/>
      <c r="AL175" s="48">
        <v>1</v>
      </c>
      <c r="AM175" s="20"/>
      <c r="AN175" s="9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9"/>
      <c r="BP175" s="51"/>
      <c r="BQ175" s="74">
        <f t="shared" si="119"/>
        <v>0</v>
      </c>
      <c r="BR175" s="51"/>
      <c r="BS175" s="74">
        <v>5</v>
      </c>
      <c r="BT175" s="1"/>
      <c r="BU175" s="98">
        <v>8.6</v>
      </c>
      <c r="BV175" s="98">
        <f t="shared" si="124"/>
        <v>0</v>
      </c>
    </row>
    <row r="176" spans="2:74">
      <c r="B176" s="237" t="s">
        <v>1765</v>
      </c>
      <c r="C176" s="405" t="s">
        <v>1759</v>
      </c>
      <c r="D176" s="251" t="s">
        <v>1853</v>
      </c>
      <c r="E176" s="19">
        <v>1</v>
      </c>
      <c r="F176" s="107">
        <f t="shared" si="121"/>
        <v>0</v>
      </c>
      <c r="G176" s="8">
        <v>370</v>
      </c>
      <c r="H176" s="8">
        <f t="shared" si="118"/>
        <v>0</v>
      </c>
      <c r="I176" s="9"/>
      <c r="J176" s="377"/>
      <c r="K176" s="354"/>
      <c r="L176" s="336"/>
      <c r="M176" s="355"/>
      <c r="N176" s="316"/>
      <c r="O176" s="409"/>
      <c r="P176" s="356"/>
      <c r="Q176" s="412"/>
      <c r="R176" s="139"/>
      <c r="S176" s="157"/>
      <c r="T176" s="413"/>
      <c r="U176" s="21"/>
      <c r="V176" s="21"/>
      <c r="W176" s="21"/>
      <c r="X176" s="21"/>
      <c r="Y176" s="9"/>
      <c r="Z176" s="20"/>
      <c r="AA176" s="20"/>
      <c r="AB176" s="20"/>
      <c r="AC176" s="20"/>
      <c r="AD176" s="148"/>
      <c r="AE176" s="48">
        <f t="shared" si="125"/>
        <v>0</v>
      </c>
      <c r="AF176" s="148"/>
      <c r="AG176" s="20"/>
      <c r="AH176" s="20"/>
      <c r="AI176" s="20"/>
      <c r="AJ176" s="20"/>
      <c r="AK176" s="20"/>
      <c r="AL176" s="48">
        <v>1</v>
      </c>
      <c r="AM176" s="20"/>
      <c r="AN176" s="9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9"/>
      <c r="BP176" s="51"/>
      <c r="BQ176" s="74">
        <f t="shared" si="119"/>
        <v>0</v>
      </c>
      <c r="BR176" s="51"/>
      <c r="BS176" s="74">
        <v>5</v>
      </c>
      <c r="BT176" s="1"/>
      <c r="BU176" s="98">
        <v>8.6</v>
      </c>
      <c r="BV176" s="98">
        <f t="shared" si="120"/>
        <v>0</v>
      </c>
    </row>
    <row r="177" spans="2:74">
      <c r="C177" s="155"/>
      <c r="D177" s="1"/>
      <c r="E177" s="1"/>
      <c r="F177" s="1"/>
      <c r="G177" s="1"/>
      <c r="H177" s="129">
        <f>SUM(H171:H176)</f>
        <v>0</v>
      </c>
      <c r="I177" s="3"/>
      <c r="J177" s="141">
        <f t="shared" ref="J177:T177" si="126">SUM(J171:J176)</f>
        <v>0</v>
      </c>
      <c r="K177" s="141">
        <f t="shared" si="126"/>
        <v>0</v>
      </c>
      <c r="L177" s="141">
        <f t="shared" si="126"/>
        <v>0</v>
      </c>
      <c r="M177" s="141">
        <f t="shared" si="126"/>
        <v>0</v>
      </c>
      <c r="N177" s="141">
        <f t="shared" si="126"/>
        <v>0</v>
      </c>
      <c r="O177" s="141">
        <f t="shared" si="126"/>
        <v>0</v>
      </c>
      <c r="P177" s="141">
        <f t="shared" si="126"/>
        <v>0</v>
      </c>
      <c r="Q177" s="141">
        <f t="shared" si="126"/>
        <v>0</v>
      </c>
      <c r="R177" s="141">
        <f t="shared" si="126"/>
        <v>0</v>
      </c>
      <c r="S177" s="141">
        <f t="shared" si="126"/>
        <v>0</v>
      </c>
      <c r="T177" s="141">
        <f t="shared" si="126"/>
        <v>0</v>
      </c>
      <c r="U177" s="21"/>
      <c r="V177" s="21"/>
      <c r="W177" s="21"/>
      <c r="X177" s="21"/>
      <c r="Y177" s="3"/>
      <c r="Z177" s="141">
        <f>SUM(Z171:Z176)</f>
        <v>0</v>
      </c>
      <c r="AA177" s="141">
        <f t="shared" ref="AA177:AF177" si="127">SUM(AA171:AA176)</f>
        <v>0</v>
      </c>
      <c r="AB177" s="141">
        <f t="shared" si="127"/>
        <v>0</v>
      </c>
      <c r="AC177" s="141">
        <f t="shared" si="127"/>
        <v>0</v>
      </c>
      <c r="AD177" s="141">
        <f t="shared" si="127"/>
        <v>0</v>
      </c>
      <c r="AE177" s="141">
        <f t="shared" si="127"/>
        <v>0</v>
      </c>
      <c r="AF177" s="141">
        <f t="shared" si="127"/>
        <v>0</v>
      </c>
      <c r="AG177" s="21"/>
      <c r="AH177" s="21"/>
      <c r="AI177" s="21"/>
      <c r="AJ177" s="21"/>
      <c r="AK177" s="21"/>
      <c r="AL177" s="21"/>
      <c r="AM177" s="21"/>
      <c r="AN177" s="3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3"/>
      <c r="BP177" s="51"/>
      <c r="BQ177" s="7">
        <f>SUM(BQ171:BQ176)</f>
        <v>0</v>
      </c>
      <c r="BR177" s="51"/>
      <c r="BS177" s="51"/>
      <c r="BT177" s="1"/>
      <c r="BU177" s="51"/>
      <c r="BV177" s="99">
        <f>SUM(BV171:BV176)</f>
        <v>0</v>
      </c>
    </row>
    <row r="178" spans="2:74">
      <c r="C178" s="277" t="s">
        <v>1766</v>
      </c>
    </row>
    <row r="179" spans="2:74">
      <c r="B179" s="237" t="s">
        <v>1760</v>
      </c>
      <c r="C179" s="405" t="s">
        <v>1780</v>
      </c>
      <c r="D179" s="251" t="s">
        <v>1777</v>
      </c>
      <c r="E179" s="19">
        <v>3</v>
      </c>
      <c r="F179" s="107">
        <f t="shared" ref="F179:F182" si="128">SUM(J179:X179)</f>
        <v>0</v>
      </c>
      <c r="G179" s="30">
        <v>507.5</v>
      </c>
      <c r="H179" s="8">
        <f>F179*G179*(100-$F$3)/100</f>
        <v>0</v>
      </c>
      <c r="I179" s="9"/>
      <c r="J179" s="377"/>
      <c r="K179" s="354"/>
      <c r="L179" s="336"/>
      <c r="M179" s="355"/>
      <c r="N179" s="316"/>
      <c r="O179" s="409"/>
      <c r="P179" s="356"/>
      <c r="Q179" s="412"/>
      <c r="R179" s="139"/>
      <c r="S179" s="157"/>
      <c r="T179" s="413"/>
      <c r="U179" s="21"/>
      <c r="V179" s="21"/>
      <c r="W179" s="21"/>
      <c r="X179" s="21"/>
      <c r="Y179" s="9"/>
      <c r="Z179" s="20"/>
      <c r="AA179" s="48">
        <f>AH179*$F179</f>
        <v>0</v>
      </c>
      <c r="AB179" s="20"/>
      <c r="AC179" s="48">
        <f>AJ179*$F179</f>
        <v>0</v>
      </c>
      <c r="AD179" s="20"/>
      <c r="AE179" s="20"/>
      <c r="AF179" s="148"/>
      <c r="AG179" s="20"/>
      <c r="AH179" s="48">
        <v>1</v>
      </c>
      <c r="AI179" s="20"/>
      <c r="AJ179" s="48">
        <v>2</v>
      </c>
      <c r="AK179" s="20"/>
      <c r="AL179" s="21"/>
      <c r="AM179" s="20"/>
      <c r="AN179" s="9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9"/>
      <c r="BP179" s="51"/>
      <c r="BQ179" s="74">
        <f t="shared" ref="BQ179:BQ182" si="129">BS179*F179</f>
        <v>0</v>
      </c>
      <c r="BR179" s="51"/>
      <c r="BS179" s="74">
        <v>25</v>
      </c>
      <c r="BT179" s="1"/>
      <c r="BU179" s="98">
        <v>12.6</v>
      </c>
      <c r="BV179" s="98">
        <f t="shared" ref="BV179:BV182" si="130">BU179*F179</f>
        <v>0</v>
      </c>
    </row>
    <row r="180" spans="2:74">
      <c r="B180" s="237" t="s">
        <v>1761</v>
      </c>
      <c r="C180" s="405" t="s">
        <v>1781</v>
      </c>
      <c r="D180" s="251" t="s">
        <v>1778</v>
      </c>
      <c r="E180" s="19">
        <v>3</v>
      </c>
      <c r="F180" s="107">
        <f t="shared" si="128"/>
        <v>0</v>
      </c>
      <c r="G180" s="30">
        <v>1217.5</v>
      </c>
      <c r="H180" s="8">
        <f>F180*G180*(100-$F$3)/100</f>
        <v>0</v>
      </c>
      <c r="I180" s="9"/>
      <c r="J180" s="377"/>
      <c r="K180" s="354"/>
      <c r="L180" s="336"/>
      <c r="M180" s="355"/>
      <c r="N180" s="316"/>
      <c r="O180" s="409"/>
      <c r="P180" s="356"/>
      <c r="Q180" s="412"/>
      <c r="R180" s="139"/>
      <c r="S180" s="157"/>
      <c r="T180" s="413"/>
      <c r="U180" s="21"/>
      <c r="V180" s="21"/>
      <c r="W180" s="21"/>
      <c r="X180" s="21"/>
      <c r="Y180" s="9"/>
      <c r="Z180" s="20"/>
      <c r="AA180" s="48">
        <f>AH180*$F180</f>
        <v>0</v>
      </c>
      <c r="AB180" s="20"/>
      <c r="AC180" s="48">
        <f>AJ180*$F180</f>
        <v>0</v>
      </c>
      <c r="AD180" s="20"/>
      <c r="AE180" s="20"/>
      <c r="AF180" s="148"/>
      <c r="AG180" s="20"/>
      <c r="AH180" s="48">
        <v>1</v>
      </c>
      <c r="AI180" s="20"/>
      <c r="AJ180" s="48">
        <v>2</v>
      </c>
      <c r="AK180" s="20"/>
      <c r="AL180" s="21"/>
      <c r="AM180" s="20"/>
      <c r="AN180" s="9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9"/>
      <c r="BP180" s="51"/>
      <c r="BQ180" s="74">
        <f t="shared" si="129"/>
        <v>0</v>
      </c>
      <c r="BR180" s="51"/>
      <c r="BS180" s="74">
        <v>25</v>
      </c>
      <c r="BT180" s="1"/>
      <c r="BU180" s="98">
        <v>46</v>
      </c>
      <c r="BV180" s="98">
        <f t="shared" si="130"/>
        <v>0</v>
      </c>
    </row>
    <row r="181" spans="2:74">
      <c r="B181" s="237" t="s">
        <v>1762</v>
      </c>
      <c r="C181" s="405" t="s">
        <v>1782</v>
      </c>
      <c r="D181" s="251" t="s">
        <v>1779</v>
      </c>
      <c r="E181" s="19">
        <v>3</v>
      </c>
      <c r="F181" s="107">
        <f t="shared" si="128"/>
        <v>0</v>
      </c>
      <c r="G181" s="30">
        <v>530</v>
      </c>
      <c r="H181" s="8">
        <f>F181*G181*(100-$F$3)/100</f>
        <v>0</v>
      </c>
      <c r="I181" s="9"/>
      <c r="J181" s="377"/>
      <c r="K181" s="354"/>
      <c r="L181" s="336"/>
      <c r="M181" s="355"/>
      <c r="N181" s="316"/>
      <c r="O181" s="409"/>
      <c r="P181" s="356"/>
      <c r="Q181" s="412"/>
      <c r="R181" s="139"/>
      <c r="S181" s="157"/>
      <c r="T181" s="413"/>
      <c r="U181" s="21"/>
      <c r="V181" s="21"/>
      <c r="W181" s="21"/>
      <c r="X181" s="21"/>
      <c r="Y181" s="9"/>
      <c r="Z181" s="20"/>
      <c r="AA181" s="20"/>
      <c r="AB181" s="48">
        <f>AI181*$F181</f>
        <v>0</v>
      </c>
      <c r="AC181" s="20"/>
      <c r="AD181" s="20"/>
      <c r="AE181" s="48">
        <f>AL181*$F181</f>
        <v>0</v>
      </c>
      <c r="AF181" s="148"/>
      <c r="AG181" s="20"/>
      <c r="AH181" s="20"/>
      <c r="AI181" s="48">
        <v>1</v>
      </c>
      <c r="AJ181" s="20"/>
      <c r="AK181" s="20"/>
      <c r="AL181" s="48">
        <v>2</v>
      </c>
      <c r="AM181" s="20"/>
      <c r="AN181" s="9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9"/>
      <c r="BP181" s="51"/>
      <c r="BQ181" s="74">
        <f t="shared" si="129"/>
        <v>0</v>
      </c>
      <c r="BR181" s="51"/>
      <c r="BS181" s="74">
        <v>25</v>
      </c>
      <c r="BT181" s="1"/>
      <c r="BU181" s="98">
        <v>14</v>
      </c>
      <c r="BV181" s="98">
        <f t="shared" si="130"/>
        <v>0</v>
      </c>
    </row>
    <row r="182" spans="2:74">
      <c r="B182" s="237" t="s">
        <v>1763</v>
      </c>
      <c r="C182" s="405" t="s">
        <v>1783</v>
      </c>
      <c r="D182" s="251" t="s">
        <v>1778</v>
      </c>
      <c r="E182" s="19">
        <v>3</v>
      </c>
      <c r="F182" s="107">
        <f t="shared" si="128"/>
        <v>0</v>
      </c>
      <c r="G182" s="8">
        <v>1297.5</v>
      </c>
      <c r="H182" s="8">
        <f>F182*G182*(100-$F$3)/100</f>
        <v>0</v>
      </c>
      <c r="I182" s="9"/>
      <c r="J182" s="377"/>
      <c r="K182" s="354"/>
      <c r="L182" s="336"/>
      <c r="M182" s="355"/>
      <c r="N182" s="316"/>
      <c r="O182" s="409"/>
      <c r="P182" s="356"/>
      <c r="Q182" s="412"/>
      <c r="R182" s="139"/>
      <c r="S182" s="157"/>
      <c r="T182" s="413"/>
      <c r="U182" s="21"/>
      <c r="V182" s="21"/>
      <c r="W182" s="21"/>
      <c r="X182" s="21"/>
      <c r="Y182" s="9"/>
      <c r="Z182" s="20"/>
      <c r="AA182" s="20"/>
      <c r="AB182" s="48">
        <f>AI182*$F182</f>
        <v>0</v>
      </c>
      <c r="AC182" s="20"/>
      <c r="AD182" s="20"/>
      <c r="AE182" s="48">
        <f>AL182*$F182</f>
        <v>0</v>
      </c>
      <c r="AF182" s="148"/>
      <c r="AG182" s="20"/>
      <c r="AH182" s="20"/>
      <c r="AI182" s="48">
        <v>1</v>
      </c>
      <c r="AJ182" s="20"/>
      <c r="AK182" s="20"/>
      <c r="AL182" s="48">
        <v>2</v>
      </c>
      <c r="AM182" s="20"/>
      <c r="AN182" s="9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9"/>
      <c r="BP182" s="51"/>
      <c r="BQ182" s="74">
        <f t="shared" si="129"/>
        <v>0</v>
      </c>
      <c r="BR182" s="51"/>
      <c r="BS182" s="74">
        <v>25</v>
      </c>
      <c r="BT182" s="1"/>
      <c r="BU182" s="98">
        <v>54</v>
      </c>
      <c r="BV182" s="98">
        <f t="shared" si="130"/>
        <v>0</v>
      </c>
    </row>
    <row r="183" spans="2:74">
      <c r="C183" s="155"/>
      <c r="D183" s="251"/>
      <c r="E183" s="1"/>
      <c r="F183" s="1"/>
      <c r="G183" s="1"/>
      <c r="H183" s="129">
        <f>SUM(H179:H182)</f>
        <v>0</v>
      </c>
      <c r="I183" s="3"/>
      <c r="J183" s="141">
        <f t="shared" ref="J183:T183" si="131">SUM(J179:J182)</f>
        <v>0</v>
      </c>
      <c r="K183" s="141">
        <f t="shared" si="131"/>
        <v>0</v>
      </c>
      <c r="L183" s="141">
        <f t="shared" si="131"/>
        <v>0</v>
      </c>
      <c r="M183" s="141">
        <f t="shared" si="131"/>
        <v>0</v>
      </c>
      <c r="N183" s="141">
        <f t="shared" si="131"/>
        <v>0</v>
      </c>
      <c r="O183" s="141">
        <f t="shared" si="131"/>
        <v>0</v>
      </c>
      <c r="P183" s="141">
        <f t="shared" si="131"/>
        <v>0</v>
      </c>
      <c r="Q183" s="141">
        <f t="shared" si="131"/>
        <v>0</v>
      </c>
      <c r="R183" s="141">
        <f t="shared" si="131"/>
        <v>0</v>
      </c>
      <c r="S183" s="141">
        <f t="shared" si="131"/>
        <v>0</v>
      </c>
      <c r="T183" s="141">
        <f t="shared" si="131"/>
        <v>0</v>
      </c>
      <c r="U183" s="21"/>
      <c r="V183" s="21"/>
      <c r="W183" s="21"/>
      <c r="X183" s="21"/>
      <c r="Y183" s="3"/>
      <c r="Z183" s="141">
        <f t="shared" ref="Z183:AF183" si="132">SUM(Z179:Z182)</f>
        <v>0</v>
      </c>
      <c r="AA183" s="141">
        <f t="shared" si="132"/>
        <v>0</v>
      </c>
      <c r="AB183" s="141">
        <f t="shared" si="132"/>
        <v>0</v>
      </c>
      <c r="AC183" s="141">
        <f t="shared" si="132"/>
        <v>0</v>
      </c>
      <c r="AD183" s="141">
        <f t="shared" si="132"/>
        <v>0</v>
      </c>
      <c r="AE183" s="141">
        <f t="shared" si="132"/>
        <v>0</v>
      </c>
      <c r="AF183" s="141">
        <f t="shared" si="132"/>
        <v>0</v>
      </c>
      <c r="AG183" s="21"/>
      <c r="AH183" s="21"/>
      <c r="AI183" s="21"/>
      <c r="AJ183" s="21"/>
      <c r="AK183" s="21"/>
      <c r="AL183" s="21"/>
      <c r="AM183" s="21"/>
      <c r="AN183" s="3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3"/>
      <c r="BP183" s="51"/>
      <c r="BQ183" s="7">
        <f>SUM(BQ179:BQ182)</f>
        <v>0</v>
      </c>
      <c r="BR183" s="51"/>
      <c r="BS183" s="51"/>
      <c r="BT183" s="1"/>
      <c r="BU183" s="51"/>
      <c r="BV183" s="99">
        <f>SUM(BV179:BV182)</f>
        <v>0</v>
      </c>
    </row>
    <row r="184" spans="2:74">
      <c r="C184" s="277" t="s">
        <v>1767</v>
      </c>
      <c r="D184" s="251"/>
    </row>
    <row r="185" spans="2:74">
      <c r="B185" s="237" t="s">
        <v>1760</v>
      </c>
      <c r="C185" s="405" t="s">
        <v>1784</v>
      </c>
      <c r="D185" s="251" t="s">
        <v>1777</v>
      </c>
      <c r="E185" s="19">
        <v>3</v>
      </c>
      <c r="F185" s="107">
        <f t="shared" ref="F185:F188" si="133">SUM(J185:X185)</f>
        <v>0</v>
      </c>
      <c r="G185" s="30">
        <v>550</v>
      </c>
      <c r="H185" s="8">
        <f>F185*G185*(100-$F$4)/100</f>
        <v>0</v>
      </c>
      <c r="I185" s="9"/>
      <c r="J185" s="377"/>
      <c r="K185" s="354"/>
      <c r="L185" s="336"/>
      <c r="M185" s="355"/>
      <c r="N185" s="316"/>
      <c r="O185" s="409"/>
      <c r="P185" s="356"/>
      <c r="Q185" s="412"/>
      <c r="R185" s="139"/>
      <c r="S185" s="157"/>
      <c r="T185" s="413"/>
      <c r="U185" s="21"/>
      <c r="V185" s="21"/>
      <c r="W185" s="21"/>
      <c r="X185" s="21"/>
      <c r="Y185" s="9"/>
      <c r="Z185" s="20"/>
      <c r="AA185" s="48">
        <f>AH185*$F185</f>
        <v>0</v>
      </c>
      <c r="AB185" s="20"/>
      <c r="AC185" s="48">
        <f>AJ185*$F185</f>
        <v>0</v>
      </c>
      <c r="AD185" s="20"/>
      <c r="AE185" s="20"/>
      <c r="AF185" s="148"/>
      <c r="AG185" s="20"/>
      <c r="AH185" s="48">
        <v>1</v>
      </c>
      <c r="AI185" s="20"/>
      <c r="AJ185" s="48">
        <v>2</v>
      </c>
      <c r="AK185" s="20"/>
      <c r="AL185" s="21"/>
      <c r="AM185" s="20"/>
      <c r="AN185" s="9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9"/>
      <c r="BP185" s="51"/>
      <c r="BQ185" s="74">
        <f t="shared" ref="BQ185:BQ188" si="134">BS185*F185</f>
        <v>0</v>
      </c>
      <c r="BR185" s="51"/>
      <c r="BS185" s="74">
        <v>25</v>
      </c>
      <c r="BT185" s="1"/>
      <c r="BU185" s="98">
        <v>12.6</v>
      </c>
      <c r="BV185" s="98">
        <f t="shared" ref="BV185:BV188" si="135">BU185*F185</f>
        <v>0</v>
      </c>
    </row>
    <row r="186" spans="2:74">
      <c r="B186" s="237" t="s">
        <v>1761</v>
      </c>
      <c r="C186" s="405" t="s">
        <v>1785</v>
      </c>
      <c r="D186" s="251" t="s">
        <v>1778</v>
      </c>
      <c r="E186" s="19">
        <v>3</v>
      </c>
      <c r="F186" s="107">
        <f t="shared" si="133"/>
        <v>0</v>
      </c>
      <c r="G186" s="30">
        <v>1350</v>
      </c>
      <c r="H186" s="8">
        <f>F186*G186*(100-$F$4)/100</f>
        <v>0</v>
      </c>
      <c r="I186" s="9"/>
      <c r="J186" s="377"/>
      <c r="K186" s="354"/>
      <c r="L186" s="336"/>
      <c r="M186" s="355"/>
      <c r="N186" s="316"/>
      <c r="O186" s="409"/>
      <c r="P186" s="356"/>
      <c r="Q186" s="412"/>
      <c r="R186" s="139"/>
      <c r="S186" s="157"/>
      <c r="T186" s="413"/>
      <c r="U186" s="21"/>
      <c r="V186" s="21"/>
      <c r="W186" s="21"/>
      <c r="X186" s="21"/>
      <c r="Y186" s="9"/>
      <c r="Z186" s="20"/>
      <c r="AA186" s="48">
        <f>AH186*$F186</f>
        <v>0</v>
      </c>
      <c r="AB186" s="20"/>
      <c r="AC186" s="48">
        <f>AJ186*$F186</f>
        <v>0</v>
      </c>
      <c r="AD186" s="20"/>
      <c r="AE186" s="20"/>
      <c r="AF186" s="148"/>
      <c r="AG186" s="20"/>
      <c r="AH186" s="48">
        <v>1</v>
      </c>
      <c r="AI186" s="20"/>
      <c r="AJ186" s="48">
        <v>2</v>
      </c>
      <c r="AK186" s="20"/>
      <c r="AL186" s="21"/>
      <c r="AM186" s="20"/>
      <c r="AN186" s="9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9"/>
      <c r="BP186" s="51"/>
      <c r="BQ186" s="74">
        <f t="shared" si="134"/>
        <v>0</v>
      </c>
      <c r="BR186" s="51"/>
      <c r="BS186" s="74">
        <v>25</v>
      </c>
      <c r="BT186" s="1"/>
      <c r="BU186" s="98">
        <v>46</v>
      </c>
      <c r="BV186" s="98">
        <f t="shared" si="135"/>
        <v>0</v>
      </c>
    </row>
    <row r="187" spans="2:74">
      <c r="B187" s="237" t="s">
        <v>1762</v>
      </c>
      <c r="C187" s="405" t="s">
        <v>1786</v>
      </c>
      <c r="D187" s="251" t="s">
        <v>1779</v>
      </c>
      <c r="E187" s="19">
        <v>3</v>
      </c>
      <c r="F187" s="107">
        <f t="shared" si="133"/>
        <v>0</v>
      </c>
      <c r="G187" s="30">
        <v>572.5</v>
      </c>
      <c r="H187" s="8">
        <f>F187*G187*(100-$F$4)/100</f>
        <v>0</v>
      </c>
      <c r="I187" s="9"/>
      <c r="J187" s="377"/>
      <c r="K187" s="354"/>
      <c r="L187" s="336"/>
      <c r="M187" s="355"/>
      <c r="N187" s="316"/>
      <c r="O187" s="409"/>
      <c r="P187" s="356"/>
      <c r="Q187" s="412"/>
      <c r="R187" s="139"/>
      <c r="S187" s="157"/>
      <c r="T187" s="413"/>
      <c r="U187" s="21"/>
      <c r="V187" s="21"/>
      <c r="W187" s="21"/>
      <c r="X187" s="21"/>
      <c r="Y187" s="9"/>
      <c r="Z187" s="20"/>
      <c r="AA187" s="20"/>
      <c r="AB187" s="48">
        <f>AI187*$F187</f>
        <v>0</v>
      </c>
      <c r="AC187" s="20"/>
      <c r="AD187" s="20"/>
      <c r="AE187" s="48">
        <f>AL187*$F187</f>
        <v>0</v>
      </c>
      <c r="AF187" s="148"/>
      <c r="AG187" s="20"/>
      <c r="AH187" s="20"/>
      <c r="AI187" s="48">
        <v>1</v>
      </c>
      <c r="AJ187" s="20"/>
      <c r="AK187" s="20"/>
      <c r="AL187" s="48">
        <v>2</v>
      </c>
      <c r="AM187" s="20"/>
      <c r="AN187" s="9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9"/>
      <c r="BP187" s="51"/>
      <c r="BQ187" s="74">
        <f t="shared" si="134"/>
        <v>0</v>
      </c>
      <c r="BR187" s="51"/>
      <c r="BS187" s="74">
        <v>25</v>
      </c>
      <c r="BT187" s="1"/>
      <c r="BU187" s="98">
        <v>14</v>
      </c>
      <c r="BV187" s="98">
        <f t="shared" si="135"/>
        <v>0</v>
      </c>
    </row>
    <row r="188" spans="2:74">
      <c r="B188" s="237" t="s">
        <v>1763</v>
      </c>
      <c r="C188" s="405" t="s">
        <v>1787</v>
      </c>
      <c r="D188" s="251" t="s">
        <v>1778</v>
      </c>
      <c r="E188" s="19">
        <v>3</v>
      </c>
      <c r="F188" s="107">
        <f t="shared" si="133"/>
        <v>0</v>
      </c>
      <c r="G188" s="8">
        <v>1467.5</v>
      </c>
      <c r="H188" s="8">
        <f>F188*G188*(100-$F$4)/100</f>
        <v>0</v>
      </c>
      <c r="I188" s="9"/>
      <c r="J188" s="377"/>
      <c r="K188" s="354"/>
      <c r="L188" s="336"/>
      <c r="M188" s="355"/>
      <c r="N188" s="316"/>
      <c r="O188" s="409"/>
      <c r="P188" s="356"/>
      <c r="Q188" s="412"/>
      <c r="R188" s="139"/>
      <c r="S188" s="157"/>
      <c r="T188" s="413"/>
      <c r="U188" s="21"/>
      <c r="V188" s="21"/>
      <c r="W188" s="21"/>
      <c r="X188" s="21"/>
      <c r="Y188" s="9"/>
      <c r="Z188" s="20"/>
      <c r="AA188" s="20"/>
      <c r="AB188" s="48">
        <f>AI188*$F188</f>
        <v>0</v>
      </c>
      <c r="AC188" s="20"/>
      <c r="AD188" s="20"/>
      <c r="AE188" s="48">
        <f>AL188*$F188</f>
        <v>0</v>
      </c>
      <c r="AF188" s="148"/>
      <c r="AG188" s="20"/>
      <c r="AH188" s="20"/>
      <c r="AI188" s="48">
        <v>1</v>
      </c>
      <c r="AJ188" s="20"/>
      <c r="AK188" s="20"/>
      <c r="AL188" s="48">
        <v>2</v>
      </c>
      <c r="AM188" s="20"/>
      <c r="AN188" s="9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9"/>
      <c r="BP188" s="51"/>
      <c r="BQ188" s="74">
        <f t="shared" si="134"/>
        <v>0</v>
      </c>
      <c r="BR188" s="51"/>
      <c r="BS188" s="74">
        <v>25</v>
      </c>
      <c r="BT188" s="1"/>
      <c r="BU188" s="98">
        <v>54</v>
      </c>
      <c r="BV188" s="98">
        <f t="shared" si="135"/>
        <v>0</v>
      </c>
    </row>
    <row r="189" spans="2:74">
      <c r="C189" s="155"/>
      <c r="D189" s="1"/>
      <c r="E189" s="1"/>
      <c r="F189" s="1"/>
      <c r="G189" s="1"/>
      <c r="H189" s="129">
        <f>SUM(H185:H188)</f>
        <v>0</v>
      </c>
      <c r="I189" s="3"/>
      <c r="J189" s="141">
        <f>SUM(J185:J188)</f>
        <v>0</v>
      </c>
      <c r="K189" s="141">
        <f t="shared" ref="K189:T189" si="136">SUM(K185:K188)</f>
        <v>0</v>
      </c>
      <c r="L189" s="141">
        <f t="shared" si="136"/>
        <v>0</v>
      </c>
      <c r="M189" s="141">
        <f t="shared" si="136"/>
        <v>0</v>
      </c>
      <c r="N189" s="141">
        <f t="shared" si="136"/>
        <v>0</v>
      </c>
      <c r="O189" s="141">
        <f t="shared" si="136"/>
        <v>0</v>
      </c>
      <c r="P189" s="141">
        <f t="shared" si="136"/>
        <v>0</v>
      </c>
      <c r="Q189" s="141">
        <f t="shared" si="136"/>
        <v>0</v>
      </c>
      <c r="R189" s="141">
        <f t="shared" si="136"/>
        <v>0</v>
      </c>
      <c r="S189" s="141">
        <f t="shared" si="136"/>
        <v>0</v>
      </c>
      <c r="T189" s="141">
        <f t="shared" si="136"/>
        <v>0</v>
      </c>
      <c r="U189" s="21"/>
      <c r="V189" s="21"/>
      <c r="W189" s="21"/>
      <c r="X189" s="21"/>
      <c r="Y189" s="3"/>
      <c r="Z189" s="141">
        <f t="shared" ref="Z189:AF189" si="137">SUM(Z185:Z188)</f>
        <v>0</v>
      </c>
      <c r="AA189" s="141">
        <f t="shared" si="137"/>
        <v>0</v>
      </c>
      <c r="AB189" s="141">
        <f t="shared" si="137"/>
        <v>0</v>
      </c>
      <c r="AC189" s="141">
        <f t="shared" si="137"/>
        <v>0</v>
      </c>
      <c r="AD189" s="141">
        <f t="shared" si="137"/>
        <v>0</v>
      </c>
      <c r="AE189" s="141">
        <f t="shared" si="137"/>
        <v>0</v>
      </c>
      <c r="AF189" s="141">
        <f t="shared" si="137"/>
        <v>0</v>
      </c>
      <c r="AG189" s="21"/>
      <c r="AH189" s="21"/>
      <c r="AI189" s="21"/>
      <c r="AJ189" s="21"/>
      <c r="AK189" s="21"/>
      <c r="AL189" s="21"/>
      <c r="AM189" s="21"/>
      <c r="AN189" s="3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3"/>
      <c r="BP189" s="51"/>
      <c r="BQ189" s="7">
        <f>SUM(BQ185:BQ188)</f>
        <v>0</v>
      </c>
      <c r="BR189" s="51"/>
      <c r="BS189" s="51"/>
      <c r="BT189" s="1"/>
      <c r="BU189" s="51"/>
      <c r="BV189" s="99">
        <f>SUM(BV185:BV188)</f>
        <v>0</v>
      </c>
    </row>
  </sheetData>
  <mergeCells count="6">
    <mergeCell ref="AO10:BA10"/>
    <mergeCell ref="BP10:BQ10"/>
    <mergeCell ref="BU10:BV10"/>
    <mergeCell ref="C5:C6"/>
    <mergeCell ref="J6:N6"/>
    <mergeCell ref="Z10:AF10"/>
  </mergeCells>
  <phoneticPr fontId="26" type="noConversion"/>
  <hyperlinks>
    <hyperlink ref="C110" r:id="rId1" xr:uid="{7CB9E2FD-C43E-4C15-A168-7490E1E7C7BD}"/>
    <hyperlink ref="C111" r:id="rId2" xr:uid="{818A26D5-3FF1-4833-9697-6C7D89A7EBF1}"/>
    <hyperlink ref="C112" r:id="rId3" xr:uid="{0E881536-CCCA-434E-B46C-C3707DC0319D}"/>
    <hyperlink ref="C113" r:id="rId4" xr:uid="{3E7491EC-EB9F-49B7-9D45-0DA00C66085C}"/>
    <hyperlink ref="C114" r:id="rId5" xr:uid="{155C321F-E1A5-4874-91C8-23516D590DD9}"/>
    <hyperlink ref="C115" r:id="rId6" xr:uid="{14DD0380-C197-4E45-92E9-AFEB4A3990D5}"/>
    <hyperlink ref="C116" r:id="rId7" xr:uid="{5ADFA581-DEDD-4EAF-BC40-297BEECE3DF5}"/>
    <hyperlink ref="C117" r:id="rId8" xr:uid="{937FC6B6-0327-4EC7-9D00-5CBB56A55DD6}"/>
    <hyperlink ref="C140" r:id="rId9" display="Arrows M1" xr:uid="{000475E2-38CF-4785-BDB1-DF41449A17E7}"/>
    <hyperlink ref="C141" r:id="rId10" display="Arrows M2" xr:uid="{9BEB03D3-C1C9-4994-A3BA-996A6826235F}"/>
    <hyperlink ref="C14" r:id="rId11" xr:uid="{835E614A-E5D4-494A-AE95-2B2F95F88EFE}"/>
    <hyperlink ref="C15" r:id="rId12" xr:uid="{2878DB60-4F8E-461E-9415-C909AB46E74F}"/>
    <hyperlink ref="C16" r:id="rId13" xr:uid="{5FB50FBD-F1A3-439A-A3FD-65B68B96D245}"/>
    <hyperlink ref="C17" r:id="rId14" xr:uid="{B9583CB4-3BD2-45D3-AF00-1DA5B184E0A6}"/>
    <hyperlink ref="C18" r:id="rId15" xr:uid="{39428583-9802-40A5-801C-9836244AE239}"/>
    <hyperlink ref="C19" r:id="rId16" xr:uid="{E1F07B57-E8F4-4927-91CF-BEEB3D1DDE40}"/>
    <hyperlink ref="C20" r:id="rId17" xr:uid="{74EC9F49-78B6-4D95-9B1E-716A25212389}"/>
    <hyperlink ref="C21" r:id="rId18" xr:uid="{1AC88239-9E7C-43BF-81C1-97F6AEC03FC3}"/>
    <hyperlink ref="C22" r:id="rId19" xr:uid="{5C1BBC19-DF23-48BF-86B1-00BB24F46FA9}"/>
    <hyperlink ref="C23" r:id="rId20" xr:uid="{0C36F148-21AF-42F4-9D1E-99324A27902A}"/>
    <hyperlink ref="C24" r:id="rId21" xr:uid="{A7DDFB45-9E1B-49C7-9A9E-6AE86A0C1026}"/>
    <hyperlink ref="C25" r:id="rId22" xr:uid="{3E1D790A-0065-4DF8-A8C7-B2BBC4D114AD}"/>
    <hyperlink ref="C26" r:id="rId23" xr:uid="{53CF889A-5692-48C6-A310-AAF4D45C0BC8}"/>
    <hyperlink ref="C27" r:id="rId24" xr:uid="{D33576DF-0379-4B25-95CA-563F1C635CA7}"/>
    <hyperlink ref="C28" r:id="rId25" xr:uid="{BF146F22-787F-4836-B019-31D7185A3541}"/>
    <hyperlink ref="C29" r:id="rId26" xr:uid="{F7ACE466-2A47-4011-8A7F-0B59C2B83046}"/>
    <hyperlink ref="C30" r:id="rId27" xr:uid="{AC753C09-CB5C-4504-AF6B-2CFE11EC44C6}"/>
    <hyperlink ref="C31" r:id="rId28" xr:uid="{D8D86072-D4D4-4706-A73A-1714D9472019}"/>
    <hyperlink ref="C32" r:id="rId29" xr:uid="{D55A6038-8F7D-4C20-B961-87941E978135}"/>
    <hyperlink ref="C33" r:id="rId30" xr:uid="{F4AA846A-2C1D-4CD1-B5AC-CD64CC278F06}"/>
    <hyperlink ref="C34" r:id="rId31" xr:uid="{AEA3AEAD-0D28-40B5-9824-35FFCEBA73B7}"/>
    <hyperlink ref="C35" r:id="rId32" xr:uid="{2C24EF97-C0A2-4AE3-9EA7-698D2E4FB1FB}"/>
    <hyperlink ref="C36" r:id="rId33" xr:uid="{E6CABEC9-53E6-44B5-9138-2DBB2B7258FE}"/>
    <hyperlink ref="C37" r:id="rId34" xr:uid="{19E158EB-E4AA-4621-BDAD-0FCDDCF1B158}"/>
    <hyperlink ref="C38" r:id="rId35" xr:uid="{47836492-8B24-4C53-B7E0-66524438A3AE}"/>
    <hyperlink ref="C39" r:id="rId36" xr:uid="{8284BEAD-2CB5-473C-9D57-6864CDE52E76}"/>
    <hyperlink ref="C40" r:id="rId37" xr:uid="{622704F4-B222-43C0-B8A3-89BFCB095566}"/>
    <hyperlink ref="C41" r:id="rId38" xr:uid="{714C30D3-7737-405C-9920-8BCE6E35F385}"/>
    <hyperlink ref="C42" r:id="rId39" xr:uid="{DC3E2A7C-1780-4D9D-901D-EF3B85FFF2EE}"/>
    <hyperlink ref="C43" r:id="rId40" xr:uid="{CA16FF4F-01C4-45DE-A7E4-4DE3F3FD0B5E}"/>
    <hyperlink ref="C44" r:id="rId41" xr:uid="{13692165-6EB0-4EB6-B12A-68C5612FF23B}"/>
    <hyperlink ref="C45" r:id="rId42" xr:uid="{CE3CF6D4-3A1C-4873-975C-8C07FB9262B7}"/>
    <hyperlink ref="C50" r:id="rId43" xr:uid="{9B066B41-FB9B-43FB-95C7-6BF2F1608DFA}"/>
    <hyperlink ref="C51" r:id="rId44" xr:uid="{23FEDA5B-C8A7-4411-88F4-461E5C214998}"/>
    <hyperlink ref="C52" r:id="rId45" xr:uid="{EE7F43EA-0B62-4448-957F-972AA6319193}"/>
    <hyperlink ref="C53" r:id="rId46" xr:uid="{E1AC1CC5-9AFC-49D9-8680-F340304AC0FD}"/>
    <hyperlink ref="C54" r:id="rId47" xr:uid="{504A2830-4FA9-4AE4-94FE-150D6E20DFDB}"/>
    <hyperlink ref="C55" r:id="rId48" xr:uid="{C04EE12D-0609-4EF8-A4D0-EE7214CE11C4}"/>
    <hyperlink ref="C59" r:id="rId49" xr:uid="{0D5B96DE-8254-4D6A-B883-4BDA0746B865}"/>
    <hyperlink ref="C60" r:id="rId50" xr:uid="{BD68DD56-D819-447A-8EBB-591C141B9937}"/>
    <hyperlink ref="C61" r:id="rId51" xr:uid="{F688C5F4-BC96-420C-99FC-1E7FC08EA868}"/>
    <hyperlink ref="C62" r:id="rId52" xr:uid="{28E6F4B0-C298-429E-B262-B6624F945CE5}"/>
    <hyperlink ref="C12" r:id="rId53" xr:uid="{3C2A5AC6-9BF0-4B45-B42F-F363F4A2706D}"/>
    <hyperlink ref="C13" r:id="rId54" xr:uid="{B612100D-9C72-4F94-9578-CE179B2E9751}"/>
    <hyperlink ref="C65" r:id="rId55" xr:uid="{E68A6106-8274-44E8-9482-BED66B5FA35E}"/>
    <hyperlink ref="C66" r:id="rId56" xr:uid="{D3A241A0-5A29-42F3-B896-F35352F81558}"/>
    <hyperlink ref="C67" r:id="rId57" xr:uid="{E041DC5F-8026-4420-9AA0-75AC9B54BA1D}"/>
    <hyperlink ref="C68" r:id="rId58" xr:uid="{9B47D576-7BE9-45C7-9E13-0254F8644112}"/>
    <hyperlink ref="C69" r:id="rId59" xr:uid="{86022A9F-24A7-4015-8935-A3027E682273}"/>
    <hyperlink ref="C70" r:id="rId60" xr:uid="{7156FDF0-8DFF-4AB8-935B-0FBB91879841}"/>
    <hyperlink ref="C77" r:id="rId61" xr:uid="{610217C6-9E44-4D84-B44D-0E8A205FA879}"/>
    <hyperlink ref="C83" r:id="rId62" xr:uid="{9BAD8C21-508B-4DF6-ADD3-DBD688681A64}"/>
    <hyperlink ref="C78" r:id="rId63" xr:uid="{3E756A6D-D29D-4B9A-AC23-D5375B8D9807}"/>
    <hyperlink ref="C84" r:id="rId64" xr:uid="{E98970A5-DAF6-4B8A-981B-1B45D8E44675}"/>
    <hyperlink ref="C75" r:id="rId65" xr:uid="{1E75D826-8879-4B04-BE69-742BC36EC301}"/>
    <hyperlink ref="C81" r:id="rId66" xr:uid="{C36B2121-7FBE-4FE8-A9CD-5872F8DE8DA4}"/>
    <hyperlink ref="C76" r:id="rId67" xr:uid="{720F628C-B8D3-4399-8778-67DAE63A7002}"/>
    <hyperlink ref="C82" r:id="rId68" xr:uid="{239C92F1-7C87-4AEF-8822-3B00FFA68F20}"/>
    <hyperlink ref="C73" r:id="rId69" xr:uid="{D668559F-A0BF-4B34-B5D6-E65F5A7667F8}"/>
    <hyperlink ref="C79" r:id="rId70" xr:uid="{17BB865D-C9AD-47FC-9982-BC24E6C720D4}"/>
    <hyperlink ref="C80" r:id="rId71" xr:uid="{66C4699A-FEE0-4D0B-81C5-1F2BF8302305}"/>
    <hyperlink ref="C95" r:id="rId72" xr:uid="{2C651DCD-0181-4BD8-90AF-D38B939C6652}"/>
    <hyperlink ref="C96" r:id="rId73" xr:uid="{247A3EEE-2F8E-4791-ABF8-BD1F398998BF}"/>
    <hyperlink ref="C97" r:id="rId74" xr:uid="{83F2399D-5C5B-46D4-BAB1-86BD4C831ADF}"/>
    <hyperlink ref="C98" r:id="rId75" xr:uid="{E408209B-96D7-470B-831D-4EF49824B21D}"/>
    <hyperlink ref="C99" r:id="rId76" xr:uid="{BC7A6779-69DF-4075-BECB-C193D1044352}"/>
    <hyperlink ref="C100" r:id="rId77" xr:uid="{1083851D-FF06-4A88-9E87-39A12B1A3F83}"/>
    <hyperlink ref="C87" r:id="rId78" xr:uid="{AB7D2F88-F27B-42C0-BBEB-49E5DB1ED158}"/>
    <hyperlink ref="C88" r:id="rId79" xr:uid="{E902CC8F-E294-4BFD-AD1B-3458140AE62A}"/>
    <hyperlink ref="C89" r:id="rId80" xr:uid="{A810909F-A19F-4EC1-8EE7-87580A4EE881}"/>
    <hyperlink ref="C90" r:id="rId81" xr:uid="{E70729D4-9D69-4F8A-9FCB-4260E39C42C7}"/>
    <hyperlink ref="C91" r:id="rId82" xr:uid="{76EA19BC-ECA3-4ED2-B62B-091FAB0582FC}"/>
    <hyperlink ref="C92" r:id="rId83" xr:uid="{A926CE8A-BCA3-43FF-94AB-B679B2A62F18}"/>
    <hyperlink ref="C93" r:id="rId84" xr:uid="{4A91EB68-5DAC-4D76-8325-9A79CCE87B4F}"/>
    <hyperlink ref="C101" r:id="rId85" xr:uid="{DBBD9DB0-8887-4531-9E44-FB37674B9AE5}"/>
    <hyperlink ref="C102" r:id="rId86" xr:uid="{5731257A-1626-4D0A-8C2B-505DB61AEF7B}"/>
    <hyperlink ref="C103" r:id="rId87" xr:uid="{85F1D060-15BC-496D-9178-C4455F165663}"/>
    <hyperlink ref="C104" r:id="rId88" xr:uid="{DA008E00-3132-43BA-9C0D-846131C2C4C8}"/>
    <hyperlink ref="C105" r:id="rId89" xr:uid="{7ED051DA-01BF-4DFA-8EC8-91F1CFEC104A}"/>
    <hyperlink ref="C106" r:id="rId90" xr:uid="{DFB758A4-FE4A-4FD3-ABC1-09D69DDB753A}"/>
    <hyperlink ref="C107" r:id="rId91" xr:uid="{BA5B4006-6CB9-49B1-B860-11A4C9DC6886}"/>
    <hyperlink ref="C74" r:id="rId92" xr:uid="{960C2F66-020E-4B7B-89EE-A39B88E91546}"/>
    <hyperlink ref="C94" r:id="rId93" xr:uid="{E2CD7246-F9AD-44C9-90AC-E490451C8B68}"/>
    <hyperlink ref="C120" r:id="rId94" xr:uid="{B34FD34F-EE37-444E-84E2-119CA21D98CD}"/>
    <hyperlink ref="C121" r:id="rId95" xr:uid="{F03A2487-DCB6-40C0-895D-43C06FC809A7}"/>
    <hyperlink ref="C122" r:id="rId96" xr:uid="{7CD2D709-A1E4-4B66-B0E4-EB158CDCC811}"/>
    <hyperlink ref="C123" r:id="rId97" xr:uid="{353C7C8A-6D92-4E73-AA92-5A30943FFBD2}"/>
    <hyperlink ref="C124" r:id="rId98" xr:uid="{1B43F5C3-08BE-4FEB-A693-8141073322C5}"/>
    <hyperlink ref="C125" r:id="rId99" xr:uid="{B7E93842-B847-43C9-9A27-A3A91C1BE5E7}"/>
    <hyperlink ref="C126" r:id="rId100" xr:uid="{33EED459-22DA-4E48-8484-21E213FEF798}"/>
    <hyperlink ref="C127" r:id="rId101" xr:uid="{45BE3AEE-BC63-41D1-A0D0-5FB5BB8CB677}"/>
    <hyperlink ref="C128" r:id="rId102" xr:uid="{95E21E98-477E-4143-A438-C1D94CE5557E}"/>
    <hyperlink ref="C129" r:id="rId103" xr:uid="{96DA299F-5143-4CB3-BD84-BA60E12FE10C}"/>
    <hyperlink ref="C130" r:id="rId104" xr:uid="{F1BB073A-F3A7-44FE-B9ED-DA6712992FE9}"/>
    <hyperlink ref="C131" r:id="rId105" xr:uid="{FAE2905F-B247-4B0E-AF42-24B4EA4BC5C0}"/>
    <hyperlink ref="C148" r:id="rId106" xr:uid="{72E48875-64EB-4180-9EDD-00A0750B15B5}"/>
    <hyperlink ref="C149" r:id="rId107" xr:uid="{79A83862-A089-4A61-A450-43638CD8B29D}"/>
    <hyperlink ref="C150" r:id="rId108" xr:uid="{58228113-F0EB-47CE-A216-3FC67AC42076}"/>
    <hyperlink ref="C151" r:id="rId109" xr:uid="{B0629E99-76A5-4F69-B32B-8C3329CC9335}"/>
    <hyperlink ref="C152" r:id="rId110" xr:uid="{56A721E7-F5DE-4B26-B2A4-7C0BF01BCF9C}"/>
    <hyperlink ref="C153" r:id="rId111" xr:uid="{62EEA7F0-3FA5-4A79-8A50-7D91844208A4}"/>
    <hyperlink ref="C154" r:id="rId112" xr:uid="{5C43204C-9135-46FC-9656-BF1A584E161F}"/>
    <hyperlink ref="C155" r:id="rId113" xr:uid="{8B9D3D09-E807-4D73-B681-EAA4B228ED72}"/>
    <hyperlink ref="C156" r:id="rId114" xr:uid="{250088CB-EF12-4468-B6BB-2E14C28D3EB7}"/>
    <hyperlink ref="C142" r:id="rId115" xr:uid="{9F5A757B-DD41-44CB-ABA0-8664DA5B1555}"/>
    <hyperlink ref="C143" r:id="rId116" xr:uid="{EBEAEA65-8143-4E19-A46A-AAB7EE74CBD9}"/>
    <hyperlink ref="C144" r:id="rId117" xr:uid="{1A67E6E5-BE4C-4E11-8115-3B3EDE3F2FB2}"/>
    <hyperlink ref="C145" r:id="rId118" xr:uid="{E8880B77-AEE9-4D84-A055-E15B76A86698}"/>
    <hyperlink ref="C134" r:id="rId119" xr:uid="{17377425-7B4D-4BF0-9DAB-B724893A1FA3}"/>
    <hyperlink ref="C135" r:id="rId120" xr:uid="{9254C82A-83CF-413E-B6FD-B1BD2F6731D0}"/>
    <hyperlink ref="C136" r:id="rId121" xr:uid="{648B4D99-D32F-47F1-8F0C-0B635B30C4BD}"/>
    <hyperlink ref="C137" r:id="rId122" xr:uid="{CD697F4B-D800-469A-AB94-2E429508FC7F}"/>
    <hyperlink ref="C159" r:id="rId123" display="Dual S1 " xr:uid="{182D5B1E-1EB9-498A-8279-F864D6F9E115}"/>
    <hyperlink ref="C160" r:id="rId124" display="Dual M1 " xr:uid="{A9E898CF-4C92-46DF-BFD4-BB1A5134A54A}"/>
    <hyperlink ref="C161" r:id="rId125" display="Dual L4 " xr:uid="{03710655-AEA1-43F3-9D68-4B119BBEB15B}"/>
    <hyperlink ref="C162" r:id="rId126" xr:uid="{B2AFDB1E-2A5F-435B-B0FF-FD3D54EEC47B}"/>
  </hyperlinks>
  <pageMargins left="0.7" right="0.7" top="0.75" bottom="0.75" header="0.3" footer="0.3"/>
  <pageSetup paperSize="9" orientation="portrait" r:id="rId127"/>
  <drawing r:id="rId12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AO46"/>
  <sheetViews>
    <sheetView zoomScale="90" zoomScaleNormal="90" workbookViewId="0">
      <pane xSplit="3" ySplit="10" topLeftCell="U11" activePane="bottomRight" state="frozenSplit"/>
      <selection pane="topRight" activeCell="U6" sqref="U6"/>
      <selection pane="bottomLeft" activeCell="A18" sqref="A18"/>
      <selection pane="bottomRight" activeCell="X5" sqref="X5"/>
    </sheetView>
  </sheetViews>
  <sheetFormatPr baseColWidth="10" defaultRowHeight="14.5"/>
  <cols>
    <col min="1" max="2" width="0" hidden="1" customWidth="1"/>
    <col min="3" max="3" width="46" customWidth="1"/>
    <col min="4" max="4" width="49.1796875" customWidth="1"/>
    <col min="5" max="5" width="31.54296875" customWidth="1"/>
    <col min="6" max="6" width="16.453125" bestFit="1" customWidth="1"/>
    <col min="7" max="7" width="22.54296875" bestFit="1" customWidth="1"/>
    <col min="8" max="8" width="17.1796875" bestFit="1" customWidth="1"/>
    <col min="9" max="9" width="4.453125" customWidth="1"/>
    <col min="10" max="21" width="9.81640625" customWidth="1"/>
    <col min="22" max="22" width="8.81640625" bestFit="1" customWidth="1"/>
    <col min="23" max="33" width="9.81640625" customWidth="1"/>
    <col min="34" max="34" width="6.7265625" customWidth="1"/>
    <col min="35" max="35" width="8.7265625" customWidth="1"/>
    <col min="36" max="36" width="8.54296875" customWidth="1"/>
    <col min="37" max="37" width="8.7265625" hidden="1" customWidth="1"/>
    <col min="38" max="38" width="10" hidden="1" customWidth="1"/>
    <col min="39" max="39" width="6.453125" customWidth="1"/>
    <col min="40" max="40" width="6.453125" bestFit="1" customWidth="1"/>
    <col min="41" max="41" width="13.1796875" bestFit="1" customWidth="1"/>
    <col min="42" max="42" width="13" customWidth="1"/>
    <col min="43" max="44" width="8.81640625" bestFit="1" customWidth="1"/>
    <col min="45" max="45" width="13.1796875" bestFit="1" customWidth="1"/>
    <col min="46" max="47" width="10" bestFit="1" customWidth="1"/>
    <col min="48" max="49" width="10" customWidth="1"/>
    <col min="50" max="51" width="10" bestFit="1" customWidth="1"/>
    <col min="52" max="52" width="4.453125" customWidth="1"/>
    <col min="53" max="53" width="8.7265625" customWidth="1"/>
    <col min="54" max="56" width="8.81640625" bestFit="1" customWidth="1"/>
    <col min="57" max="57" width="4.453125" customWidth="1"/>
    <col min="58" max="58" width="5.7265625" bestFit="1" customWidth="1"/>
    <col min="59" max="59" width="13.1796875" customWidth="1"/>
  </cols>
  <sheetData>
    <row r="1" spans="1:41" s="1" customFormat="1" ht="20.149999999999999" customHeight="1">
      <c r="E1" s="41" t="s">
        <v>47</v>
      </c>
      <c r="F1" s="42" t="s">
        <v>254</v>
      </c>
      <c r="H1" s="9"/>
      <c r="I1" s="9"/>
      <c r="J1" s="91" t="s">
        <v>64</v>
      </c>
      <c r="K1" s="91"/>
      <c r="L1" s="91"/>
      <c r="M1" s="83"/>
      <c r="N1" s="70"/>
      <c r="O1" s="9"/>
      <c r="P1" s="9"/>
      <c r="Q1" s="9"/>
      <c r="R1" s="9"/>
      <c r="W1" s="480" t="s">
        <v>70</v>
      </c>
      <c r="X1" s="480"/>
      <c r="Y1" s="480"/>
      <c r="Z1" s="481"/>
      <c r="AA1" s="111">
        <f>AO37</f>
        <v>0</v>
      </c>
    </row>
    <row r="2" spans="1:41" s="1" customFormat="1" ht="20">
      <c r="C2" s="43" t="s">
        <v>41</v>
      </c>
      <c r="D2" s="43"/>
      <c r="E2" s="50">
        <f>E3+E4</f>
        <v>0</v>
      </c>
      <c r="F2" s="447">
        <f>AVERAGE(F3:F4)</f>
        <v>0</v>
      </c>
      <c r="H2" s="9"/>
      <c r="I2" s="9"/>
      <c r="J2" s="82" t="s">
        <v>50</v>
      </c>
      <c r="K2" s="71" t="s">
        <v>52</v>
      </c>
      <c r="L2" s="67" t="s">
        <v>62</v>
      </c>
      <c r="M2" s="83"/>
      <c r="N2" s="70"/>
      <c r="O2" s="9"/>
      <c r="P2" s="9"/>
      <c r="Q2" s="9"/>
      <c r="R2" s="9"/>
      <c r="X2" s="9"/>
    </row>
    <row r="3" spans="1:41" s="1" customFormat="1" ht="19.5" customHeight="1">
      <c r="C3" s="40"/>
      <c r="D3" s="40"/>
      <c r="E3" s="446">
        <f>H37+H40</f>
        <v>0</v>
      </c>
      <c r="F3" s="448">
        <v>0</v>
      </c>
      <c r="J3" s="141">
        <f>AI37</f>
        <v>0</v>
      </c>
      <c r="K3" s="141">
        <f>AJ37</f>
        <v>0</v>
      </c>
      <c r="L3" s="85">
        <f>SUM(J3:K3)</f>
        <v>0</v>
      </c>
      <c r="M3" s="9"/>
      <c r="N3" s="9"/>
      <c r="Y3" s="9"/>
    </row>
    <row r="4" spans="1:41" s="1" customFormat="1" ht="19.5" customHeight="1">
      <c r="C4" s="40"/>
      <c r="D4" s="40"/>
      <c r="E4" s="446">
        <f>SUM(H41:H45)</f>
        <v>0</v>
      </c>
      <c r="F4" s="448">
        <v>0</v>
      </c>
      <c r="G4" s="186" t="s">
        <v>347</v>
      </c>
      <c r="I4" s="9"/>
      <c r="J4" s="46"/>
      <c r="K4" s="46"/>
      <c r="L4" s="46"/>
      <c r="M4" s="46"/>
      <c r="N4" s="46"/>
      <c r="O4" s="46"/>
      <c r="P4" s="46"/>
      <c r="Y4" s="9"/>
    </row>
    <row r="5" spans="1:41" s="1" customFormat="1" ht="19.5" customHeight="1">
      <c r="C5" s="495" t="s">
        <v>1685</v>
      </c>
      <c r="D5" s="40"/>
      <c r="E5" s="40"/>
      <c r="F5" s="64"/>
      <c r="G5" s="33"/>
      <c r="H5" s="33"/>
      <c r="I5" s="9"/>
      <c r="J5" s="33"/>
      <c r="K5" s="33"/>
      <c r="Y5" s="9"/>
    </row>
    <row r="6" spans="1:41" s="1" customFormat="1" ht="19.5" customHeight="1">
      <c r="C6" s="495"/>
      <c r="D6" s="40"/>
      <c r="E6" s="40"/>
      <c r="F6" s="40"/>
      <c r="G6" s="33"/>
      <c r="I6" s="9"/>
      <c r="J6" s="479" t="s">
        <v>60</v>
      </c>
      <c r="K6" s="479"/>
      <c r="L6" s="479"/>
      <c r="M6" s="479"/>
      <c r="N6" s="479"/>
      <c r="V6" s="9"/>
      <c r="W6" s="9"/>
      <c r="X6" s="9"/>
      <c r="Y6" s="9"/>
    </row>
    <row r="7" spans="1:41" s="1" customFormat="1" ht="19.5" customHeight="1">
      <c r="C7" s="40"/>
      <c r="D7" s="40"/>
      <c r="E7" s="40"/>
      <c r="F7" s="40"/>
      <c r="G7" s="33"/>
      <c r="J7" s="24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24" t="s">
        <v>62</v>
      </c>
      <c r="V7" s="9"/>
    </row>
    <row r="8" spans="1:41" s="1" customFormat="1" ht="19.5" customHeight="1">
      <c r="C8" s="276" t="s">
        <v>1062</v>
      </c>
      <c r="D8" s="40"/>
      <c r="E8" s="40"/>
      <c r="F8" s="40"/>
      <c r="G8" s="33"/>
      <c r="H8" s="33"/>
      <c r="J8" s="21"/>
      <c r="K8" s="21"/>
      <c r="L8" s="141">
        <f t="shared" ref="L8:P8" si="0">N37</f>
        <v>0</v>
      </c>
      <c r="M8" s="141">
        <f t="shared" si="0"/>
        <v>0</v>
      </c>
      <c r="N8" s="141">
        <f t="shared" si="0"/>
        <v>0</v>
      </c>
      <c r="O8" s="141">
        <f t="shared" si="0"/>
        <v>0</v>
      </c>
      <c r="P8" s="141">
        <f t="shared" si="0"/>
        <v>0</v>
      </c>
      <c r="Q8" s="21"/>
      <c r="R8" s="21"/>
      <c r="S8" s="21"/>
      <c r="T8" s="21"/>
      <c r="U8" s="97">
        <f>SUM(J8:T8)</f>
        <v>0</v>
      </c>
      <c r="V8" s="9"/>
    </row>
    <row r="9" spans="1:41" s="1" customFormat="1" ht="12" customHeight="1">
      <c r="C9" s="40"/>
      <c r="D9" s="40"/>
      <c r="I9" s="9"/>
      <c r="P9" s="2"/>
      <c r="Y9" s="9"/>
    </row>
    <row r="10" spans="1:41" s="1" customFormat="1" ht="117.75" customHeight="1">
      <c r="A10" s="39" t="s">
        <v>401</v>
      </c>
      <c r="B10" s="39" t="s">
        <v>888</v>
      </c>
      <c r="C10" s="45"/>
      <c r="D10" s="142" t="s">
        <v>210</v>
      </c>
      <c r="E10" s="38" t="s">
        <v>279</v>
      </c>
      <c r="F10" s="38" t="s">
        <v>31</v>
      </c>
      <c r="G10" s="38" t="s">
        <v>32</v>
      </c>
      <c r="H10" s="38" t="s">
        <v>33</v>
      </c>
      <c r="I10" s="9"/>
      <c r="J10" s="177" t="s">
        <v>66</v>
      </c>
      <c r="K10" s="9"/>
      <c r="L10" s="484" t="s">
        <v>59</v>
      </c>
      <c r="M10" s="485"/>
      <c r="N10" s="485"/>
      <c r="O10" s="485"/>
      <c r="P10" s="485"/>
      <c r="Q10" s="485"/>
      <c r="R10" s="485"/>
      <c r="S10" s="485"/>
      <c r="T10" s="485"/>
      <c r="U10" s="485"/>
      <c r="V10" s="486"/>
      <c r="W10" s="179"/>
      <c r="X10" s="179"/>
      <c r="AI10" s="489" t="s">
        <v>65</v>
      </c>
      <c r="AJ10" s="490"/>
      <c r="AN10" s="478" t="s">
        <v>67</v>
      </c>
      <c r="AO10" s="478"/>
    </row>
    <row r="11" spans="1:41" s="1" customFormat="1" ht="20.149999999999999" customHeight="1">
      <c r="C11" s="28" t="s">
        <v>278</v>
      </c>
      <c r="E11" s="16"/>
      <c r="F11" s="16"/>
      <c r="G11" s="12"/>
      <c r="H11" s="12"/>
      <c r="I11" s="3"/>
      <c r="J11" s="16"/>
      <c r="K11" s="3"/>
      <c r="L11" s="6" t="s">
        <v>48</v>
      </c>
      <c r="M11" s="84" t="s">
        <v>49</v>
      </c>
      <c r="N11" s="84" t="s">
        <v>50</v>
      </c>
      <c r="O11" s="84" t="s">
        <v>52</v>
      </c>
      <c r="P11" s="84" t="s">
        <v>54</v>
      </c>
      <c r="Q11" s="84" t="s">
        <v>55</v>
      </c>
      <c r="R11" s="84" t="s">
        <v>56</v>
      </c>
      <c r="S11" s="84" t="s">
        <v>57</v>
      </c>
      <c r="T11" s="84" t="s">
        <v>58</v>
      </c>
      <c r="U11" s="84" t="s">
        <v>239</v>
      </c>
      <c r="V11" s="84" t="s">
        <v>240</v>
      </c>
      <c r="W11" s="178" t="s">
        <v>48</v>
      </c>
      <c r="X11" s="178" t="s">
        <v>49</v>
      </c>
      <c r="Y11" s="13" t="s">
        <v>50</v>
      </c>
      <c r="Z11" s="13" t="s">
        <v>52</v>
      </c>
      <c r="AA11" s="13" t="s">
        <v>54</v>
      </c>
      <c r="AB11" s="13" t="s">
        <v>55</v>
      </c>
      <c r="AC11" s="13" t="s">
        <v>56</v>
      </c>
      <c r="AD11" s="13" t="s">
        <v>57</v>
      </c>
      <c r="AE11" s="13" t="s">
        <v>58</v>
      </c>
      <c r="AF11" s="13" t="s">
        <v>239</v>
      </c>
      <c r="AG11" s="13" t="s">
        <v>240</v>
      </c>
      <c r="AH11" s="3"/>
      <c r="AI11" s="73" t="s">
        <v>50</v>
      </c>
      <c r="AJ11" s="73" t="s">
        <v>52</v>
      </c>
      <c r="AK11" s="39" t="s">
        <v>50</v>
      </c>
      <c r="AL11" s="39" t="s">
        <v>52</v>
      </c>
      <c r="AN11" s="73" t="s">
        <v>68</v>
      </c>
      <c r="AO11" s="73" t="s">
        <v>69</v>
      </c>
    </row>
    <row r="12" spans="1:41" ht="19.5" customHeight="1">
      <c r="A12" s="216" t="s">
        <v>808</v>
      </c>
      <c r="C12" s="301" t="s">
        <v>305</v>
      </c>
      <c r="D12" s="18" t="s">
        <v>306</v>
      </c>
      <c r="E12" s="18">
        <v>1</v>
      </c>
      <c r="F12" s="113">
        <f>J12</f>
        <v>0</v>
      </c>
      <c r="G12" s="8">
        <v>140</v>
      </c>
      <c r="H12" s="8">
        <f>F12*G12*(100-$F$3)/100</f>
        <v>0</v>
      </c>
      <c r="J12" s="17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172"/>
      <c r="AI12" s="48">
        <f>AK12*$F12</f>
        <v>0</v>
      </c>
      <c r="AJ12" s="20"/>
      <c r="AK12" s="170">
        <v>4</v>
      </c>
      <c r="AL12" s="20"/>
      <c r="AM12" s="172"/>
      <c r="AN12" s="98">
        <v>2.5</v>
      </c>
      <c r="AO12" s="98">
        <f t="shared" ref="AO12:AO36" si="1">AN12*F12</f>
        <v>0</v>
      </c>
    </row>
    <row r="13" spans="1:41" ht="19.5" customHeight="1">
      <c r="A13" s="216" t="s">
        <v>809</v>
      </c>
      <c r="C13" s="301" t="s">
        <v>211</v>
      </c>
      <c r="D13" s="18" t="s">
        <v>1053</v>
      </c>
      <c r="E13" s="18">
        <v>2</v>
      </c>
      <c r="F13" s="113">
        <f>J13</f>
        <v>0</v>
      </c>
      <c r="G13" s="8">
        <v>30.83</v>
      </c>
      <c r="H13" s="8">
        <f t="shared" ref="H13:H36" si="2">F13*G13*(100-$F$3)/100</f>
        <v>0</v>
      </c>
      <c r="J13" s="17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172"/>
      <c r="AI13" s="20"/>
      <c r="AJ13" s="20"/>
      <c r="AK13" s="20"/>
      <c r="AL13" s="20"/>
      <c r="AM13" s="172"/>
      <c r="AN13" s="98">
        <v>0.32</v>
      </c>
      <c r="AO13" s="98">
        <f t="shared" si="1"/>
        <v>0</v>
      </c>
    </row>
    <row r="14" spans="1:41" ht="19.5" customHeight="1">
      <c r="A14" s="216" t="s">
        <v>810</v>
      </c>
      <c r="C14" s="301" t="s">
        <v>212</v>
      </c>
      <c r="D14" s="32" t="s">
        <v>1054</v>
      </c>
      <c r="E14" s="32">
        <v>2</v>
      </c>
      <c r="F14" s="113">
        <f>J14</f>
        <v>0</v>
      </c>
      <c r="G14" s="30">
        <v>33.33</v>
      </c>
      <c r="H14" s="8">
        <f t="shared" si="2"/>
        <v>0</v>
      </c>
      <c r="J14" s="17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172"/>
      <c r="AI14" s="20"/>
      <c r="AJ14" s="20"/>
      <c r="AK14" s="20"/>
      <c r="AL14" s="20"/>
      <c r="AM14" s="172"/>
      <c r="AN14" s="98">
        <v>0.57999999999999996</v>
      </c>
      <c r="AO14" s="98">
        <f t="shared" si="1"/>
        <v>0</v>
      </c>
    </row>
    <row r="15" spans="1:41" ht="19.5" customHeight="1">
      <c r="A15" s="216" t="s">
        <v>811</v>
      </c>
      <c r="C15" s="299" t="s">
        <v>213</v>
      </c>
      <c r="D15" s="55" t="s">
        <v>1055</v>
      </c>
      <c r="E15" s="55">
        <v>2</v>
      </c>
      <c r="F15" s="113">
        <f>J15</f>
        <v>0</v>
      </c>
      <c r="G15" s="8">
        <v>44.17</v>
      </c>
      <c r="H15" s="8">
        <f t="shared" si="2"/>
        <v>0</v>
      </c>
      <c r="J15" s="17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172"/>
      <c r="AI15" s="20"/>
      <c r="AJ15" s="20"/>
      <c r="AK15" s="20"/>
      <c r="AL15" s="20"/>
      <c r="AM15" s="172"/>
      <c r="AN15" s="98">
        <v>4</v>
      </c>
      <c r="AO15" s="98">
        <f t="shared" si="1"/>
        <v>0</v>
      </c>
    </row>
    <row r="16" spans="1:41" ht="19.5" customHeight="1">
      <c r="A16" s="216" t="s">
        <v>1059</v>
      </c>
      <c r="C16" s="299" t="s">
        <v>1052</v>
      </c>
      <c r="D16" s="55" t="s">
        <v>1056</v>
      </c>
      <c r="E16" s="55">
        <v>1</v>
      </c>
      <c r="F16" s="113">
        <f>J16</f>
        <v>0</v>
      </c>
      <c r="G16" s="112">
        <v>65</v>
      </c>
      <c r="H16" s="8">
        <f t="shared" si="2"/>
        <v>0</v>
      </c>
      <c r="J16" s="17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172"/>
      <c r="AI16" s="20"/>
      <c r="AJ16" s="20"/>
      <c r="AK16" s="20"/>
      <c r="AL16" s="20"/>
      <c r="AM16" s="172"/>
      <c r="AN16" s="98">
        <v>7.7</v>
      </c>
      <c r="AO16" s="98">
        <f t="shared" si="1"/>
        <v>0</v>
      </c>
    </row>
    <row r="17" spans="1:41" ht="19.5" customHeight="1">
      <c r="A17" s="216" t="s">
        <v>812</v>
      </c>
      <c r="C17" s="299" t="s">
        <v>280</v>
      </c>
      <c r="D17" s="55" t="s">
        <v>289</v>
      </c>
      <c r="E17" s="55">
        <v>1</v>
      </c>
      <c r="F17" s="113">
        <f t="shared" ref="F17:F36" si="3">J17</f>
        <v>0</v>
      </c>
      <c r="G17" s="112">
        <v>12.5</v>
      </c>
      <c r="H17" s="8">
        <f t="shared" si="2"/>
        <v>0</v>
      </c>
      <c r="J17" s="170"/>
      <c r="L17" s="20"/>
      <c r="M17" s="20"/>
      <c r="N17" s="20"/>
      <c r="O17" s="48">
        <f>Z17*$F17</f>
        <v>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170">
        <v>1</v>
      </c>
      <c r="AA17" s="20"/>
      <c r="AB17" s="20"/>
      <c r="AC17" s="20"/>
      <c r="AD17" s="20"/>
      <c r="AE17" s="20"/>
      <c r="AF17" s="20"/>
      <c r="AG17" s="20"/>
      <c r="AH17" s="172"/>
      <c r="AI17" s="20"/>
      <c r="AJ17" s="20"/>
      <c r="AK17" s="20"/>
      <c r="AL17" s="20"/>
      <c r="AM17" s="172"/>
      <c r="AN17" s="98">
        <v>0.1</v>
      </c>
      <c r="AO17" s="98">
        <f t="shared" si="1"/>
        <v>0</v>
      </c>
    </row>
    <row r="18" spans="1:41" ht="19.5" customHeight="1">
      <c r="A18" s="216" t="s">
        <v>813</v>
      </c>
      <c r="C18" s="299" t="s">
        <v>281</v>
      </c>
      <c r="D18" s="55" t="s">
        <v>290</v>
      </c>
      <c r="E18" s="55">
        <v>1</v>
      </c>
      <c r="F18" s="113">
        <f t="shared" si="3"/>
        <v>0</v>
      </c>
      <c r="G18" s="112">
        <v>13.333333333333334</v>
      </c>
      <c r="H18" s="8">
        <f t="shared" si="2"/>
        <v>0</v>
      </c>
      <c r="J18" s="170"/>
      <c r="L18" s="20"/>
      <c r="M18" s="20"/>
      <c r="N18" s="20"/>
      <c r="O18" s="48">
        <f>Z18*$F18</f>
        <v>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70">
        <v>1</v>
      </c>
      <c r="AA18" s="20"/>
      <c r="AB18" s="20"/>
      <c r="AC18" s="20"/>
      <c r="AD18" s="20"/>
      <c r="AE18" s="20"/>
      <c r="AF18" s="20"/>
      <c r="AG18" s="20"/>
      <c r="AH18" s="172"/>
      <c r="AI18" s="20"/>
      <c r="AJ18" s="20"/>
      <c r="AK18" s="20"/>
      <c r="AL18" s="20"/>
      <c r="AM18" s="172"/>
      <c r="AN18" s="98">
        <v>0.2</v>
      </c>
      <c r="AO18" s="98">
        <f t="shared" si="1"/>
        <v>0</v>
      </c>
    </row>
    <row r="19" spans="1:41" ht="19.5" customHeight="1">
      <c r="A19" s="216" t="s">
        <v>814</v>
      </c>
      <c r="C19" s="299" t="s">
        <v>282</v>
      </c>
      <c r="D19" s="55" t="s">
        <v>291</v>
      </c>
      <c r="E19" s="55">
        <v>1</v>
      </c>
      <c r="F19" s="113">
        <f t="shared" si="3"/>
        <v>0</v>
      </c>
      <c r="G19" s="112">
        <v>16.666666666666668</v>
      </c>
      <c r="H19" s="8">
        <f t="shared" si="2"/>
        <v>0</v>
      </c>
      <c r="J19" s="170"/>
      <c r="L19" s="20"/>
      <c r="M19" s="20"/>
      <c r="N19" s="48">
        <f>Y19*$F19</f>
        <v>0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70">
        <v>1</v>
      </c>
      <c r="Z19" s="20"/>
      <c r="AA19" s="20"/>
      <c r="AB19" s="20"/>
      <c r="AC19" s="20"/>
      <c r="AD19" s="20"/>
      <c r="AE19" s="20"/>
      <c r="AF19" s="20"/>
      <c r="AG19" s="20"/>
      <c r="AH19" s="172"/>
      <c r="AI19" s="20"/>
      <c r="AJ19" s="20"/>
      <c r="AK19" s="20"/>
      <c r="AL19" s="20"/>
      <c r="AM19" s="172"/>
      <c r="AN19" s="98">
        <v>0.15</v>
      </c>
      <c r="AO19" s="98">
        <f t="shared" si="1"/>
        <v>0</v>
      </c>
    </row>
    <row r="20" spans="1:41" ht="19.5" customHeight="1">
      <c r="A20" s="216" t="s">
        <v>815</v>
      </c>
      <c r="C20" s="299" t="s">
        <v>283</v>
      </c>
      <c r="D20" s="55" t="s">
        <v>292</v>
      </c>
      <c r="E20" s="55">
        <v>1</v>
      </c>
      <c r="F20" s="113">
        <f t="shared" si="3"/>
        <v>0</v>
      </c>
      <c r="G20" s="112">
        <v>14.166666666666668</v>
      </c>
      <c r="H20" s="8">
        <f t="shared" si="2"/>
        <v>0</v>
      </c>
      <c r="J20" s="170"/>
      <c r="L20" s="20"/>
      <c r="M20" s="20"/>
      <c r="N20" s="20"/>
      <c r="O20" s="48">
        <f>Z20*$F20</f>
        <v>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170">
        <v>1</v>
      </c>
      <c r="AA20" s="20"/>
      <c r="AB20" s="20"/>
      <c r="AC20" s="20"/>
      <c r="AD20" s="20"/>
      <c r="AE20" s="20"/>
      <c r="AF20" s="20"/>
      <c r="AG20" s="20"/>
      <c r="AH20" s="172"/>
      <c r="AI20" s="20"/>
      <c r="AJ20" s="20"/>
      <c r="AK20" s="20"/>
      <c r="AL20" s="20"/>
      <c r="AM20" s="172"/>
      <c r="AN20" s="98">
        <v>0.2</v>
      </c>
      <c r="AO20" s="98">
        <f t="shared" si="1"/>
        <v>0</v>
      </c>
    </row>
    <row r="21" spans="1:41" ht="19.5" customHeight="1">
      <c r="A21" s="216" t="s">
        <v>816</v>
      </c>
      <c r="C21" s="299" t="s">
        <v>284</v>
      </c>
      <c r="D21" s="55" t="s">
        <v>291</v>
      </c>
      <c r="E21" s="55">
        <v>1</v>
      </c>
      <c r="F21" s="113">
        <f t="shared" si="3"/>
        <v>0</v>
      </c>
      <c r="G21" s="112">
        <v>18.333333333333336</v>
      </c>
      <c r="H21" s="8">
        <f t="shared" si="2"/>
        <v>0</v>
      </c>
      <c r="J21" s="170"/>
      <c r="L21" s="20"/>
      <c r="M21" s="20"/>
      <c r="N21" s="20"/>
      <c r="O21" s="20"/>
      <c r="P21" s="48">
        <f>AA21*$F21</f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70">
        <v>1</v>
      </c>
      <c r="AB21" s="20"/>
      <c r="AC21" s="20"/>
      <c r="AD21" s="20"/>
      <c r="AE21" s="20"/>
      <c r="AF21" s="20"/>
      <c r="AG21" s="20"/>
      <c r="AH21" s="172"/>
      <c r="AI21" s="20"/>
      <c r="AJ21" s="20"/>
      <c r="AK21" s="20"/>
      <c r="AL21" s="20"/>
      <c r="AM21" s="172"/>
      <c r="AN21" s="98">
        <v>0.3</v>
      </c>
      <c r="AO21" s="98">
        <f t="shared" si="1"/>
        <v>0</v>
      </c>
    </row>
    <row r="22" spans="1:41" ht="19.5" customHeight="1">
      <c r="A22" s="216" t="s">
        <v>817</v>
      </c>
      <c r="C22" s="299" t="s">
        <v>285</v>
      </c>
      <c r="D22" s="55" t="s">
        <v>293</v>
      </c>
      <c r="E22" s="55">
        <v>1</v>
      </c>
      <c r="F22" s="113">
        <f t="shared" si="3"/>
        <v>0</v>
      </c>
      <c r="G22" s="112">
        <v>20.833333333333336</v>
      </c>
      <c r="H22" s="8">
        <f t="shared" si="2"/>
        <v>0</v>
      </c>
      <c r="J22" s="170"/>
      <c r="L22" s="20"/>
      <c r="M22" s="20"/>
      <c r="N22" s="20"/>
      <c r="O22" s="20"/>
      <c r="P22" s="48">
        <f>AA22*$F22</f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170">
        <v>1</v>
      </c>
      <c r="AB22" s="20"/>
      <c r="AC22" s="20"/>
      <c r="AD22" s="20"/>
      <c r="AE22" s="20"/>
      <c r="AF22" s="20"/>
      <c r="AG22" s="20"/>
      <c r="AH22" s="172"/>
      <c r="AI22" s="20"/>
      <c r="AJ22" s="20"/>
      <c r="AK22" s="20"/>
      <c r="AL22" s="20"/>
      <c r="AM22" s="172"/>
      <c r="AN22" s="98">
        <v>0.6</v>
      </c>
      <c r="AO22" s="98">
        <f t="shared" si="1"/>
        <v>0</v>
      </c>
    </row>
    <row r="23" spans="1:41" ht="19.5" customHeight="1">
      <c r="A23" s="216" t="s">
        <v>818</v>
      </c>
      <c r="C23" s="299" t="s">
        <v>286</v>
      </c>
      <c r="D23" s="55" t="s">
        <v>294</v>
      </c>
      <c r="E23" s="55">
        <v>1</v>
      </c>
      <c r="F23" s="113">
        <f t="shared" si="3"/>
        <v>0</v>
      </c>
      <c r="G23" s="112">
        <v>28.333333333333336</v>
      </c>
      <c r="H23" s="8">
        <f t="shared" si="2"/>
        <v>0</v>
      </c>
      <c r="J23" s="170"/>
      <c r="L23" s="20"/>
      <c r="M23" s="20"/>
      <c r="N23" s="20"/>
      <c r="O23" s="20"/>
      <c r="P23" s="20"/>
      <c r="Q23" s="20"/>
      <c r="R23" s="48">
        <f>AC23*$F23</f>
        <v>0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170">
        <v>1</v>
      </c>
      <c r="AD23" s="20"/>
      <c r="AE23" s="20"/>
      <c r="AF23" s="20"/>
      <c r="AG23" s="20"/>
      <c r="AH23" s="172"/>
      <c r="AI23" s="20"/>
      <c r="AJ23" s="20"/>
      <c r="AK23" s="20"/>
      <c r="AL23" s="20"/>
      <c r="AM23" s="172"/>
      <c r="AN23" s="98">
        <v>1.2</v>
      </c>
      <c r="AO23" s="98">
        <f t="shared" si="1"/>
        <v>0</v>
      </c>
    </row>
    <row r="24" spans="1:41" ht="19.5" customHeight="1">
      <c r="A24" s="216" t="s">
        <v>828</v>
      </c>
      <c r="C24" s="299" t="s">
        <v>819</v>
      </c>
      <c r="D24" s="55" t="s">
        <v>295</v>
      </c>
      <c r="E24" s="55">
        <v>5</v>
      </c>
      <c r="F24" s="113">
        <f t="shared" si="3"/>
        <v>0</v>
      </c>
      <c r="G24" s="112">
        <v>36.666666666666671</v>
      </c>
      <c r="H24" s="8">
        <f t="shared" si="2"/>
        <v>0</v>
      </c>
      <c r="J24" s="17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72"/>
      <c r="AI24" s="48">
        <f>AK24*$F24</f>
        <v>0</v>
      </c>
      <c r="AJ24" s="20"/>
      <c r="AK24" s="170">
        <v>15</v>
      </c>
      <c r="AL24" s="20"/>
      <c r="AM24" s="172"/>
      <c r="AN24" s="98">
        <v>0.6</v>
      </c>
      <c r="AO24" s="98">
        <f t="shared" si="1"/>
        <v>0</v>
      </c>
    </row>
    <row r="25" spans="1:41" ht="19.5" customHeight="1">
      <c r="A25" s="216" t="s">
        <v>829</v>
      </c>
      <c r="C25" s="299" t="s">
        <v>820</v>
      </c>
      <c r="D25" s="55" t="s">
        <v>296</v>
      </c>
      <c r="E25" s="55">
        <v>5</v>
      </c>
      <c r="F25" s="113">
        <f t="shared" si="3"/>
        <v>0</v>
      </c>
      <c r="G25" s="112">
        <v>36.666666666666671</v>
      </c>
      <c r="H25" s="8">
        <f t="shared" si="2"/>
        <v>0</v>
      </c>
      <c r="J25" s="17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172"/>
      <c r="AI25" s="48">
        <f t="shared" ref="AI25:AJ32" si="4">AK25*$F25</f>
        <v>0</v>
      </c>
      <c r="AJ25" s="20"/>
      <c r="AK25" s="170">
        <v>15</v>
      </c>
      <c r="AL25" s="20"/>
      <c r="AM25" s="172"/>
      <c r="AN25" s="98">
        <v>0.8</v>
      </c>
      <c r="AO25" s="98">
        <f t="shared" si="1"/>
        <v>0</v>
      </c>
    </row>
    <row r="26" spans="1:41" ht="19.5" customHeight="1">
      <c r="A26" s="216" t="s">
        <v>830</v>
      </c>
      <c r="C26" s="299" t="s">
        <v>821</v>
      </c>
      <c r="D26" s="55" t="s">
        <v>297</v>
      </c>
      <c r="E26" s="55">
        <v>5</v>
      </c>
      <c r="F26" s="113">
        <f t="shared" si="3"/>
        <v>0</v>
      </c>
      <c r="G26" s="112">
        <v>36.666666666666671</v>
      </c>
      <c r="H26" s="8">
        <f t="shared" si="2"/>
        <v>0</v>
      </c>
      <c r="J26" s="17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172"/>
      <c r="AI26" s="48">
        <f t="shared" si="4"/>
        <v>0</v>
      </c>
      <c r="AJ26" s="20"/>
      <c r="AK26" s="170">
        <v>15</v>
      </c>
      <c r="AL26" s="20"/>
      <c r="AM26" s="172"/>
      <c r="AN26" s="98">
        <v>1</v>
      </c>
      <c r="AO26" s="98">
        <f t="shared" si="1"/>
        <v>0</v>
      </c>
    </row>
    <row r="27" spans="1:41" ht="19.5" customHeight="1">
      <c r="A27" s="216" t="s">
        <v>831</v>
      </c>
      <c r="C27" s="299" t="s">
        <v>822</v>
      </c>
      <c r="D27" s="55" t="s">
        <v>298</v>
      </c>
      <c r="E27" s="55">
        <v>5</v>
      </c>
      <c r="F27" s="113">
        <f t="shared" si="3"/>
        <v>0</v>
      </c>
      <c r="G27" s="112">
        <v>36.666666666666671</v>
      </c>
      <c r="H27" s="8">
        <f t="shared" si="2"/>
        <v>0</v>
      </c>
      <c r="J27" s="17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172"/>
      <c r="AI27" s="48">
        <f t="shared" si="4"/>
        <v>0</v>
      </c>
      <c r="AJ27" s="20"/>
      <c r="AK27" s="170">
        <v>15</v>
      </c>
      <c r="AL27" s="20"/>
      <c r="AM27" s="172"/>
      <c r="AN27" s="98">
        <v>1.1000000000000001</v>
      </c>
      <c r="AO27" s="98">
        <f t="shared" si="1"/>
        <v>0</v>
      </c>
    </row>
    <row r="28" spans="1:41" ht="19.5" customHeight="1">
      <c r="A28" s="216" t="s">
        <v>832</v>
      </c>
      <c r="C28" s="299" t="s">
        <v>823</v>
      </c>
      <c r="D28" s="55" t="s">
        <v>299</v>
      </c>
      <c r="E28" s="55">
        <v>5</v>
      </c>
      <c r="F28" s="113">
        <f t="shared" si="3"/>
        <v>0</v>
      </c>
      <c r="G28" s="112">
        <v>75</v>
      </c>
      <c r="H28" s="8">
        <f t="shared" si="2"/>
        <v>0</v>
      </c>
      <c r="J28" s="17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172"/>
      <c r="AI28" s="20"/>
      <c r="AJ28" s="48">
        <f t="shared" si="4"/>
        <v>0</v>
      </c>
      <c r="AK28" s="20"/>
      <c r="AL28" s="170">
        <v>15</v>
      </c>
      <c r="AM28" s="172"/>
      <c r="AN28" s="98">
        <v>3.5</v>
      </c>
      <c r="AO28" s="98">
        <f t="shared" si="1"/>
        <v>0</v>
      </c>
    </row>
    <row r="29" spans="1:41" ht="19.5" customHeight="1">
      <c r="A29" s="216" t="s">
        <v>833</v>
      </c>
      <c r="C29" s="299" t="s">
        <v>824</v>
      </c>
      <c r="D29" s="55" t="s">
        <v>300</v>
      </c>
      <c r="E29" s="55">
        <v>5</v>
      </c>
      <c r="F29" s="113">
        <f t="shared" si="3"/>
        <v>0</v>
      </c>
      <c r="G29" s="112">
        <v>36.666666666666671</v>
      </c>
      <c r="H29" s="8">
        <f t="shared" si="2"/>
        <v>0</v>
      </c>
      <c r="J29" s="17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172"/>
      <c r="AI29" s="48">
        <f t="shared" si="4"/>
        <v>0</v>
      </c>
      <c r="AJ29" s="20"/>
      <c r="AK29" s="170">
        <v>15</v>
      </c>
      <c r="AL29" s="20"/>
      <c r="AM29" s="172"/>
      <c r="AN29" s="98">
        <v>0.4</v>
      </c>
      <c r="AO29" s="98">
        <f t="shared" si="1"/>
        <v>0</v>
      </c>
    </row>
    <row r="30" spans="1:41" ht="19.5" customHeight="1">
      <c r="A30" s="216" t="s">
        <v>834</v>
      </c>
      <c r="C30" s="299" t="s">
        <v>825</v>
      </c>
      <c r="D30" s="55" t="s">
        <v>301</v>
      </c>
      <c r="E30" s="55">
        <v>5</v>
      </c>
      <c r="F30" s="113">
        <f t="shared" si="3"/>
        <v>0</v>
      </c>
      <c r="G30" s="112">
        <v>36.666666666666671</v>
      </c>
      <c r="H30" s="8">
        <f t="shared" si="2"/>
        <v>0</v>
      </c>
      <c r="J30" s="17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172"/>
      <c r="AI30" s="48">
        <f t="shared" si="4"/>
        <v>0</v>
      </c>
      <c r="AJ30" s="20"/>
      <c r="AK30" s="170">
        <v>15</v>
      </c>
      <c r="AL30" s="20"/>
      <c r="AM30" s="172"/>
      <c r="AN30" s="98">
        <v>0.7</v>
      </c>
      <c r="AO30" s="98">
        <f t="shared" si="1"/>
        <v>0</v>
      </c>
    </row>
    <row r="31" spans="1:41" ht="19.5" customHeight="1">
      <c r="A31" s="216" t="s">
        <v>835</v>
      </c>
      <c r="C31" s="299" t="s">
        <v>826</v>
      </c>
      <c r="D31" s="55" t="s">
        <v>302</v>
      </c>
      <c r="E31" s="55">
        <v>5</v>
      </c>
      <c r="F31" s="113">
        <f t="shared" si="3"/>
        <v>0</v>
      </c>
      <c r="G31" s="112">
        <v>36.666666666666671</v>
      </c>
      <c r="H31" s="8">
        <f t="shared" si="2"/>
        <v>0</v>
      </c>
      <c r="J31" s="17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172"/>
      <c r="AI31" s="48">
        <f t="shared" si="4"/>
        <v>0</v>
      </c>
      <c r="AJ31" s="20"/>
      <c r="AK31" s="170">
        <v>15</v>
      </c>
      <c r="AL31" s="20"/>
      <c r="AM31" s="172"/>
      <c r="AN31" s="98">
        <v>1</v>
      </c>
      <c r="AO31" s="98">
        <f t="shared" si="1"/>
        <v>0</v>
      </c>
    </row>
    <row r="32" spans="1:41" ht="19.5" customHeight="1">
      <c r="A32" s="216" t="s">
        <v>836</v>
      </c>
      <c r="C32" s="299" t="s">
        <v>827</v>
      </c>
      <c r="D32" s="55" t="s">
        <v>303</v>
      </c>
      <c r="E32" s="55">
        <v>5</v>
      </c>
      <c r="F32" s="113">
        <f t="shared" si="3"/>
        <v>0</v>
      </c>
      <c r="G32" s="112">
        <v>85.833333333333343</v>
      </c>
      <c r="H32" s="8">
        <f t="shared" si="2"/>
        <v>0</v>
      </c>
      <c r="J32" s="17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172"/>
      <c r="AI32" s="20"/>
      <c r="AJ32" s="48">
        <f t="shared" si="4"/>
        <v>0</v>
      </c>
      <c r="AK32" s="20"/>
      <c r="AL32" s="170">
        <v>15</v>
      </c>
      <c r="AM32" s="172"/>
      <c r="AN32" s="98">
        <v>2.6</v>
      </c>
      <c r="AO32" s="98">
        <f t="shared" si="1"/>
        <v>0</v>
      </c>
    </row>
    <row r="33" spans="1:41" ht="19.5" customHeight="1">
      <c r="A33" s="216" t="s">
        <v>837</v>
      </c>
      <c r="C33" s="299" t="s">
        <v>287</v>
      </c>
      <c r="D33" s="55" t="s">
        <v>304</v>
      </c>
      <c r="E33" s="55">
        <v>1</v>
      </c>
      <c r="F33" s="113">
        <f t="shared" si="3"/>
        <v>0</v>
      </c>
      <c r="G33" s="112">
        <v>27.5</v>
      </c>
      <c r="H33" s="8">
        <f t="shared" si="2"/>
        <v>0</v>
      </c>
      <c r="J33" s="170"/>
      <c r="L33" s="20"/>
      <c r="M33" s="20"/>
      <c r="N33" s="20"/>
      <c r="O33" s="20"/>
      <c r="P33" s="48">
        <f>AA33*$F33</f>
        <v>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170">
        <v>1</v>
      </c>
      <c r="AB33" s="20"/>
      <c r="AC33" s="20"/>
      <c r="AD33" s="20"/>
      <c r="AE33" s="20"/>
      <c r="AF33" s="20"/>
      <c r="AG33" s="20"/>
      <c r="AH33" s="172"/>
      <c r="AI33" s="20"/>
      <c r="AJ33" s="20"/>
      <c r="AK33" s="20"/>
      <c r="AL33" s="20"/>
      <c r="AM33" s="172"/>
      <c r="AN33" s="98">
        <v>1.3</v>
      </c>
      <c r="AO33" s="98">
        <f t="shared" si="1"/>
        <v>0</v>
      </c>
    </row>
    <row r="34" spans="1:41" ht="19.5" customHeight="1">
      <c r="A34" s="274" t="s">
        <v>838</v>
      </c>
      <c r="C34" s="299" t="s">
        <v>288</v>
      </c>
      <c r="D34" s="55" t="s">
        <v>133</v>
      </c>
      <c r="E34" s="55">
        <v>1</v>
      </c>
      <c r="F34" s="113">
        <f t="shared" si="3"/>
        <v>0</v>
      </c>
      <c r="G34" s="112">
        <v>31.666666666666668</v>
      </c>
      <c r="H34" s="8">
        <f t="shared" si="2"/>
        <v>0</v>
      </c>
      <c r="J34" s="170"/>
      <c r="L34" s="20"/>
      <c r="M34" s="20"/>
      <c r="N34" s="20"/>
      <c r="O34" s="20"/>
      <c r="P34" s="20"/>
      <c r="Q34" s="48">
        <f>AB34*$F34</f>
        <v>0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170">
        <v>1</v>
      </c>
      <c r="AC34" s="20"/>
      <c r="AD34" s="20"/>
      <c r="AE34" s="20"/>
      <c r="AF34" s="20"/>
      <c r="AG34" s="20"/>
      <c r="AH34" s="172"/>
      <c r="AI34" s="20"/>
      <c r="AJ34" s="20"/>
      <c r="AK34" s="20"/>
      <c r="AL34" s="20"/>
      <c r="AM34" s="172"/>
      <c r="AN34" s="98">
        <v>1.8</v>
      </c>
      <c r="AO34" s="98">
        <f t="shared" si="1"/>
        <v>0</v>
      </c>
    </row>
    <row r="35" spans="1:41" ht="19.5" customHeight="1">
      <c r="A35" s="275" t="s">
        <v>1057</v>
      </c>
      <c r="C35" s="299" t="s">
        <v>1050</v>
      </c>
      <c r="D35" s="19" t="s">
        <v>1060</v>
      </c>
      <c r="E35" s="55">
        <v>1</v>
      </c>
      <c r="F35" s="113">
        <f t="shared" si="3"/>
        <v>0</v>
      </c>
      <c r="G35" s="8">
        <v>32.5</v>
      </c>
      <c r="H35" s="8">
        <f t="shared" si="2"/>
        <v>0</v>
      </c>
      <c r="J35" s="170"/>
      <c r="L35" s="20"/>
      <c r="M35" s="20"/>
      <c r="N35" s="20"/>
      <c r="O35" s="20"/>
      <c r="P35" s="20"/>
      <c r="Q35" s="20"/>
      <c r="R35" s="48">
        <f>AC35*$F35</f>
        <v>0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170">
        <v>1</v>
      </c>
      <c r="AD35" s="20"/>
      <c r="AE35" s="20"/>
      <c r="AF35" s="20"/>
      <c r="AG35" s="20"/>
      <c r="AH35" s="172"/>
      <c r="AI35" s="20"/>
      <c r="AJ35" s="20"/>
      <c r="AK35" s="20"/>
      <c r="AL35" s="20"/>
      <c r="AM35" s="172"/>
      <c r="AN35" s="98">
        <v>1.2</v>
      </c>
      <c r="AO35" s="98">
        <f t="shared" si="1"/>
        <v>0</v>
      </c>
    </row>
    <row r="36" spans="1:41" ht="19.5" customHeight="1">
      <c r="A36" s="275" t="s">
        <v>1058</v>
      </c>
      <c r="C36" s="299" t="s">
        <v>1051</v>
      </c>
      <c r="D36" s="19" t="s">
        <v>1061</v>
      </c>
      <c r="E36" s="55">
        <v>1</v>
      </c>
      <c r="F36" s="113">
        <f t="shared" si="3"/>
        <v>0</v>
      </c>
      <c r="G36" s="8">
        <v>35</v>
      </c>
      <c r="H36" s="8">
        <f t="shared" si="2"/>
        <v>0</v>
      </c>
      <c r="J36" s="170"/>
      <c r="L36" s="20"/>
      <c r="M36" s="20"/>
      <c r="N36" s="20"/>
      <c r="O36" s="48">
        <f>Z36*$F36</f>
        <v>0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170">
        <v>1</v>
      </c>
      <c r="AA36" s="20"/>
      <c r="AB36" s="20"/>
      <c r="AC36" s="20"/>
      <c r="AD36" s="20"/>
      <c r="AE36" s="20"/>
      <c r="AF36" s="20"/>
      <c r="AG36" s="20"/>
      <c r="AH36" s="172"/>
      <c r="AI36" s="20"/>
      <c r="AJ36" s="20"/>
      <c r="AK36" s="20"/>
      <c r="AL36" s="20"/>
      <c r="AM36" s="172"/>
      <c r="AN36" s="98">
        <v>0.7</v>
      </c>
      <c r="AO36" s="98">
        <f t="shared" si="1"/>
        <v>0</v>
      </c>
    </row>
    <row r="37" spans="1:41" ht="19.5" customHeight="1">
      <c r="C37" s="279"/>
      <c r="D37" s="9"/>
      <c r="E37" s="1"/>
      <c r="F37" s="1"/>
      <c r="G37" s="80"/>
      <c r="H37" s="129">
        <f>SUM(H12:H36)</f>
        <v>0</v>
      </c>
      <c r="J37" s="31">
        <f>SUM(J12:J36)</f>
        <v>0</v>
      </c>
      <c r="L37" s="20"/>
      <c r="M37" s="20"/>
      <c r="N37" s="171">
        <f>SUM(N12:N36)</f>
        <v>0</v>
      </c>
      <c r="O37" s="171">
        <f t="shared" ref="O37:R37" si="5">SUM(O12:O36)</f>
        <v>0</v>
      </c>
      <c r="P37" s="171">
        <f t="shared" si="5"/>
        <v>0</v>
      </c>
      <c r="Q37" s="171">
        <f t="shared" si="5"/>
        <v>0</v>
      </c>
      <c r="R37" s="171">
        <f t="shared" si="5"/>
        <v>0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172"/>
      <c r="AI37" s="171">
        <f>SUM(AI12:AI36)</f>
        <v>0</v>
      </c>
      <c r="AJ37" s="171">
        <f>SUM(AJ12:AJ36)</f>
        <v>0</v>
      </c>
      <c r="AK37" s="20"/>
      <c r="AL37" s="20"/>
      <c r="AM37" s="172"/>
      <c r="AN37" s="20"/>
      <c r="AO37" s="99">
        <f>SUM(AO12:AO36)</f>
        <v>0</v>
      </c>
    </row>
    <row r="38" spans="1:41">
      <c r="C38" s="280"/>
    </row>
    <row r="39" spans="1:41">
      <c r="C39" s="281" t="s">
        <v>326</v>
      </c>
    </row>
    <row r="40" spans="1:41" ht="19.5" customHeight="1">
      <c r="A40" s="216" t="s">
        <v>840</v>
      </c>
      <c r="C40" s="299" t="s">
        <v>1046</v>
      </c>
      <c r="D40" s="55"/>
      <c r="E40" s="55"/>
      <c r="F40" s="113">
        <f t="shared" ref="F40:F44" si="6">J40</f>
        <v>0</v>
      </c>
      <c r="G40" s="112">
        <v>1780</v>
      </c>
      <c r="H40" s="8">
        <f>F40*G40*(100-$F$3)/100</f>
        <v>0</v>
      </c>
      <c r="J40" s="17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172"/>
      <c r="AI40" s="20"/>
      <c r="AJ40" s="20"/>
      <c r="AK40" s="20"/>
      <c r="AL40" s="20"/>
      <c r="AM40" s="172"/>
      <c r="AN40" s="98">
        <v>132</v>
      </c>
      <c r="AO40" s="98">
        <f t="shared" ref="AO40:AO45" si="7">AN40*F40</f>
        <v>0</v>
      </c>
    </row>
    <row r="41" spans="1:41" ht="19.5" customHeight="1">
      <c r="A41" s="216" t="s">
        <v>488</v>
      </c>
      <c r="B41" s="217">
        <v>14454</v>
      </c>
      <c r="C41" s="300" t="s">
        <v>1047</v>
      </c>
      <c r="D41" s="511" t="s">
        <v>328</v>
      </c>
      <c r="E41" s="512"/>
      <c r="F41" s="113">
        <f t="shared" si="6"/>
        <v>0</v>
      </c>
      <c r="G41" s="112">
        <v>340</v>
      </c>
      <c r="H41" s="8">
        <f>F41*G41*(100-$F$4)/100</f>
        <v>0</v>
      </c>
      <c r="J41" s="17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170">
        <v>1</v>
      </c>
      <c r="AB41" s="20"/>
      <c r="AC41" s="20"/>
      <c r="AD41" s="20"/>
      <c r="AE41" s="20"/>
      <c r="AF41" s="20"/>
      <c r="AG41" s="20"/>
      <c r="AH41" s="172"/>
      <c r="AI41" s="20"/>
      <c r="AJ41" s="20"/>
      <c r="AK41" s="20"/>
      <c r="AL41" s="20"/>
      <c r="AM41" s="172"/>
      <c r="AN41" s="98">
        <v>15.49</v>
      </c>
      <c r="AO41" s="98">
        <f t="shared" si="7"/>
        <v>0</v>
      </c>
    </row>
    <row r="42" spans="1:41" ht="19.5" customHeight="1">
      <c r="A42" s="216" t="s">
        <v>489</v>
      </c>
      <c r="B42" s="217">
        <v>14454</v>
      </c>
      <c r="C42" s="300" t="s">
        <v>1048</v>
      </c>
      <c r="D42" s="511" t="s">
        <v>328</v>
      </c>
      <c r="E42" s="512"/>
      <c r="F42" s="113">
        <f t="shared" si="6"/>
        <v>0</v>
      </c>
      <c r="G42" s="112">
        <v>340</v>
      </c>
      <c r="H42" s="8">
        <f t="shared" ref="H42:H45" si="8">F42*G42*(100-$F$4)/100</f>
        <v>0</v>
      </c>
      <c r="J42" s="17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170"/>
      <c r="AB42" s="20"/>
      <c r="AC42" s="20"/>
      <c r="AD42" s="20"/>
      <c r="AE42" s="20"/>
      <c r="AF42" s="20"/>
      <c r="AG42" s="20"/>
      <c r="AH42" s="172"/>
      <c r="AI42" s="20"/>
      <c r="AJ42" s="20"/>
      <c r="AK42" s="20"/>
      <c r="AL42" s="20"/>
      <c r="AM42" s="172"/>
      <c r="AN42" s="98">
        <v>15.49</v>
      </c>
      <c r="AO42" s="98">
        <f t="shared" si="7"/>
        <v>0</v>
      </c>
    </row>
    <row r="43" spans="1:41" ht="19.5" customHeight="1">
      <c r="A43" s="216" t="s">
        <v>490</v>
      </c>
      <c r="B43" s="218">
        <v>14455</v>
      </c>
      <c r="C43" s="300" t="s">
        <v>1224</v>
      </c>
      <c r="D43" s="511" t="s">
        <v>329</v>
      </c>
      <c r="E43" s="512"/>
      <c r="F43" s="113">
        <f>J43</f>
        <v>0</v>
      </c>
      <c r="G43" s="112">
        <v>390</v>
      </c>
      <c r="H43" s="8">
        <f t="shared" si="8"/>
        <v>0</v>
      </c>
      <c r="J43" s="17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170"/>
      <c r="AB43" s="20"/>
      <c r="AC43" s="20"/>
      <c r="AD43" s="20"/>
      <c r="AE43" s="20"/>
      <c r="AF43" s="20"/>
      <c r="AG43" s="20"/>
      <c r="AH43" s="172"/>
      <c r="AI43" s="20"/>
      <c r="AJ43" s="20"/>
      <c r="AK43" s="20"/>
      <c r="AL43" s="20"/>
      <c r="AM43" s="172"/>
      <c r="AN43" s="98">
        <v>15</v>
      </c>
      <c r="AO43" s="98">
        <f t="shared" si="7"/>
        <v>0</v>
      </c>
    </row>
    <row r="44" spans="1:41" ht="19.5" customHeight="1">
      <c r="A44" s="216" t="s">
        <v>491</v>
      </c>
      <c r="B44" s="218">
        <v>14455</v>
      </c>
      <c r="C44" s="300" t="s">
        <v>1225</v>
      </c>
      <c r="D44" s="511" t="s">
        <v>330</v>
      </c>
      <c r="E44" s="512"/>
      <c r="F44" s="113">
        <f t="shared" si="6"/>
        <v>0</v>
      </c>
      <c r="G44" s="112">
        <v>390</v>
      </c>
      <c r="H44" s="8">
        <f t="shared" si="8"/>
        <v>0</v>
      </c>
      <c r="J44" s="17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70">
        <v>1</v>
      </c>
      <c r="AC44" s="20"/>
      <c r="AD44" s="20"/>
      <c r="AE44" s="20"/>
      <c r="AF44" s="20"/>
      <c r="AG44" s="20"/>
      <c r="AH44" s="172"/>
      <c r="AI44" s="20"/>
      <c r="AJ44" s="20"/>
      <c r="AK44" s="20"/>
      <c r="AL44" s="20"/>
      <c r="AM44" s="172"/>
      <c r="AN44" s="98">
        <v>15</v>
      </c>
      <c r="AO44" s="98">
        <f t="shared" si="7"/>
        <v>0</v>
      </c>
    </row>
    <row r="45" spans="1:41" ht="19.5" customHeight="1">
      <c r="A45" s="216" t="s">
        <v>839</v>
      </c>
      <c r="C45" s="26" t="s">
        <v>1049</v>
      </c>
      <c r="D45" s="19" t="s">
        <v>327</v>
      </c>
      <c r="E45" s="19"/>
      <c r="F45" s="113">
        <f t="shared" ref="F45" si="9">J45</f>
        <v>0</v>
      </c>
      <c r="G45" s="112">
        <v>377.5</v>
      </c>
      <c r="H45" s="8">
        <f t="shared" si="8"/>
        <v>0</v>
      </c>
      <c r="J45" s="17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170"/>
      <c r="AC45" s="20"/>
      <c r="AD45" s="20"/>
      <c r="AE45" s="20"/>
      <c r="AF45" s="20"/>
      <c r="AG45" s="20"/>
      <c r="AH45" s="172"/>
      <c r="AI45" s="20"/>
      <c r="AJ45" s="20"/>
      <c r="AK45" s="20"/>
      <c r="AL45" s="20"/>
      <c r="AM45" s="172"/>
      <c r="AN45" s="98">
        <v>9.3000000000000007</v>
      </c>
      <c r="AO45" s="98">
        <f t="shared" si="7"/>
        <v>0</v>
      </c>
    </row>
    <row r="46" spans="1:41" ht="19.5" customHeight="1">
      <c r="C46" s="9"/>
      <c r="D46" s="9"/>
      <c r="E46" s="1"/>
      <c r="F46" s="1"/>
      <c r="G46" s="80"/>
      <c r="H46" s="129">
        <f>SUM(H40:H45)</f>
        <v>0</v>
      </c>
      <c r="J46" s="31">
        <f>SUM(J40:J45)</f>
        <v>0</v>
      </c>
      <c r="L46" s="20"/>
      <c r="M46" s="20"/>
      <c r="N46" s="171">
        <f>SUM(N40:N45)</f>
        <v>0</v>
      </c>
      <c r="O46" s="171">
        <f>SUM(O40:O45)</f>
        <v>0</v>
      </c>
      <c r="P46" s="171">
        <f>SUM(P40:P45)</f>
        <v>0</v>
      </c>
      <c r="Q46" s="171">
        <f>SUM(Q40:Q45)</f>
        <v>0</v>
      </c>
      <c r="R46" s="171">
        <f>SUM(R40:R45)</f>
        <v>0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172"/>
      <c r="AI46" s="171">
        <f>SUM(AI40:AI45)</f>
        <v>0</v>
      </c>
      <c r="AJ46" s="171">
        <f>SUM(AJ40:AL45)</f>
        <v>0</v>
      </c>
      <c r="AK46" s="20"/>
      <c r="AL46" s="20"/>
      <c r="AM46" s="172"/>
      <c r="AN46" s="20"/>
      <c r="AO46" s="99">
        <f>SUM(AO40:AO45)</f>
        <v>0</v>
      </c>
    </row>
  </sheetData>
  <mergeCells count="10">
    <mergeCell ref="W1:Z1"/>
    <mergeCell ref="D43:E43"/>
    <mergeCell ref="D44:E44"/>
    <mergeCell ref="D41:E41"/>
    <mergeCell ref="D42:E42"/>
    <mergeCell ref="AN10:AO10"/>
    <mergeCell ref="C5:C6"/>
    <mergeCell ref="J6:N6"/>
    <mergeCell ref="L10:V10"/>
    <mergeCell ref="AI10:AJ10"/>
  </mergeCells>
  <phoneticPr fontId="26" type="noConversion"/>
  <hyperlinks>
    <hyperlink ref="C36" r:id="rId1" xr:uid="{36B4F773-DF29-4FF7-8B38-03178BEA97B6}"/>
    <hyperlink ref="C35" r:id="rId2" xr:uid="{F67854AA-2234-4123-9301-263F9F32413B}"/>
    <hyperlink ref="C16" r:id="rId3" xr:uid="{1CC5CB3B-57AD-4861-AD79-9E00C8A4C4B3}"/>
    <hyperlink ref="C12" r:id="rId4" xr:uid="{7C7A966F-772A-4FD2-BE60-F68956D41BF4}"/>
    <hyperlink ref="C13" r:id="rId5" xr:uid="{87828772-9AF8-4C3C-BBC3-A0C640D4DCC6}"/>
    <hyperlink ref="C14" r:id="rId6" xr:uid="{69AC0ACB-BC94-4674-9592-455FF4233B41}"/>
    <hyperlink ref="C15" r:id="rId7" xr:uid="{0C930B97-0478-47C3-A49F-A861719BA7A9}"/>
    <hyperlink ref="C17" r:id="rId8" xr:uid="{1FA8FCB0-F45C-430E-8427-34E80457A72C}"/>
    <hyperlink ref="C18" r:id="rId9" xr:uid="{708771A4-5335-45E0-BA52-744AA87AF183}"/>
    <hyperlink ref="C19" r:id="rId10" xr:uid="{870BE4C9-6A94-4860-AC8C-825072832236}"/>
    <hyperlink ref="C20" r:id="rId11" xr:uid="{C9F881C4-1A90-49CF-B806-4F8D57122EAE}"/>
    <hyperlink ref="C21" r:id="rId12" xr:uid="{ED0A2C12-A55E-4F84-B574-A99000EE8211}"/>
    <hyperlink ref="C22" r:id="rId13" xr:uid="{6E5E5FA3-C98A-4E46-AD62-AA60E0C16EB2}"/>
    <hyperlink ref="C23" r:id="rId14" xr:uid="{1B266EEB-0233-4AB1-B81E-D6D21A21BD1F}"/>
    <hyperlink ref="C24" r:id="rId15" xr:uid="{B0621220-0A67-489C-BA52-AEFD34E490C9}"/>
    <hyperlink ref="C25" r:id="rId16" xr:uid="{D16F60D0-D819-4214-924C-D0712614114A}"/>
    <hyperlink ref="C26" r:id="rId17" xr:uid="{7025EA00-B2C5-4CDA-847C-3B625CAEDA89}"/>
    <hyperlink ref="C27" r:id="rId18" xr:uid="{CF8D9A45-C922-4D03-8D01-DC85A42740DB}"/>
    <hyperlink ref="C28" r:id="rId19" xr:uid="{7358BD23-5A06-4285-9100-A7D002DA5E52}"/>
    <hyperlink ref="C29" r:id="rId20" xr:uid="{A0620B67-F947-4D29-AAC2-BB695A05AA23}"/>
    <hyperlink ref="C30" r:id="rId21" xr:uid="{6A1A2B31-6BB3-41BE-B26E-EFFAE747EE77}"/>
    <hyperlink ref="C31" r:id="rId22" xr:uid="{D02A9991-1E3A-4DE1-8010-13BE181E9EA0}"/>
    <hyperlink ref="C32" r:id="rId23" xr:uid="{21F6D9C2-01DA-4EC0-A1C0-55019AE4F028}"/>
    <hyperlink ref="C33" r:id="rId24" xr:uid="{E29D28DF-49C8-4C19-9AD1-65A46052A61C}"/>
    <hyperlink ref="C34" r:id="rId25" xr:uid="{66F32730-DBF6-4DC2-ACA8-62E43F8FCA1F}"/>
    <hyperlink ref="C40" r:id="rId26" xr:uid="{5845EC5B-5CBA-4341-96A4-08CA8DDB26ED}"/>
    <hyperlink ref="C43" r:id="rId27" xr:uid="{72612529-628F-4D5F-8DE2-6E35D1598C64}"/>
    <hyperlink ref="C44" r:id="rId28" xr:uid="{75E9BA79-564E-4CDD-BD4F-48864BC2ECEF}"/>
    <hyperlink ref="C41" r:id="rId29" xr:uid="{5F127095-A0D8-490C-B249-017AAA02988C}"/>
    <hyperlink ref="C42" r:id="rId30" xr:uid="{ACF07AC4-5370-4B30-A4B0-DC1AEF98DCA7}"/>
  </hyperlinks>
  <pageMargins left="0.7" right="0.7" top="0.75" bottom="0.75" header="0.3" footer="0.3"/>
  <pageSetup paperSize="9" scale="50" orientation="portrait" horizontalDpi="300" verticalDpi="300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B90D-3720-4AF7-80FC-AD9C357A38CB}">
  <sheetPr codeName="Feuil2"/>
  <dimension ref="A1:BP25"/>
  <sheetViews>
    <sheetView topLeftCell="H1" zoomScale="70" zoomScaleNormal="70" workbookViewId="0">
      <selection activeCell="C11" sqref="A11:XFD15"/>
    </sheetView>
  </sheetViews>
  <sheetFormatPr baseColWidth="10" defaultRowHeight="14.5"/>
  <cols>
    <col min="1" max="1" width="17.26953125" hidden="1" customWidth="1"/>
    <col min="2" max="2" width="0" hidden="1" customWidth="1"/>
    <col min="3" max="3" width="40" customWidth="1"/>
    <col min="4" max="6" width="11.453125" customWidth="1"/>
    <col min="10" max="21" width="14.26953125" customWidth="1"/>
    <col min="29" max="29" width="11" customWidth="1"/>
    <col min="30" max="36" width="11.453125" hidden="1" customWidth="1"/>
    <col min="48" max="48" width="10.81640625" customWidth="1"/>
    <col min="49" max="60" width="11.453125" hidden="1" customWidth="1"/>
    <col min="63" max="63" width="10.54296875" customWidth="1"/>
    <col min="64" max="65" width="11.453125" hidden="1" customWidth="1"/>
  </cols>
  <sheetData>
    <row r="1" spans="1:68" s="1" customFormat="1" ht="20.149999999999999" customHeight="1">
      <c r="A1" s="220"/>
      <c r="B1" s="220"/>
      <c r="D1" s="41" t="s">
        <v>47</v>
      </c>
      <c r="E1" s="39" t="s">
        <v>254</v>
      </c>
      <c r="H1" s="9"/>
      <c r="I1" s="9"/>
      <c r="J1" s="479" t="s">
        <v>42</v>
      </c>
      <c r="K1" s="479"/>
      <c r="L1" s="479"/>
      <c r="M1" s="479"/>
      <c r="N1" s="482"/>
      <c r="V1" s="9"/>
      <c r="W1" s="480" t="s">
        <v>70</v>
      </c>
      <c r="X1" s="480"/>
      <c r="Y1" s="480"/>
      <c r="Z1" s="154">
        <f>BP15+BP25</f>
        <v>0</v>
      </c>
      <c r="AC1" s="9"/>
      <c r="AD1" s="9"/>
      <c r="AE1" s="9"/>
      <c r="AF1" s="9"/>
      <c r="AG1" s="9"/>
      <c r="AH1" s="9"/>
      <c r="AI1" s="9"/>
      <c r="AJ1" s="9"/>
      <c r="AV1" s="9"/>
    </row>
    <row r="2" spans="1:68" s="1" customFormat="1" ht="21" customHeight="1">
      <c r="A2" s="220"/>
      <c r="B2" s="220"/>
      <c r="C2" s="43" t="s">
        <v>41</v>
      </c>
      <c r="D2" s="50">
        <f>H15+H25</f>
        <v>0</v>
      </c>
      <c r="E2" s="81"/>
      <c r="H2" s="9"/>
      <c r="I2" s="9"/>
      <c r="J2" s="87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66" t="s">
        <v>62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V2" s="9"/>
    </row>
    <row r="3" spans="1:68" s="1" customFormat="1" ht="19.5" customHeight="1">
      <c r="A3" s="220"/>
      <c r="B3" s="220"/>
      <c r="C3" s="89"/>
      <c r="D3" s="89"/>
      <c r="E3" s="40"/>
      <c r="F3" s="40"/>
      <c r="G3" s="33"/>
      <c r="I3" s="9"/>
      <c r="J3" s="37">
        <f>W15+W25</f>
        <v>0</v>
      </c>
      <c r="K3" s="37">
        <f t="shared" ref="K3:P3" si="0">X15+X25</f>
        <v>0</v>
      </c>
      <c r="L3" s="37">
        <f t="shared" si="0"/>
        <v>0</v>
      </c>
      <c r="M3" s="37">
        <f t="shared" si="0"/>
        <v>0</v>
      </c>
      <c r="N3" s="37">
        <f t="shared" si="0"/>
        <v>0</v>
      </c>
      <c r="O3" s="37">
        <f t="shared" si="0"/>
        <v>0</v>
      </c>
      <c r="P3" s="37">
        <f t="shared" si="0"/>
        <v>0</v>
      </c>
      <c r="Q3" s="85">
        <f>SUM(J3:P3)</f>
        <v>0</v>
      </c>
      <c r="R3" s="46"/>
      <c r="V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W3" s="9"/>
      <c r="BI3" s="9"/>
    </row>
    <row r="4" spans="1:68" s="1" customFormat="1" ht="19.5" customHeight="1">
      <c r="A4" s="220"/>
      <c r="B4" s="220"/>
      <c r="C4" s="92"/>
      <c r="D4" s="92"/>
      <c r="E4" s="93"/>
      <c r="F4" s="40"/>
      <c r="G4" s="33"/>
      <c r="I4" s="9"/>
      <c r="J4" s="46"/>
      <c r="K4" s="46"/>
      <c r="L4" s="46"/>
      <c r="M4" s="46"/>
      <c r="N4" s="46"/>
      <c r="O4" s="46"/>
      <c r="P4" s="46"/>
      <c r="V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W4" s="9"/>
      <c r="BI4" s="9"/>
    </row>
    <row r="5" spans="1:68" s="1" customFormat="1" ht="19.5" customHeight="1">
      <c r="A5" s="220"/>
      <c r="B5" s="220"/>
      <c r="C5" s="495" t="s">
        <v>1676</v>
      </c>
      <c r="D5" s="92"/>
      <c r="E5" s="40"/>
      <c r="F5" s="40"/>
      <c r="G5" s="33"/>
      <c r="H5" s="33"/>
      <c r="I5" s="9"/>
      <c r="J5" s="33"/>
      <c r="K5" s="33"/>
      <c r="V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W5" s="9"/>
      <c r="BI5" s="9"/>
    </row>
    <row r="6" spans="1:68" s="1" customFormat="1" ht="19.5" customHeight="1">
      <c r="A6" s="220"/>
      <c r="B6" s="220"/>
      <c r="C6" s="495"/>
      <c r="D6" s="92"/>
      <c r="E6" s="40"/>
      <c r="F6" s="40"/>
      <c r="G6" s="33"/>
      <c r="I6" s="9"/>
      <c r="J6" s="480" t="s">
        <v>1445</v>
      </c>
      <c r="K6" s="479"/>
      <c r="L6" s="479"/>
      <c r="M6" s="479"/>
      <c r="N6" s="479"/>
      <c r="T6" s="9"/>
      <c r="U6" s="9"/>
      <c r="V6" s="9"/>
      <c r="W6" s="114" t="s">
        <v>1446</v>
      </c>
      <c r="X6" s="114"/>
      <c r="Y6" s="114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W6" s="9"/>
      <c r="BI6" s="9"/>
    </row>
    <row r="7" spans="1:68" s="1" customFormat="1" ht="19.5" customHeight="1">
      <c r="A7" s="220"/>
      <c r="B7" s="220"/>
      <c r="C7" s="40"/>
      <c r="D7" s="40"/>
      <c r="E7" s="40"/>
      <c r="F7" s="40"/>
      <c r="G7" s="33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66" t="s">
        <v>62</v>
      </c>
      <c r="V7" s="9"/>
      <c r="W7" s="69" t="s">
        <v>50</v>
      </c>
      <c r="X7" s="71" t="s">
        <v>52</v>
      </c>
      <c r="Y7" s="67" t="s">
        <v>62</v>
      </c>
      <c r="Z7" s="9"/>
      <c r="AA7" s="9"/>
      <c r="AB7" s="9"/>
      <c r="AC7" s="9"/>
      <c r="AD7" s="9"/>
      <c r="AE7" s="9"/>
      <c r="AF7" s="9"/>
      <c r="AG7" s="9"/>
    </row>
    <row r="8" spans="1:68" s="1" customFormat="1" ht="19.5" customHeight="1">
      <c r="A8" s="220"/>
      <c r="B8" s="220"/>
      <c r="C8" s="40"/>
      <c r="D8" s="40"/>
      <c r="E8" s="40"/>
      <c r="F8" s="40"/>
      <c r="G8" s="33"/>
      <c r="H8" s="33"/>
      <c r="J8" s="153">
        <f>AL15+AL25</f>
        <v>0</v>
      </c>
      <c r="K8" s="153">
        <f t="shared" ref="K8:T8" si="1">AM15+AM25</f>
        <v>0</v>
      </c>
      <c r="L8" s="153">
        <f t="shared" si="1"/>
        <v>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53">
        <f t="shared" si="1"/>
        <v>0</v>
      </c>
      <c r="R8" s="153">
        <f t="shared" si="1"/>
        <v>0</v>
      </c>
      <c r="S8" s="153">
        <f t="shared" si="1"/>
        <v>0</v>
      </c>
      <c r="T8" s="153">
        <f t="shared" si="1"/>
        <v>0</v>
      </c>
      <c r="U8" s="85">
        <f>SUM(J8:T8)</f>
        <v>0</v>
      </c>
      <c r="V8" s="9"/>
      <c r="W8" s="37">
        <f>BJ15+BJ25</f>
        <v>0</v>
      </c>
      <c r="X8" s="37">
        <f>BK15+BK25</f>
        <v>0</v>
      </c>
      <c r="Y8" s="94">
        <f>SUM(W8:X8)</f>
        <v>0</v>
      </c>
      <c r="Z8" s="9"/>
      <c r="AA8" s="9"/>
      <c r="AB8" s="9"/>
      <c r="AC8" s="9"/>
      <c r="AD8" s="9"/>
      <c r="AE8" s="9"/>
      <c r="AF8" s="9"/>
      <c r="AG8" s="9"/>
    </row>
    <row r="9" spans="1:68" s="1" customFormat="1" ht="17.25" customHeight="1">
      <c r="A9" s="220"/>
      <c r="B9" s="220"/>
      <c r="C9" s="40"/>
      <c r="D9" s="40"/>
      <c r="I9" s="9"/>
      <c r="P9" s="2"/>
      <c r="V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W9" s="9"/>
      <c r="BI9" s="9"/>
    </row>
    <row r="10" spans="1:68" s="1" customFormat="1" ht="117.75" customHeight="1">
      <c r="A10" s="221" t="s">
        <v>401</v>
      </c>
      <c r="B10" s="221"/>
      <c r="C10" s="45"/>
      <c r="D10" s="142" t="s">
        <v>203</v>
      </c>
      <c r="E10" s="38" t="s">
        <v>30</v>
      </c>
      <c r="F10" s="38" t="s">
        <v>31</v>
      </c>
      <c r="G10" s="38" t="s">
        <v>32</v>
      </c>
      <c r="H10" s="38" t="s">
        <v>33</v>
      </c>
      <c r="I10" s="9"/>
      <c r="J10" s="306" t="s">
        <v>1455</v>
      </c>
      <c r="K10" s="308" t="s">
        <v>43</v>
      </c>
      <c r="L10" s="312" t="s">
        <v>226</v>
      </c>
      <c r="M10" s="314" t="s">
        <v>44</v>
      </c>
      <c r="N10" s="316" t="s">
        <v>45</v>
      </c>
      <c r="O10" s="318" t="s">
        <v>1385</v>
      </c>
      <c r="P10" s="121" t="s">
        <v>202</v>
      </c>
      <c r="Q10" s="326" t="s">
        <v>156</v>
      </c>
      <c r="R10" s="320" t="s">
        <v>1386</v>
      </c>
      <c r="S10" s="322" t="s">
        <v>1387</v>
      </c>
      <c r="T10" s="4" t="s">
        <v>1388</v>
      </c>
      <c r="U10" s="324" t="s">
        <v>1389</v>
      </c>
      <c r="V10" s="9"/>
      <c r="W10" s="484" t="s">
        <v>34</v>
      </c>
      <c r="X10" s="485"/>
      <c r="Y10" s="485"/>
      <c r="Z10" s="485"/>
      <c r="AA10" s="485"/>
      <c r="AB10" s="485"/>
      <c r="AC10" s="486"/>
      <c r="AD10" s="36"/>
      <c r="AE10" s="9"/>
      <c r="AF10" s="9"/>
      <c r="AG10" s="9"/>
      <c r="AH10" s="9"/>
      <c r="AI10" s="9"/>
      <c r="AJ10" s="9"/>
      <c r="AK10" s="9"/>
      <c r="AL10" s="487" t="s">
        <v>59</v>
      </c>
      <c r="AM10" s="488"/>
      <c r="AN10" s="488"/>
      <c r="AO10" s="488"/>
      <c r="AP10" s="488"/>
      <c r="AQ10" s="488"/>
      <c r="AR10" s="488"/>
      <c r="AS10" s="488"/>
      <c r="AT10" s="488"/>
      <c r="AU10" s="488"/>
      <c r="AV10" s="488"/>
      <c r="AW10" s="9"/>
      <c r="BI10" s="9"/>
      <c r="BJ10" s="496" t="s">
        <v>65</v>
      </c>
      <c r="BK10" s="496"/>
      <c r="BO10" s="478" t="s">
        <v>67</v>
      </c>
      <c r="BP10" s="478"/>
    </row>
    <row r="11" spans="1:68" s="1" customFormat="1" ht="20.149999999999999" customHeight="1">
      <c r="A11" s="222"/>
      <c r="B11" s="222"/>
      <c r="C11" s="28" t="s">
        <v>1295</v>
      </c>
      <c r="D11" s="16"/>
      <c r="E11" s="16"/>
      <c r="F11" s="16"/>
      <c r="G11" s="12"/>
      <c r="H11" s="12"/>
      <c r="I11" s="9"/>
      <c r="J11" s="16"/>
      <c r="K11" s="16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9"/>
      <c r="W11" s="6" t="s">
        <v>61</v>
      </c>
      <c r="X11" s="6" t="s">
        <v>20</v>
      </c>
      <c r="Y11" s="6" t="s">
        <v>21</v>
      </c>
      <c r="Z11" s="6" t="s">
        <v>22</v>
      </c>
      <c r="AA11" s="6" t="s">
        <v>23</v>
      </c>
      <c r="AB11" s="6" t="s">
        <v>6</v>
      </c>
      <c r="AC11" s="6" t="s">
        <v>24</v>
      </c>
      <c r="AD11" s="13" t="s">
        <v>61</v>
      </c>
      <c r="AE11" s="13" t="s">
        <v>20</v>
      </c>
      <c r="AF11" s="13" t="s">
        <v>21</v>
      </c>
      <c r="AG11" s="13" t="s">
        <v>22</v>
      </c>
      <c r="AH11" s="13" t="s">
        <v>23</v>
      </c>
      <c r="AI11" s="13" t="s">
        <v>6</v>
      </c>
      <c r="AJ11" s="13" t="s">
        <v>24</v>
      </c>
      <c r="AK11" s="9"/>
      <c r="AL11" s="6" t="s">
        <v>48</v>
      </c>
      <c r="AM11" s="6" t="s">
        <v>49</v>
      </c>
      <c r="AN11" s="6" t="s">
        <v>50</v>
      </c>
      <c r="AO11" s="6" t="s">
        <v>52</v>
      </c>
      <c r="AP11" s="6" t="s">
        <v>54</v>
      </c>
      <c r="AQ11" s="6" t="s">
        <v>55</v>
      </c>
      <c r="AR11" s="6" t="s">
        <v>56</v>
      </c>
      <c r="AS11" s="6" t="s">
        <v>57</v>
      </c>
      <c r="AT11" s="6" t="s">
        <v>58</v>
      </c>
      <c r="AU11" s="6" t="s">
        <v>239</v>
      </c>
      <c r="AV11" s="6" t="s">
        <v>240</v>
      </c>
      <c r="AW11" s="9"/>
      <c r="AX11" s="13" t="s">
        <v>48</v>
      </c>
      <c r="AY11" s="13" t="s">
        <v>49</v>
      </c>
      <c r="AZ11" s="13" t="s">
        <v>50</v>
      </c>
      <c r="BA11" s="13" t="s">
        <v>52</v>
      </c>
      <c r="BB11" s="13" t="s">
        <v>54</v>
      </c>
      <c r="BC11" s="13" t="s">
        <v>55</v>
      </c>
      <c r="BD11" s="13" t="s">
        <v>56</v>
      </c>
      <c r="BE11" s="13" t="s">
        <v>57</v>
      </c>
      <c r="BF11" s="13" t="s">
        <v>58</v>
      </c>
      <c r="BG11" s="13" t="s">
        <v>239</v>
      </c>
      <c r="BH11" s="13" t="s">
        <v>240</v>
      </c>
      <c r="BI11" s="9"/>
      <c r="BJ11" s="73" t="s">
        <v>50</v>
      </c>
      <c r="BK11" s="73" t="s">
        <v>52</v>
      </c>
      <c r="BL11" s="140" t="s">
        <v>50</v>
      </c>
      <c r="BM11" s="140" t="s">
        <v>52</v>
      </c>
      <c r="BO11" s="72" t="s">
        <v>68</v>
      </c>
      <c r="BP11" s="72" t="s">
        <v>69</v>
      </c>
    </row>
    <row r="12" spans="1:68" s="1" customFormat="1" ht="20.149999999999999" customHeight="1">
      <c r="A12" s="223" t="s">
        <v>428</v>
      </c>
      <c r="B12" s="224"/>
      <c r="C12" s="278" t="s">
        <v>365</v>
      </c>
      <c r="D12" s="19" t="s">
        <v>366</v>
      </c>
      <c r="E12" s="19">
        <v>16</v>
      </c>
      <c r="F12" s="130">
        <f>SUM(J12:U12)</f>
        <v>0</v>
      </c>
      <c r="G12" s="8">
        <v>560</v>
      </c>
      <c r="H12" s="8">
        <f>F12*G12*(100-$E$2)/100</f>
        <v>0</v>
      </c>
      <c r="I12" s="9"/>
      <c r="J12" s="379" t="s">
        <v>1456</v>
      </c>
      <c r="K12" s="378" t="s">
        <v>1456</v>
      </c>
      <c r="L12" s="380" t="s">
        <v>1456</v>
      </c>
      <c r="M12" s="315"/>
      <c r="N12" s="381" t="s">
        <v>1456</v>
      </c>
      <c r="O12" s="382" t="s">
        <v>1456</v>
      </c>
      <c r="P12" s="383" t="s">
        <v>1456</v>
      </c>
      <c r="Q12" s="384" t="s">
        <v>1456</v>
      </c>
      <c r="R12" s="385" t="s">
        <v>1456</v>
      </c>
      <c r="S12" s="386" t="s">
        <v>1456</v>
      </c>
      <c r="T12" s="387" t="s">
        <v>1456</v>
      </c>
      <c r="U12" s="388" t="s">
        <v>1456</v>
      </c>
      <c r="V12" s="9"/>
      <c r="W12" s="20"/>
      <c r="X12" s="48">
        <f>AE12*$F12</f>
        <v>0</v>
      </c>
      <c r="Y12" s="20"/>
      <c r="Z12" s="20"/>
      <c r="AA12" s="48">
        <f>AH12*$F12</f>
        <v>0</v>
      </c>
      <c r="AB12" s="20"/>
      <c r="AC12" s="20"/>
      <c r="AD12" s="59"/>
      <c r="AE12" s="59">
        <v>4</v>
      </c>
      <c r="AF12" s="59"/>
      <c r="AG12" s="59"/>
      <c r="AH12" s="59">
        <v>12</v>
      </c>
      <c r="AI12" s="59"/>
      <c r="AJ12" s="59"/>
      <c r="AK12" s="9"/>
      <c r="AL12" s="48">
        <f>AX12*$F12</f>
        <v>0</v>
      </c>
      <c r="AM12" s="20"/>
      <c r="AN12" s="20"/>
      <c r="AO12" s="20"/>
      <c r="AP12" s="48">
        <f>BB12*$F12</f>
        <v>0</v>
      </c>
      <c r="AQ12" s="20"/>
      <c r="AR12" s="20"/>
      <c r="AS12" s="20"/>
      <c r="AT12" s="20"/>
      <c r="AU12" s="20"/>
      <c r="AV12" s="20"/>
      <c r="AW12" s="59"/>
      <c r="AX12" s="249">
        <v>4</v>
      </c>
      <c r="AY12" s="249"/>
      <c r="AZ12" s="249"/>
      <c r="BA12" s="249"/>
      <c r="BB12" s="249">
        <v>12</v>
      </c>
      <c r="BC12" s="249"/>
      <c r="BD12" s="249"/>
      <c r="BE12" s="249"/>
      <c r="BF12" s="249"/>
      <c r="BG12" s="249"/>
      <c r="BH12" s="249"/>
      <c r="BI12" s="9"/>
      <c r="BJ12" s="48">
        <f>BL12*$F12</f>
        <v>0</v>
      </c>
      <c r="BK12" s="20"/>
      <c r="BL12" s="249"/>
      <c r="BM12" s="249"/>
      <c r="BO12" s="98">
        <v>21.6</v>
      </c>
      <c r="BP12" s="98">
        <f>BO12*F12</f>
        <v>0</v>
      </c>
    </row>
    <row r="13" spans="1:68" s="1" customFormat="1" ht="20.149999999999999" customHeight="1">
      <c r="A13" s="223" t="s">
        <v>428</v>
      </c>
      <c r="B13" s="224"/>
      <c r="C13" s="278" t="s">
        <v>1297</v>
      </c>
      <c r="D13" s="19" t="s">
        <v>20</v>
      </c>
      <c r="E13" s="19">
        <v>1</v>
      </c>
      <c r="F13" s="130">
        <f>SUM(J13:U13)</f>
        <v>0</v>
      </c>
      <c r="G13" s="8">
        <v>5</v>
      </c>
      <c r="H13" s="8">
        <f>F13*G13*(100-$E$2)/100</f>
        <v>0</v>
      </c>
      <c r="I13" s="9"/>
      <c r="J13" s="379" t="s">
        <v>1456</v>
      </c>
      <c r="K13" s="378" t="s">
        <v>1456</v>
      </c>
      <c r="L13" s="380" t="s">
        <v>1456</v>
      </c>
      <c r="M13" s="315"/>
      <c r="N13" s="381" t="s">
        <v>1456</v>
      </c>
      <c r="O13" s="382" t="s">
        <v>1456</v>
      </c>
      <c r="P13" s="383" t="s">
        <v>1456</v>
      </c>
      <c r="Q13" s="384" t="s">
        <v>1456</v>
      </c>
      <c r="R13" s="385" t="s">
        <v>1456</v>
      </c>
      <c r="S13" s="386" t="s">
        <v>1456</v>
      </c>
      <c r="T13" s="387" t="s">
        <v>1456</v>
      </c>
      <c r="U13" s="388" t="s">
        <v>1456</v>
      </c>
      <c r="V13" s="9"/>
      <c r="W13" s="20"/>
      <c r="X13" s="48">
        <f t="shared" ref="X13" si="2">AE13*$F13</f>
        <v>0</v>
      </c>
      <c r="Y13" s="20"/>
      <c r="Z13" s="20"/>
      <c r="AA13" s="20"/>
      <c r="AB13" s="20"/>
      <c r="AC13" s="20"/>
      <c r="AD13" s="59"/>
      <c r="AE13" s="59">
        <v>1</v>
      </c>
      <c r="AF13" s="59"/>
      <c r="AG13" s="59"/>
      <c r="AH13" s="59"/>
      <c r="AI13" s="59"/>
      <c r="AJ13" s="59"/>
      <c r="AK13" s="9"/>
      <c r="AL13" s="48">
        <f>AX13*$F13</f>
        <v>0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59"/>
      <c r="AX13" s="249">
        <v>1</v>
      </c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9"/>
      <c r="BJ13" s="48">
        <f t="shared" ref="BJ13:BJ14" si="3">BL13*$F13</f>
        <v>0</v>
      </c>
      <c r="BK13" s="20"/>
      <c r="BL13" s="249"/>
      <c r="BM13" s="249"/>
      <c r="BO13" s="98">
        <v>0.15</v>
      </c>
      <c r="BP13" s="98">
        <f>BO13*F13</f>
        <v>0</v>
      </c>
    </row>
    <row r="14" spans="1:68" s="1" customFormat="1" ht="20.149999999999999" customHeight="1">
      <c r="A14" s="223" t="s">
        <v>428</v>
      </c>
      <c r="B14" s="224"/>
      <c r="C14" s="278" t="s">
        <v>1296</v>
      </c>
      <c r="D14" s="19" t="s">
        <v>23</v>
      </c>
      <c r="E14" s="19">
        <v>1</v>
      </c>
      <c r="F14" s="130">
        <f>SUM(J14:U14)</f>
        <v>0</v>
      </c>
      <c r="G14" s="8">
        <v>45</v>
      </c>
      <c r="H14" s="8">
        <f>F14*G14*(100-$E$2)/100</f>
        <v>0</v>
      </c>
      <c r="I14" s="9"/>
      <c r="J14" s="379" t="s">
        <v>1456</v>
      </c>
      <c r="K14" s="378" t="s">
        <v>1456</v>
      </c>
      <c r="L14" s="380" t="s">
        <v>1456</v>
      </c>
      <c r="M14" s="315"/>
      <c r="N14" s="381" t="s">
        <v>1456</v>
      </c>
      <c r="O14" s="382" t="s">
        <v>1456</v>
      </c>
      <c r="P14" s="383" t="s">
        <v>1456</v>
      </c>
      <c r="Q14" s="384" t="s">
        <v>1456</v>
      </c>
      <c r="R14" s="385" t="s">
        <v>1456</v>
      </c>
      <c r="S14" s="386" t="s">
        <v>1456</v>
      </c>
      <c r="T14" s="387" t="s">
        <v>1456</v>
      </c>
      <c r="U14" s="388" t="s">
        <v>1456</v>
      </c>
      <c r="V14" s="9"/>
      <c r="W14" s="20"/>
      <c r="X14" s="20"/>
      <c r="Y14" s="20"/>
      <c r="Z14" s="20"/>
      <c r="AA14" s="48">
        <f t="shared" ref="AA14" si="4">AH14*$F14</f>
        <v>0</v>
      </c>
      <c r="AB14" s="20"/>
      <c r="AC14" s="20"/>
      <c r="AD14" s="59"/>
      <c r="AE14" s="59"/>
      <c r="AF14" s="59"/>
      <c r="AG14" s="59"/>
      <c r="AH14" s="59">
        <v>1</v>
      </c>
      <c r="AI14" s="59"/>
      <c r="AJ14" s="59"/>
      <c r="AK14" s="9"/>
      <c r="AL14" s="20"/>
      <c r="AM14" s="20"/>
      <c r="AN14" s="20"/>
      <c r="AO14" s="20"/>
      <c r="AP14" s="48">
        <f>BB14*$F14</f>
        <v>0</v>
      </c>
      <c r="AQ14" s="20"/>
      <c r="AR14" s="20"/>
      <c r="AS14" s="20"/>
      <c r="AT14" s="20"/>
      <c r="AU14" s="20"/>
      <c r="AV14" s="20"/>
      <c r="AW14" s="59"/>
      <c r="AX14" s="249"/>
      <c r="AY14" s="249"/>
      <c r="AZ14" s="249"/>
      <c r="BA14" s="249"/>
      <c r="BB14" s="249">
        <v>1</v>
      </c>
      <c r="BC14" s="249"/>
      <c r="BD14" s="249"/>
      <c r="BE14" s="249"/>
      <c r="BF14" s="249"/>
      <c r="BG14" s="249"/>
      <c r="BH14" s="249"/>
      <c r="BI14" s="9"/>
      <c r="BJ14" s="48">
        <f t="shared" si="3"/>
        <v>0</v>
      </c>
      <c r="BK14" s="20"/>
      <c r="BL14" s="249"/>
      <c r="BM14" s="249"/>
      <c r="BO14" s="98">
        <v>1.75</v>
      </c>
      <c r="BP14" s="98">
        <f>BO14*F14</f>
        <v>0</v>
      </c>
    </row>
    <row r="15" spans="1:68" s="1" customFormat="1" ht="20.149999999999999" customHeight="1">
      <c r="A15" s="222"/>
      <c r="B15" s="222"/>
      <c r="C15" s="289"/>
      <c r="D15" s="9"/>
      <c r="E15" s="57"/>
      <c r="H15" s="109">
        <f>SUM(H12:H14)</f>
        <v>0</v>
      </c>
      <c r="I15" s="3"/>
      <c r="J15" s="31">
        <f>SUM(J12:J14)</f>
        <v>0</v>
      </c>
      <c r="K15" s="31">
        <f t="shared" ref="K15:U15" si="5">SUM(K12:K14)</f>
        <v>0</v>
      </c>
      <c r="L15" s="31">
        <f t="shared" si="5"/>
        <v>0</v>
      </c>
      <c r="M15" s="31">
        <f>SUM(M12:M14)</f>
        <v>0</v>
      </c>
      <c r="N15" s="31">
        <f>SUM(N12:N14)</f>
        <v>0</v>
      </c>
      <c r="O15" s="31">
        <f t="shared" si="5"/>
        <v>0</v>
      </c>
      <c r="P15" s="31">
        <f t="shared" si="5"/>
        <v>0</v>
      </c>
      <c r="Q15" s="31">
        <f t="shared" si="5"/>
        <v>0</v>
      </c>
      <c r="R15" s="31">
        <f t="shared" si="5"/>
        <v>0</v>
      </c>
      <c r="S15" s="31">
        <f t="shared" si="5"/>
        <v>0</v>
      </c>
      <c r="T15" s="31">
        <f t="shared" si="5"/>
        <v>0</v>
      </c>
      <c r="U15" s="31">
        <f t="shared" si="5"/>
        <v>0</v>
      </c>
      <c r="V15" s="3"/>
      <c r="W15" s="31">
        <f t="shared" ref="W15" si="6">SUM(W12:W14)</f>
        <v>0</v>
      </c>
      <c r="X15" s="31">
        <f t="shared" ref="X15" si="7">SUM(X12:X14)</f>
        <v>0</v>
      </c>
      <c r="Y15" s="31">
        <f t="shared" ref="Y15" si="8">SUM(Y12:Y14)</f>
        <v>0</v>
      </c>
      <c r="Z15" s="31">
        <f t="shared" ref="Z15" si="9">SUM(Z12:Z14)</f>
        <v>0</v>
      </c>
      <c r="AA15" s="31">
        <f t="shared" ref="AA15" si="10">SUM(AA12:AA14)</f>
        <v>0</v>
      </c>
      <c r="AB15" s="31">
        <f t="shared" ref="AB15" si="11">SUM(AB12:AB14)</f>
        <v>0</v>
      </c>
      <c r="AC15" s="31">
        <f t="shared" ref="AC15" si="12">SUM(AC12:AC14)</f>
        <v>0</v>
      </c>
      <c r="AD15" s="21"/>
      <c r="AE15" s="21"/>
      <c r="AF15" s="21"/>
      <c r="AG15" s="21"/>
      <c r="AH15" s="21"/>
      <c r="AI15" s="21"/>
      <c r="AJ15" s="21"/>
      <c r="AK15" s="3"/>
      <c r="AL15" s="31">
        <f>SUM(AL12:AL14)</f>
        <v>0</v>
      </c>
      <c r="AM15" s="31">
        <f t="shared" ref="AM15" si="13">SUM(AM12:AM14)</f>
        <v>0</v>
      </c>
      <c r="AN15" s="31">
        <f t="shared" ref="AN15" si="14">SUM(AN12:AN14)</f>
        <v>0</v>
      </c>
      <c r="AO15" s="31">
        <f t="shared" ref="AO15" si="15">SUM(AO12:AO14)</f>
        <v>0</v>
      </c>
      <c r="AP15" s="31">
        <f t="shared" ref="AP15" si="16">SUM(AP12:AP14)</f>
        <v>0</v>
      </c>
      <c r="AQ15" s="31">
        <f t="shared" ref="AQ15" si="17">SUM(AQ12:AQ14)</f>
        <v>0</v>
      </c>
      <c r="AR15" s="31">
        <f t="shared" ref="AR15" si="18">SUM(AR12:AR14)</f>
        <v>0</v>
      </c>
      <c r="AS15" s="31">
        <f t="shared" ref="AS15" si="19">SUM(AS12:AS14)</f>
        <v>0</v>
      </c>
      <c r="AT15" s="31">
        <f t="shared" ref="AT15" si="20">SUM(AT12:AT14)</f>
        <v>0</v>
      </c>
      <c r="AU15" s="31">
        <f t="shared" ref="AU15" si="21">SUM(AU12:AU14)</f>
        <v>0</v>
      </c>
      <c r="AV15" s="31">
        <f t="shared" ref="AV15" si="22">SUM(AV12:AV14)</f>
        <v>0</v>
      </c>
      <c r="AW15" s="3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9"/>
      <c r="BJ15" s="31">
        <f t="shared" ref="BJ15:BK15" si="23">SUM(BJ12:BJ14)</f>
        <v>0</v>
      </c>
      <c r="BK15" s="31">
        <f t="shared" si="23"/>
        <v>0</v>
      </c>
      <c r="BL15" s="51"/>
      <c r="BM15" s="51"/>
      <c r="BO15" s="51"/>
      <c r="BP15" s="31">
        <f>SUM(BP12:BP14)</f>
        <v>0</v>
      </c>
    </row>
    <row r="16" spans="1:68" s="1" customFormat="1" ht="20.149999999999999" customHeight="1">
      <c r="A16" s="222"/>
      <c r="B16" s="222"/>
      <c r="C16" s="28" t="s">
        <v>1298</v>
      </c>
      <c r="D16" s="16"/>
      <c r="E16" s="16"/>
      <c r="F16" s="16"/>
      <c r="G16" s="12"/>
      <c r="H16" s="12"/>
      <c r="I16" s="9"/>
      <c r="J16" s="16"/>
      <c r="K16" s="16"/>
      <c r="L16" s="16"/>
      <c r="M16" s="16"/>
      <c r="N16" s="16"/>
      <c r="O16" s="16"/>
      <c r="P16" s="17"/>
      <c r="Q16" s="16"/>
      <c r="R16" s="16"/>
      <c r="S16" s="16"/>
      <c r="T16" s="16"/>
      <c r="U16" s="16"/>
      <c r="V16" s="9"/>
      <c r="W16" s="6" t="s">
        <v>61</v>
      </c>
      <c r="X16" s="6" t="s">
        <v>20</v>
      </c>
      <c r="Y16" s="6" t="s">
        <v>21</v>
      </c>
      <c r="Z16" s="6" t="s">
        <v>22</v>
      </c>
      <c r="AA16" s="6" t="s">
        <v>23</v>
      </c>
      <c r="AB16" s="6" t="s">
        <v>6</v>
      </c>
      <c r="AC16" s="6" t="s">
        <v>24</v>
      </c>
      <c r="AD16" s="13" t="s">
        <v>61</v>
      </c>
      <c r="AE16" s="13" t="s">
        <v>20</v>
      </c>
      <c r="AF16" s="13" t="s">
        <v>21</v>
      </c>
      <c r="AG16" s="13" t="s">
        <v>22</v>
      </c>
      <c r="AH16" s="13" t="s">
        <v>23</v>
      </c>
      <c r="AI16" s="13" t="s">
        <v>6</v>
      </c>
      <c r="AJ16" s="13" t="s">
        <v>24</v>
      </c>
      <c r="AK16" s="9"/>
      <c r="AL16" s="6" t="s">
        <v>48</v>
      </c>
      <c r="AM16" s="6" t="s">
        <v>49</v>
      </c>
      <c r="AN16" s="6" t="s">
        <v>50</v>
      </c>
      <c r="AO16" s="6" t="s">
        <v>52</v>
      </c>
      <c r="AP16" s="6" t="s">
        <v>54</v>
      </c>
      <c r="AQ16" s="6" t="s">
        <v>55</v>
      </c>
      <c r="AR16" s="6" t="s">
        <v>56</v>
      </c>
      <c r="AS16" s="6" t="s">
        <v>57</v>
      </c>
      <c r="AT16" s="6" t="s">
        <v>58</v>
      </c>
      <c r="AU16" s="6" t="s">
        <v>239</v>
      </c>
      <c r="AV16" s="6" t="s">
        <v>240</v>
      </c>
      <c r="AW16" s="9"/>
      <c r="AX16" s="13" t="s">
        <v>48</v>
      </c>
      <c r="AY16" s="13" t="s">
        <v>49</v>
      </c>
      <c r="AZ16" s="13" t="s">
        <v>50</v>
      </c>
      <c r="BA16" s="13" t="s">
        <v>52</v>
      </c>
      <c r="BB16" s="13" t="s">
        <v>54</v>
      </c>
      <c r="BC16" s="13" t="s">
        <v>55</v>
      </c>
      <c r="BD16" s="13" t="s">
        <v>56</v>
      </c>
      <c r="BE16" s="13" t="s">
        <v>57</v>
      </c>
      <c r="BF16" s="13" t="s">
        <v>58</v>
      </c>
      <c r="BG16" s="13" t="s">
        <v>239</v>
      </c>
      <c r="BH16" s="13" t="s">
        <v>240</v>
      </c>
      <c r="BI16" s="9"/>
      <c r="BJ16" s="73" t="s">
        <v>50</v>
      </c>
      <c r="BK16" s="73" t="s">
        <v>52</v>
      </c>
      <c r="BL16" s="140" t="s">
        <v>50</v>
      </c>
      <c r="BM16" s="140" t="s">
        <v>52</v>
      </c>
      <c r="BO16" s="72" t="s">
        <v>68</v>
      </c>
      <c r="BP16" s="72" t="s">
        <v>69</v>
      </c>
    </row>
    <row r="17" spans="1:68" s="1" customFormat="1" ht="20.149999999999999" customHeight="1">
      <c r="A17" s="223" t="s">
        <v>1308</v>
      </c>
      <c r="B17" s="224"/>
      <c r="C17" s="395" t="s">
        <v>1299</v>
      </c>
      <c r="D17" s="19" t="s">
        <v>61</v>
      </c>
      <c r="E17" s="19">
        <v>6</v>
      </c>
      <c r="F17" s="130">
        <f t="shared" ref="F17:F23" si="24">SUM(J17:U17)</f>
        <v>0</v>
      </c>
      <c r="G17" s="8">
        <v>42.5</v>
      </c>
      <c r="H17" s="8">
        <f>F17*G17*(100-$E$2)/100</f>
        <v>0</v>
      </c>
      <c r="I17" s="9"/>
      <c r="J17" s="307"/>
      <c r="K17" s="309"/>
      <c r="L17" s="313"/>
      <c r="M17" s="315"/>
      <c r="N17" s="317"/>
      <c r="O17" s="319"/>
      <c r="P17" s="25"/>
      <c r="Q17" s="327"/>
      <c r="R17" s="321"/>
      <c r="S17" s="323"/>
      <c r="T17" s="14"/>
      <c r="U17" s="325"/>
      <c r="V17" s="9"/>
      <c r="W17" s="48">
        <f>AD17*$F17</f>
        <v>0</v>
      </c>
      <c r="X17" s="20"/>
      <c r="Y17" s="20"/>
      <c r="Z17" s="20"/>
      <c r="AA17" s="20"/>
      <c r="AB17" s="20"/>
      <c r="AC17" s="20"/>
      <c r="AD17" s="59">
        <v>6</v>
      </c>
      <c r="AE17" s="59"/>
      <c r="AF17" s="59"/>
      <c r="AG17" s="59"/>
      <c r="AH17" s="59"/>
      <c r="AI17" s="59"/>
      <c r="AJ17" s="59"/>
      <c r="AK17" s="9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5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9"/>
      <c r="BJ17" s="48">
        <f>BL17*$F17</f>
        <v>0</v>
      </c>
      <c r="BK17" s="20"/>
      <c r="BL17" s="249">
        <v>12</v>
      </c>
      <c r="BM17" s="249"/>
      <c r="BO17" s="98">
        <v>0.26</v>
      </c>
      <c r="BP17" s="98">
        <f t="shared" ref="BP17:BP24" si="25">BO17*F17</f>
        <v>0</v>
      </c>
    </row>
    <row r="18" spans="1:68" s="1" customFormat="1" ht="20.149999999999999" customHeight="1">
      <c r="A18" s="223" t="s">
        <v>1309</v>
      </c>
      <c r="B18" s="224"/>
      <c r="C18" s="396" t="s">
        <v>1301</v>
      </c>
      <c r="D18" s="19" t="s">
        <v>20</v>
      </c>
      <c r="E18" s="19">
        <v>6</v>
      </c>
      <c r="F18" s="130">
        <f t="shared" si="24"/>
        <v>0</v>
      </c>
      <c r="G18" s="8">
        <v>82.5</v>
      </c>
      <c r="H18" s="8">
        <f t="shared" ref="H18:H24" si="26">F18*G18*(100-$E$2)/100</f>
        <v>0</v>
      </c>
      <c r="I18" s="9"/>
      <c r="J18" s="307"/>
      <c r="K18" s="309"/>
      <c r="L18" s="313"/>
      <c r="M18" s="315"/>
      <c r="N18" s="317"/>
      <c r="O18" s="319"/>
      <c r="P18" s="25"/>
      <c r="Q18" s="327"/>
      <c r="R18" s="321"/>
      <c r="S18" s="323"/>
      <c r="T18" s="14"/>
      <c r="U18" s="325"/>
      <c r="V18" s="9"/>
      <c r="W18" s="20"/>
      <c r="X18" s="48">
        <f t="shared" ref="W18:Y23" si="27">AE18*$F18</f>
        <v>0</v>
      </c>
      <c r="Y18" s="20"/>
      <c r="Z18" s="20"/>
      <c r="AA18" s="20"/>
      <c r="AB18" s="20"/>
      <c r="AC18" s="20"/>
      <c r="AD18" s="59"/>
      <c r="AE18" s="59">
        <v>6</v>
      </c>
      <c r="AF18" s="59"/>
      <c r="AG18" s="59"/>
      <c r="AH18" s="59"/>
      <c r="AI18" s="59"/>
      <c r="AJ18" s="59"/>
      <c r="AK18" s="9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5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9"/>
      <c r="BJ18" s="48">
        <f t="shared" ref="BJ18:BK24" si="28">BL18*$F18</f>
        <v>0</v>
      </c>
      <c r="BK18" s="20"/>
      <c r="BL18" s="249">
        <v>12</v>
      </c>
      <c r="BM18" s="249"/>
      <c r="BO18" s="98">
        <v>0.69</v>
      </c>
      <c r="BP18" s="98">
        <f t="shared" si="25"/>
        <v>0</v>
      </c>
    </row>
    <row r="19" spans="1:68" s="1" customFormat="1" ht="20.149999999999999" customHeight="1">
      <c r="A19" s="223" t="s">
        <v>1310</v>
      </c>
      <c r="B19" s="224"/>
      <c r="C19" s="396" t="s">
        <v>1302</v>
      </c>
      <c r="D19" s="19" t="s">
        <v>21</v>
      </c>
      <c r="E19" s="19">
        <v>6</v>
      </c>
      <c r="F19" s="130">
        <f t="shared" si="24"/>
        <v>0</v>
      </c>
      <c r="G19" s="8">
        <v>107.5</v>
      </c>
      <c r="H19" s="8">
        <f t="shared" si="26"/>
        <v>0</v>
      </c>
      <c r="I19" s="9"/>
      <c r="J19" s="307"/>
      <c r="K19" s="309"/>
      <c r="L19" s="313"/>
      <c r="M19" s="315"/>
      <c r="N19" s="317"/>
      <c r="O19" s="319"/>
      <c r="P19" s="25"/>
      <c r="Q19" s="327"/>
      <c r="R19" s="321"/>
      <c r="S19" s="323"/>
      <c r="T19" s="14"/>
      <c r="U19" s="325"/>
      <c r="V19" s="9"/>
      <c r="W19" s="20"/>
      <c r="X19" s="20"/>
      <c r="Y19" s="48">
        <f t="shared" ref="Y19" si="29">AF19*$F19</f>
        <v>0</v>
      </c>
      <c r="Z19" s="20"/>
      <c r="AA19" s="20"/>
      <c r="AB19" s="20"/>
      <c r="AC19" s="20"/>
      <c r="AD19" s="59"/>
      <c r="AE19" s="59"/>
      <c r="AF19" s="59">
        <v>6</v>
      </c>
      <c r="AG19" s="59"/>
      <c r="AH19" s="59"/>
      <c r="AI19" s="59"/>
      <c r="AJ19" s="59"/>
      <c r="AK19" s="9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5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9"/>
      <c r="BJ19" s="48">
        <f t="shared" si="28"/>
        <v>0</v>
      </c>
      <c r="BK19" s="20"/>
      <c r="BL19" s="249">
        <v>12</v>
      </c>
      <c r="BM19" s="249"/>
      <c r="BO19" s="98">
        <v>1.26</v>
      </c>
      <c r="BP19" s="98">
        <f t="shared" si="25"/>
        <v>0</v>
      </c>
    </row>
    <row r="20" spans="1:68" s="1" customFormat="1" ht="20.149999999999999" customHeight="1">
      <c r="A20" s="223" t="s">
        <v>1311</v>
      </c>
      <c r="B20" s="224"/>
      <c r="C20" s="396" t="s">
        <v>1303</v>
      </c>
      <c r="D20" s="19" t="s">
        <v>22</v>
      </c>
      <c r="E20" s="19">
        <v>6</v>
      </c>
      <c r="F20" s="130">
        <f t="shared" si="24"/>
        <v>0</v>
      </c>
      <c r="G20" s="8">
        <v>167.5</v>
      </c>
      <c r="H20" s="8">
        <f t="shared" si="26"/>
        <v>0</v>
      </c>
      <c r="I20" s="9"/>
      <c r="J20" s="307"/>
      <c r="K20" s="309"/>
      <c r="L20" s="313"/>
      <c r="M20" s="315"/>
      <c r="N20" s="317"/>
      <c r="O20" s="319"/>
      <c r="P20" s="25"/>
      <c r="Q20" s="327"/>
      <c r="R20" s="321"/>
      <c r="S20" s="323"/>
      <c r="T20" s="14"/>
      <c r="U20" s="325"/>
      <c r="V20" s="9"/>
      <c r="W20" s="20"/>
      <c r="X20" s="20"/>
      <c r="Y20" s="20"/>
      <c r="Z20" s="48">
        <f>AG20*$F20</f>
        <v>0</v>
      </c>
      <c r="AA20" s="20"/>
      <c r="AB20" s="20"/>
      <c r="AC20" s="20"/>
      <c r="AD20" s="59"/>
      <c r="AE20" s="59"/>
      <c r="AF20" s="59"/>
      <c r="AG20" s="59">
        <v>6</v>
      </c>
      <c r="AH20" s="59"/>
      <c r="AI20" s="59"/>
      <c r="AJ20" s="59"/>
      <c r="AK20" s="9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5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9"/>
      <c r="BJ20" s="20"/>
      <c r="BK20" s="48">
        <f>BM20*$F20</f>
        <v>0</v>
      </c>
      <c r="BL20" s="249"/>
      <c r="BM20" s="249">
        <v>18</v>
      </c>
      <c r="BO20" s="98">
        <v>2.23</v>
      </c>
      <c r="BP20" s="98">
        <f t="shared" si="25"/>
        <v>0</v>
      </c>
    </row>
    <row r="21" spans="1:68" s="1" customFormat="1" ht="20.149999999999999" customHeight="1">
      <c r="A21" s="223" t="s">
        <v>1362</v>
      </c>
      <c r="B21" s="224"/>
      <c r="C21" s="397" t="s">
        <v>1304</v>
      </c>
      <c r="D21" s="19" t="s">
        <v>61</v>
      </c>
      <c r="E21" s="19">
        <v>12</v>
      </c>
      <c r="F21" s="130">
        <f t="shared" si="24"/>
        <v>0</v>
      </c>
      <c r="G21" s="8">
        <v>52.5</v>
      </c>
      <c r="H21" s="8">
        <f t="shared" si="26"/>
        <v>0</v>
      </c>
      <c r="I21" s="9"/>
      <c r="J21" s="307"/>
      <c r="K21" s="309"/>
      <c r="L21" s="313"/>
      <c r="M21" s="315"/>
      <c r="N21" s="317"/>
      <c r="O21" s="319"/>
      <c r="P21" s="25"/>
      <c r="Q21" s="327"/>
      <c r="R21" s="321"/>
      <c r="S21" s="323"/>
      <c r="T21" s="14"/>
      <c r="U21" s="325"/>
      <c r="V21" s="9"/>
      <c r="W21" s="48">
        <f t="shared" si="27"/>
        <v>0</v>
      </c>
      <c r="X21" s="20"/>
      <c r="Y21" s="20"/>
      <c r="Z21" s="20"/>
      <c r="AA21" s="20"/>
      <c r="AB21" s="20"/>
      <c r="AC21" s="20"/>
      <c r="AD21" s="59">
        <v>12</v>
      </c>
      <c r="AE21" s="59"/>
      <c r="AF21" s="59"/>
      <c r="AG21" s="59"/>
      <c r="AH21" s="59"/>
      <c r="AI21" s="59"/>
      <c r="AJ21" s="59"/>
      <c r="AK21" s="9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59"/>
      <c r="AX21" s="249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9"/>
      <c r="BJ21" s="48">
        <f>BL21*$F21</f>
        <v>0</v>
      </c>
      <c r="BK21" s="20"/>
      <c r="BL21" s="249">
        <v>12</v>
      </c>
      <c r="BM21" s="249"/>
      <c r="BO21" s="98">
        <v>0.3</v>
      </c>
      <c r="BP21" s="98">
        <f t="shared" si="25"/>
        <v>0</v>
      </c>
    </row>
    <row r="22" spans="1:68" s="1" customFormat="1" ht="20.149999999999999" customHeight="1">
      <c r="A22" s="223" t="s">
        <v>1363</v>
      </c>
      <c r="B22" s="224"/>
      <c r="C22" s="398" t="s">
        <v>1305</v>
      </c>
      <c r="D22" s="19" t="s">
        <v>20</v>
      </c>
      <c r="E22" s="19">
        <v>12</v>
      </c>
      <c r="F22" s="130">
        <f t="shared" si="24"/>
        <v>0</v>
      </c>
      <c r="G22" s="8">
        <v>97.5</v>
      </c>
      <c r="H22" s="8">
        <f t="shared" si="26"/>
        <v>0</v>
      </c>
      <c r="I22" s="9"/>
      <c r="J22" s="307"/>
      <c r="K22" s="309"/>
      <c r="L22" s="313"/>
      <c r="M22" s="315"/>
      <c r="N22" s="317"/>
      <c r="O22" s="319"/>
      <c r="P22" s="25"/>
      <c r="Q22" s="327"/>
      <c r="R22" s="321"/>
      <c r="S22" s="323"/>
      <c r="T22" s="14"/>
      <c r="U22" s="325"/>
      <c r="V22" s="9"/>
      <c r="W22" s="20"/>
      <c r="X22" s="48">
        <f t="shared" si="27"/>
        <v>0</v>
      </c>
      <c r="Y22" s="20"/>
      <c r="Z22" s="20"/>
      <c r="AA22" s="20"/>
      <c r="AB22" s="20"/>
      <c r="AC22" s="20"/>
      <c r="AD22" s="59"/>
      <c r="AE22" s="59">
        <v>12</v>
      </c>
      <c r="AF22" s="59"/>
      <c r="AG22" s="59"/>
      <c r="AH22" s="59"/>
      <c r="AI22" s="59"/>
      <c r="AJ22" s="59"/>
      <c r="AK22" s="9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5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9"/>
      <c r="BJ22" s="48">
        <f t="shared" si="28"/>
        <v>0</v>
      </c>
      <c r="BK22" s="20"/>
      <c r="BL22" s="249">
        <v>12</v>
      </c>
      <c r="BM22" s="249"/>
      <c r="BO22" s="98">
        <v>0.79999999999999993</v>
      </c>
      <c r="BP22" s="98">
        <f t="shared" si="25"/>
        <v>0</v>
      </c>
    </row>
    <row r="23" spans="1:68" s="1" customFormat="1" ht="20.149999999999999" customHeight="1">
      <c r="A23" s="223" t="s">
        <v>1364</v>
      </c>
      <c r="B23" s="224"/>
      <c r="C23" s="398" t="s">
        <v>1306</v>
      </c>
      <c r="D23" s="19" t="s">
        <v>21</v>
      </c>
      <c r="E23" s="19">
        <v>12</v>
      </c>
      <c r="F23" s="130">
        <f t="shared" si="24"/>
        <v>0</v>
      </c>
      <c r="G23" s="8">
        <v>125</v>
      </c>
      <c r="H23" s="8">
        <f t="shared" si="26"/>
        <v>0</v>
      </c>
      <c r="I23" s="9"/>
      <c r="J23" s="307"/>
      <c r="K23" s="309"/>
      <c r="L23" s="313"/>
      <c r="M23" s="315"/>
      <c r="N23" s="317"/>
      <c r="O23" s="319"/>
      <c r="P23" s="25"/>
      <c r="Q23" s="327"/>
      <c r="R23" s="321"/>
      <c r="S23" s="323"/>
      <c r="T23" s="14"/>
      <c r="U23" s="325"/>
      <c r="V23" s="9"/>
      <c r="W23" s="20"/>
      <c r="X23" s="20"/>
      <c r="Y23" s="48">
        <f t="shared" si="27"/>
        <v>0</v>
      </c>
      <c r="Z23" s="20"/>
      <c r="AA23" s="20"/>
      <c r="AB23" s="20"/>
      <c r="AC23" s="20"/>
      <c r="AD23" s="59"/>
      <c r="AE23" s="59"/>
      <c r="AF23" s="59">
        <v>12</v>
      </c>
      <c r="AG23" s="59"/>
      <c r="AH23" s="59"/>
      <c r="AI23" s="59"/>
      <c r="AJ23" s="59"/>
      <c r="AK23" s="9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5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9"/>
      <c r="BJ23" s="48">
        <f t="shared" si="28"/>
        <v>0</v>
      </c>
      <c r="BK23" s="20"/>
      <c r="BL23" s="249">
        <v>12</v>
      </c>
      <c r="BM23" s="249"/>
      <c r="BO23" s="98">
        <v>1.5</v>
      </c>
      <c r="BP23" s="98">
        <f t="shared" si="25"/>
        <v>0</v>
      </c>
    </row>
    <row r="24" spans="1:68" s="1" customFormat="1" ht="20.149999999999999" customHeight="1">
      <c r="A24" s="223" t="s">
        <v>1365</v>
      </c>
      <c r="B24" s="224"/>
      <c r="C24" s="398" t="s">
        <v>1307</v>
      </c>
      <c r="D24" s="19" t="s">
        <v>22</v>
      </c>
      <c r="E24" s="19">
        <v>12</v>
      </c>
      <c r="F24" s="130">
        <f>SUM(J24:U24)</f>
        <v>0</v>
      </c>
      <c r="G24" s="8">
        <v>192.5</v>
      </c>
      <c r="H24" s="8">
        <f t="shared" si="26"/>
        <v>0</v>
      </c>
      <c r="I24" s="9"/>
      <c r="J24" s="307"/>
      <c r="K24" s="309"/>
      <c r="L24" s="313"/>
      <c r="M24" s="315"/>
      <c r="N24" s="317"/>
      <c r="O24" s="319"/>
      <c r="P24" s="25"/>
      <c r="Q24" s="327"/>
      <c r="R24" s="321"/>
      <c r="S24" s="323"/>
      <c r="T24" s="14"/>
      <c r="U24" s="325"/>
      <c r="V24" s="9"/>
      <c r="W24" s="20"/>
      <c r="X24" s="20"/>
      <c r="Y24" s="20"/>
      <c r="Z24" s="48">
        <f t="shared" ref="Z24" si="30">AG24*$F24</f>
        <v>0</v>
      </c>
      <c r="AA24" s="20"/>
      <c r="AB24" s="20"/>
      <c r="AC24" s="20"/>
      <c r="AD24" s="59"/>
      <c r="AE24" s="59"/>
      <c r="AF24" s="59"/>
      <c r="AG24" s="59">
        <v>12</v>
      </c>
      <c r="AH24" s="59"/>
      <c r="AI24" s="59"/>
      <c r="AJ24" s="59"/>
      <c r="AK24" s="9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5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9"/>
      <c r="BJ24" s="20"/>
      <c r="BK24" s="48">
        <f t="shared" si="28"/>
        <v>0</v>
      </c>
      <c r="BL24" s="249"/>
      <c r="BM24" s="249">
        <v>18</v>
      </c>
      <c r="BO24" s="98">
        <v>2.75</v>
      </c>
      <c r="BP24" s="98">
        <f t="shared" si="25"/>
        <v>0</v>
      </c>
    </row>
    <row r="25" spans="1:68" s="1" customFormat="1" ht="20.149999999999999" customHeight="1">
      <c r="A25" s="222"/>
      <c r="B25" s="222"/>
      <c r="C25" s="289"/>
      <c r="D25" s="9"/>
      <c r="E25" s="57"/>
      <c r="H25" s="109">
        <f>SUM(H17:H24)</f>
        <v>0</v>
      </c>
      <c r="I25" s="3"/>
      <c r="J25" s="31">
        <f t="shared" ref="J25:U25" si="31">SUM(J17:J24)</f>
        <v>0</v>
      </c>
      <c r="K25" s="31">
        <f t="shared" si="31"/>
        <v>0</v>
      </c>
      <c r="L25" s="31">
        <f t="shared" si="31"/>
        <v>0</v>
      </c>
      <c r="M25" s="31">
        <f t="shared" si="31"/>
        <v>0</v>
      </c>
      <c r="N25" s="31">
        <f t="shared" si="31"/>
        <v>0</v>
      </c>
      <c r="O25" s="31">
        <f t="shared" si="31"/>
        <v>0</v>
      </c>
      <c r="P25" s="31">
        <f t="shared" si="31"/>
        <v>0</v>
      </c>
      <c r="Q25" s="31">
        <f t="shared" si="31"/>
        <v>0</v>
      </c>
      <c r="R25" s="31">
        <f t="shared" si="31"/>
        <v>0</v>
      </c>
      <c r="S25" s="31">
        <f t="shared" si="31"/>
        <v>0</v>
      </c>
      <c r="T25" s="31">
        <f t="shared" si="31"/>
        <v>0</v>
      </c>
      <c r="U25" s="31">
        <f t="shared" si="31"/>
        <v>0</v>
      </c>
      <c r="V25" s="3"/>
      <c r="W25" s="31">
        <f t="shared" ref="W25:AC25" si="32">SUM(W17:W24)</f>
        <v>0</v>
      </c>
      <c r="X25" s="31">
        <f t="shared" si="32"/>
        <v>0</v>
      </c>
      <c r="Y25" s="31">
        <f t="shared" si="32"/>
        <v>0</v>
      </c>
      <c r="Z25" s="31">
        <f t="shared" si="32"/>
        <v>0</v>
      </c>
      <c r="AA25" s="31">
        <f t="shared" si="32"/>
        <v>0</v>
      </c>
      <c r="AB25" s="31">
        <f t="shared" si="32"/>
        <v>0</v>
      </c>
      <c r="AC25" s="31">
        <f t="shared" si="32"/>
        <v>0</v>
      </c>
      <c r="AD25" s="21"/>
      <c r="AE25" s="21"/>
      <c r="AF25" s="21"/>
      <c r="AG25" s="21"/>
      <c r="AH25" s="21"/>
      <c r="AI25" s="21"/>
      <c r="AJ25" s="21"/>
      <c r="AK25" s="3"/>
      <c r="AL25" s="31">
        <f t="shared" ref="AL25:AV25" si="33">SUM(AL17:AL24)</f>
        <v>0</v>
      </c>
      <c r="AM25" s="31">
        <f t="shared" si="33"/>
        <v>0</v>
      </c>
      <c r="AN25" s="31">
        <f t="shared" si="33"/>
        <v>0</v>
      </c>
      <c r="AO25" s="31">
        <f t="shared" si="33"/>
        <v>0</v>
      </c>
      <c r="AP25" s="31">
        <f t="shared" si="33"/>
        <v>0</v>
      </c>
      <c r="AQ25" s="31">
        <f t="shared" si="33"/>
        <v>0</v>
      </c>
      <c r="AR25" s="31">
        <f t="shared" si="33"/>
        <v>0</v>
      </c>
      <c r="AS25" s="31">
        <f t="shared" si="33"/>
        <v>0</v>
      </c>
      <c r="AT25" s="31">
        <f t="shared" si="33"/>
        <v>0</v>
      </c>
      <c r="AU25" s="31">
        <f t="shared" si="33"/>
        <v>0</v>
      </c>
      <c r="AV25" s="31">
        <f t="shared" si="33"/>
        <v>0</v>
      </c>
      <c r="AW25" s="3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9"/>
      <c r="BJ25" s="31">
        <f>SUM(BJ17:BJ24)</f>
        <v>0</v>
      </c>
      <c r="BK25" s="31">
        <f>SUM(BK17:BK24)</f>
        <v>0</v>
      </c>
      <c r="BL25" s="51"/>
      <c r="BM25" s="51"/>
      <c r="BO25" s="51"/>
      <c r="BP25" s="31">
        <f>SUM(BP17:BP24)</f>
        <v>0</v>
      </c>
    </row>
  </sheetData>
  <mergeCells count="8">
    <mergeCell ref="BO10:BP10"/>
    <mergeCell ref="W1:Y1"/>
    <mergeCell ref="J1:N1"/>
    <mergeCell ref="C5:C6"/>
    <mergeCell ref="J6:N6"/>
    <mergeCell ref="W10:AC10"/>
    <mergeCell ref="AL10:AV10"/>
    <mergeCell ref="BJ10:BK10"/>
  </mergeCells>
  <hyperlinks>
    <hyperlink ref="C12" r:id="rId1" xr:uid="{86389DE3-35A8-4398-A488-380AE86E1196}"/>
    <hyperlink ref="C13" r:id="rId2" display="Pack Speed Kid" xr:uid="{032F21BA-F6BE-4C2C-BC9D-26D2E201F4BA}"/>
    <hyperlink ref="C14" r:id="rId3" display="Pack Speed Kid" xr:uid="{04498812-DDA4-43BE-9D11-D9D391CE26EA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rgb="FFFF0000"/>
  </sheetPr>
  <dimension ref="A1:BR118"/>
  <sheetViews>
    <sheetView zoomScale="80" zoomScaleNormal="80" workbookViewId="0">
      <pane xSplit="3" ySplit="10" topLeftCell="O74" activePane="bottomRight" state="frozenSplit"/>
      <selection activeCell="B79" sqref="B79"/>
      <selection pane="topRight" activeCell="B1" sqref="B1"/>
      <selection pane="bottomLeft" activeCell="B65" sqref="B65"/>
      <selection pane="bottomRight" activeCell="Y6" sqref="Y6:AB6"/>
    </sheetView>
  </sheetViews>
  <sheetFormatPr baseColWidth="10" defaultColWidth="11.453125" defaultRowHeight="20.149999999999999" customHeight="1"/>
  <cols>
    <col min="1" max="1" width="14.453125" style="220" hidden="1" customWidth="1"/>
    <col min="2" max="2" width="0" style="220" hidden="1" customWidth="1"/>
    <col min="3" max="3" width="55" style="1" customWidth="1"/>
    <col min="4" max="4" width="10.453125" style="1" customWidth="1"/>
    <col min="5" max="5" width="15.81640625" style="1" customWidth="1"/>
    <col min="6" max="6" width="16.453125" style="1" bestFit="1" customWidth="1"/>
    <col min="7" max="7" width="22.54296875" style="1" bestFit="1" customWidth="1"/>
    <col min="8" max="8" width="13.7265625" style="1" customWidth="1"/>
    <col min="9" max="9" width="4.54296875" style="9" customWidth="1"/>
    <col min="10" max="15" width="11.453125" style="1" customWidth="1"/>
    <col min="16" max="16" width="11.453125" style="2" customWidth="1"/>
    <col min="17" max="23" width="11.453125" style="1" customWidth="1"/>
    <col min="24" max="24" width="11.81640625" style="9" customWidth="1"/>
    <col min="25" max="25" width="9.54296875" style="1" customWidth="1"/>
    <col min="26" max="30" width="9.54296875" style="9" customWidth="1"/>
    <col min="31" max="31" width="6.453125" style="9" bestFit="1" customWidth="1"/>
    <col min="32" max="32" width="3.7265625" style="9" hidden="1" customWidth="1"/>
    <col min="33" max="35" width="3.26953125" style="9" hidden="1" customWidth="1"/>
    <col min="36" max="36" width="3.54296875" style="9" hidden="1" customWidth="1"/>
    <col min="37" max="37" width="5" style="9" hidden="1" customWidth="1"/>
    <col min="38" max="38" width="6.453125" style="9" hidden="1" customWidth="1"/>
    <col min="39" max="39" width="4.7265625" style="9" customWidth="1"/>
    <col min="40" max="49" width="8.7265625" style="1" customWidth="1"/>
    <col min="50" max="50" width="8.81640625" style="1" bestFit="1" customWidth="1"/>
    <col min="51" max="51" width="3.453125" style="9" hidden="1" customWidth="1"/>
    <col min="52" max="56" width="7.7265625" style="1" hidden="1" customWidth="1"/>
    <col min="57" max="62" width="8.81640625" style="1" hidden="1" customWidth="1"/>
    <col min="63" max="63" width="4.81640625" style="9" customWidth="1"/>
    <col min="64" max="64" width="8.7265625" style="1" customWidth="1"/>
    <col min="65" max="65" width="7.26953125" style="1" customWidth="1"/>
    <col min="66" max="67" width="8.1796875" style="1" hidden="1" customWidth="1"/>
    <col min="68" max="68" width="5.54296875" style="1" customWidth="1"/>
    <col min="69" max="69" width="6.26953125" style="1" bestFit="1" customWidth="1"/>
    <col min="70" max="70" width="13.1796875" style="1" customWidth="1"/>
    <col min="71" max="16384" width="11.453125" style="1"/>
  </cols>
  <sheetData>
    <row r="1" spans="1:70" ht="20.149999999999999" customHeight="1">
      <c r="D1" s="41" t="s">
        <v>47</v>
      </c>
      <c r="E1" s="39" t="s">
        <v>254</v>
      </c>
      <c r="H1" s="9"/>
      <c r="J1" s="479" t="s">
        <v>42</v>
      </c>
      <c r="K1" s="479"/>
      <c r="L1" s="479"/>
      <c r="M1" s="479"/>
      <c r="N1" s="482"/>
      <c r="P1" s="1"/>
      <c r="V1" s="9"/>
      <c r="W1" s="9"/>
      <c r="Y1" s="91" t="s">
        <v>70</v>
      </c>
      <c r="Z1" s="91"/>
      <c r="AA1" s="91"/>
      <c r="AB1" s="91"/>
      <c r="AC1" s="154">
        <f>BR26+BR56+BR67+BR81+BR118+BR36+BR12</f>
        <v>0</v>
      </c>
      <c r="AM1" s="1"/>
      <c r="AX1" s="9"/>
      <c r="AY1" s="1"/>
      <c r="BK1" s="1"/>
    </row>
    <row r="2" spans="1:70" ht="21" customHeight="1">
      <c r="C2" s="43" t="s">
        <v>41</v>
      </c>
      <c r="D2" s="50">
        <f>H26+H36+H56+H67+H81+H118+H12</f>
        <v>0</v>
      </c>
      <c r="E2" s="81"/>
      <c r="H2" s="9"/>
      <c r="J2" s="87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66" t="s">
        <v>62</v>
      </c>
      <c r="V2" s="9"/>
      <c r="W2" s="9"/>
      <c r="X2" s="1"/>
      <c r="Y2" s="9"/>
      <c r="AM2" s="1"/>
      <c r="AX2" s="9"/>
      <c r="AY2" s="1"/>
      <c r="BK2" s="1"/>
    </row>
    <row r="3" spans="1:70" ht="19.5" customHeight="1">
      <c r="C3" s="89"/>
      <c r="D3" s="89"/>
      <c r="E3" s="40"/>
      <c r="F3" s="40"/>
      <c r="G3" s="33"/>
      <c r="J3" s="37">
        <f>Y26+Y36+Y56+Y67+Y81+Y118+Y12</f>
        <v>0</v>
      </c>
      <c r="K3" s="37">
        <f t="shared" ref="K3:P3" si="0">Z26+Z36+Z56+Z67+Z81+Z118+Z12</f>
        <v>0</v>
      </c>
      <c r="L3" s="37">
        <f t="shared" si="0"/>
        <v>0</v>
      </c>
      <c r="M3" s="37">
        <f>AB26+AB36+AB56+AB67+AB81+AB118+AB12</f>
        <v>0</v>
      </c>
      <c r="N3" s="37">
        <f t="shared" si="0"/>
        <v>0</v>
      </c>
      <c r="O3" s="37">
        <f t="shared" si="0"/>
        <v>0</v>
      </c>
      <c r="P3" s="37">
        <f t="shared" si="0"/>
        <v>0</v>
      </c>
      <c r="Q3" s="85">
        <f>SUM(J3:P3)</f>
        <v>0</v>
      </c>
      <c r="R3" s="46"/>
    </row>
    <row r="4" spans="1:70" ht="19.5" customHeight="1">
      <c r="C4" s="92"/>
      <c r="D4" s="92"/>
      <c r="E4" s="93"/>
      <c r="F4" s="40"/>
      <c r="G4" s="33"/>
      <c r="J4" s="46"/>
      <c r="K4" s="46"/>
      <c r="L4" s="46"/>
      <c r="M4" s="46"/>
      <c r="N4" s="46"/>
      <c r="O4" s="46"/>
      <c r="P4" s="46"/>
    </row>
    <row r="5" spans="1:70" ht="19.5" customHeight="1">
      <c r="C5" s="495" t="s">
        <v>1677</v>
      </c>
      <c r="D5" s="92"/>
      <c r="E5" s="40"/>
      <c r="F5" s="40"/>
      <c r="G5" s="33"/>
      <c r="H5" s="33"/>
      <c r="J5" s="33"/>
      <c r="K5" s="33"/>
      <c r="P5" s="1"/>
    </row>
    <row r="6" spans="1:70" ht="19.5" customHeight="1">
      <c r="C6" s="495"/>
      <c r="D6" s="407" t="s">
        <v>1651</v>
      </c>
      <c r="E6" s="40"/>
      <c r="F6" s="40"/>
      <c r="G6" s="33"/>
      <c r="J6" s="91" t="s">
        <v>1445</v>
      </c>
      <c r="K6" s="114"/>
      <c r="L6" s="114"/>
      <c r="M6" s="114"/>
      <c r="N6" s="114"/>
      <c r="P6" s="1"/>
      <c r="T6" s="9"/>
      <c r="U6" s="9"/>
      <c r="V6" s="9"/>
      <c r="W6" s="9"/>
      <c r="Y6" s="479" t="s">
        <v>1446</v>
      </c>
      <c r="Z6" s="479"/>
      <c r="AA6" s="479"/>
      <c r="AB6" s="479"/>
    </row>
    <row r="7" spans="1:70" ht="19.5" customHeight="1">
      <c r="C7" s="40"/>
      <c r="D7" s="40"/>
      <c r="E7" s="40"/>
      <c r="F7" s="40"/>
      <c r="G7" s="33"/>
      <c r="I7" s="1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66" t="s">
        <v>62</v>
      </c>
      <c r="Y7" s="69" t="s">
        <v>50</v>
      </c>
      <c r="Z7" s="71" t="s">
        <v>52</v>
      </c>
      <c r="AA7" s="67" t="s">
        <v>62</v>
      </c>
      <c r="AJ7" s="1"/>
      <c r="AK7" s="1"/>
      <c r="AL7" s="1"/>
      <c r="AM7" s="1"/>
      <c r="AY7" s="1"/>
      <c r="BK7" s="1"/>
    </row>
    <row r="8" spans="1:70" ht="19.5" customHeight="1">
      <c r="C8" s="40"/>
      <c r="D8" s="40"/>
      <c r="E8" s="40"/>
      <c r="F8" s="40"/>
      <c r="G8" s="33"/>
      <c r="H8" s="33"/>
      <c r="I8" s="1"/>
      <c r="J8" s="153">
        <f>AN26+AN36+AN56+AN67+AN81+AN118+AN12</f>
        <v>0</v>
      </c>
      <c r="K8" s="153">
        <f t="shared" ref="K8:T8" si="1">AO26+AO36+AO56+AO67+AO81+AO118+AO12</f>
        <v>0</v>
      </c>
      <c r="L8" s="153">
        <f t="shared" si="1"/>
        <v>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53">
        <f t="shared" si="1"/>
        <v>0</v>
      </c>
      <c r="R8" s="153">
        <f t="shared" si="1"/>
        <v>0</v>
      </c>
      <c r="S8" s="153">
        <f t="shared" si="1"/>
        <v>0</v>
      </c>
      <c r="T8" s="153">
        <f t="shared" si="1"/>
        <v>0</v>
      </c>
      <c r="U8" s="85">
        <f>SUM(J8:T8)</f>
        <v>0</v>
      </c>
      <c r="Y8" s="37">
        <f>BL26+BL36+BL56+BL67+BL81+BL118</f>
        <v>0</v>
      </c>
      <c r="Z8" s="37">
        <f>BM26+BM36+BM56+BM67+BM81</f>
        <v>0</v>
      </c>
      <c r="AA8" s="94">
        <f>SUM(Y8:Z8)</f>
        <v>0</v>
      </c>
      <c r="AJ8" s="1"/>
      <c r="AK8" s="1"/>
      <c r="AL8" s="1"/>
      <c r="AM8" s="1"/>
      <c r="AY8" s="1"/>
      <c r="BK8" s="1"/>
    </row>
    <row r="9" spans="1:70" ht="17.25" customHeight="1">
      <c r="C9" s="40"/>
      <c r="D9" s="40"/>
    </row>
    <row r="10" spans="1:70" ht="117.75" customHeight="1">
      <c r="A10" s="221" t="s">
        <v>401</v>
      </c>
      <c r="B10" s="221" t="s">
        <v>402</v>
      </c>
      <c r="C10" s="45"/>
      <c r="D10" s="142" t="s">
        <v>203</v>
      </c>
      <c r="E10" s="38" t="s">
        <v>30</v>
      </c>
      <c r="F10" s="38" t="s">
        <v>31</v>
      </c>
      <c r="G10" s="38" t="s">
        <v>32</v>
      </c>
      <c r="H10" s="38" t="s">
        <v>33</v>
      </c>
      <c r="J10" s="306" t="s">
        <v>370</v>
      </c>
      <c r="K10" s="308" t="s">
        <v>132</v>
      </c>
      <c r="L10" s="310" t="s">
        <v>371</v>
      </c>
      <c r="M10" s="314" t="s">
        <v>44</v>
      </c>
      <c r="N10" s="316" t="s">
        <v>45</v>
      </c>
      <c r="O10" s="318" t="s">
        <v>201</v>
      </c>
      <c r="P10" s="121" t="s">
        <v>202</v>
      </c>
      <c r="Q10" s="328" t="s">
        <v>46</v>
      </c>
      <c r="R10" s="320" t="s">
        <v>376</v>
      </c>
      <c r="S10" s="322" t="s">
        <v>131</v>
      </c>
      <c r="T10" s="4" t="s">
        <v>372</v>
      </c>
      <c r="U10" s="324" t="s">
        <v>224</v>
      </c>
      <c r="V10" s="329" t="s">
        <v>130</v>
      </c>
      <c r="W10" s="205" t="s">
        <v>1395</v>
      </c>
      <c r="Y10" s="484" t="s">
        <v>34</v>
      </c>
      <c r="Z10" s="485"/>
      <c r="AA10" s="485"/>
      <c r="AB10" s="485"/>
      <c r="AC10" s="485"/>
      <c r="AD10" s="485"/>
      <c r="AE10" s="486"/>
      <c r="AF10" s="36"/>
      <c r="AN10" s="487" t="s">
        <v>59</v>
      </c>
      <c r="AO10" s="488"/>
      <c r="AP10" s="488"/>
      <c r="AQ10" s="488"/>
      <c r="AR10" s="488"/>
      <c r="AS10" s="488"/>
      <c r="AT10" s="488"/>
      <c r="AU10" s="488"/>
      <c r="AV10" s="488"/>
      <c r="AW10" s="488"/>
      <c r="AX10" s="488"/>
      <c r="BL10" s="496" t="s">
        <v>65</v>
      </c>
      <c r="BM10" s="496"/>
      <c r="BQ10" s="478" t="s">
        <v>67</v>
      </c>
      <c r="BR10" s="478"/>
    </row>
    <row r="11" spans="1:70" ht="20.149999999999999" customHeight="1">
      <c r="A11" s="229"/>
      <c r="B11" s="229"/>
      <c r="C11" s="28" t="s">
        <v>1464</v>
      </c>
      <c r="D11" s="16"/>
      <c r="E11" s="16"/>
      <c r="F11" s="16"/>
      <c r="G11" s="12"/>
      <c r="H11" s="12"/>
      <c r="J11" s="16"/>
      <c r="K11" s="16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9"/>
      <c r="X11" s="1"/>
      <c r="Y11" s="6" t="s">
        <v>61</v>
      </c>
      <c r="Z11" s="6" t="s">
        <v>20</v>
      </c>
      <c r="AA11" s="6" t="s">
        <v>21</v>
      </c>
      <c r="AB11" s="6" t="s">
        <v>22</v>
      </c>
      <c r="AC11" s="6" t="s">
        <v>23</v>
      </c>
      <c r="AD11" s="6" t="s">
        <v>6</v>
      </c>
      <c r="AE11" s="6" t="s">
        <v>24</v>
      </c>
      <c r="AF11" s="13" t="s">
        <v>61</v>
      </c>
      <c r="AG11" s="13" t="s">
        <v>20</v>
      </c>
      <c r="AH11" s="13" t="s">
        <v>21</v>
      </c>
      <c r="AI11" s="13" t="s">
        <v>22</v>
      </c>
      <c r="AJ11" s="13" t="s">
        <v>23</v>
      </c>
      <c r="AK11" s="13" t="s">
        <v>6</v>
      </c>
      <c r="AL11" s="13" t="s">
        <v>24</v>
      </c>
      <c r="AN11" s="6" t="s">
        <v>48</v>
      </c>
      <c r="AO11" s="6" t="s">
        <v>49</v>
      </c>
      <c r="AP11" s="6" t="s">
        <v>50</v>
      </c>
      <c r="AQ11" s="6" t="s">
        <v>52</v>
      </c>
      <c r="AR11" s="6" t="s">
        <v>54</v>
      </c>
      <c r="AS11" s="6" t="s">
        <v>55</v>
      </c>
      <c r="AT11" s="6" t="s">
        <v>56</v>
      </c>
      <c r="AU11" s="6" t="s">
        <v>57</v>
      </c>
      <c r="AV11" s="6" t="s">
        <v>58</v>
      </c>
      <c r="AW11" s="6" t="s">
        <v>239</v>
      </c>
      <c r="AX11" s="6" t="s">
        <v>240</v>
      </c>
      <c r="AY11" s="1"/>
      <c r="AZ11" s="13" t="s">
        <v>48</v>
      </c>
      <c r="BA11" s="13" t="s">
        <v>49</v>
      </c>
      <c r="BB11" s="13" t="s">
        <v>50</v>
      </c>
      <c r="BC11" s="13" t="s">
        <v>52</v>
      </c>
      <c r="BD11" s="13" t="s">
        <v>54</v>
      </c>
      <c r="BE11" s="13" t="s">
        <v>55</v>
      </c>
      <c r="BF11" s="13" t="s">
        <v>56</v>
      </c>
      <c r="BG11" s="13" t="s">
        <v>57</v>
      </c>
      <c r="BH11" s="13" t="s">
        <v>58</v>
      </c>
      <c r="BI11" s="13" t="s">
        <v>239</v>
      </c>
      <c r="BJ11" s="13" t="s">
        <v>240</v>
      </c>
      <c r="BL11" s="174" t="s">
        <v>50</v>
      </c>
      <c r="BM11" s="175" t="s">
        <v>52</v>
      </c>
      <c r="BN11" s="13" t="s">
        <v>50</v>
      </c>
      <c r="BO11" s="13" t="s">
        <v>52</v>
      </c>
      <c r="BQ11" s="72" t="s">
        <v>68</v>
      </c>
      <c r="BR11" s="72" t="s">
        <v>69</v>
      </c>
    </row>
    <row r="12" spans="1:70" ht="20.149999999999999" customHeight="1">
      <c r="A12" s="233" t="s">
        <v>1663</v>
      </c>
      <c r="B12" s="234"/>
      <c r="C12" s="401" t="s">
        <v>1664</v>
      </c>
      <c r="D12" s="19" t="s">
        <v>22</v>
      </c>
      <c r="E12" s="19">
        <v>10</v>
      </c>
      <c r="F12" s="130">
        <f>SUM(J12:V12)</f>
        <v>0</v>
      </c>
      <c r="G12" s="8">
        <v>132.5</v>
      </c>
      <c r="H12" s="8">
        <f>F12*G12*(100-$F$2)/100</f>
        <v>0</v>
      </c>
      <c r="J12" s="307"/>
      <c r="K12" s="309"/>
      <c r="L12" s="311"/>
      <c r="M12" s="315"/>
      <c r="N12" s="317"/>
      <c r="O12" s="319"/>
      <c r="P12" s="25"/>
      <c r="Q12" s="342"/>
      <c r="R12" s="321"/>
      <c r="S12" s="323"/>
      <c r="T12" s="14"/>
      <c r="U12" s="325"/>
      <c r="V12" s="58"/>
      <c r="W12" s="350"/>
      <c r="X12" s="1"/>
      <c r="Y12" s="20"/>
      <c r="Z12" s="20"/>
      <c r="AA12" s="20"/>
      <c r="AB12" s="48">
        <f>AI12*$F12</f>
        <v>0</v>
      </c>
      <c r="AC12" s="20"/>
      <c r="AD12" s="20"/>
      <c r="AE12" s="20"/>
      <c r="AF12" s="59"/>
      <c r="AG12" s="59"/>
      <c r="AH12" s="59"/>
      <c r="AI12" s="59">
        <v>10</v>
      </c>
      <c r="AJ12" s="59"/>
      <c r="AK12" s="59"/>
      <c r="AL12" s="59"/>
      <c r="AN12" s="20"/>
      <c r="AO12" s="48">
        <f>BA12*$F12</f>
        <v>0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1"/>
      <c r="AZ12" s="20"/>
      <c r="BA12" s="59">
        <v>10</v>
      </c>
      <c r="BB12" s="20"/>
      <c r="BC12" s="20"/>
      <c r="BD12" s="20"/>
      <c r="BE12" s="20"/>
      <c r="BF12" s="20"/>
      <c r="BG12" s="20"/>
      <c r="BH12" s="20"/>
      <c r="BI12" s="20"/>
      <c r="BJ12" s="20"/>
      <c r="BL12" s="20"/>
      <c r="BM12" s="20"/>
      <c r="BN12" s="20"/>
      <c r="BO12" s="20"/>
      <c r="BQ12" s="110">
        <v>6.93</v>
      </c>
      <c r="BR12" s="98">
        <f>BQ12*F12</f>
        <v>0</v>
      </c>
    </row>
    <row r="13" spans="1:70" ht="20.149999999999999" customHeight="1">
      <c r="A13" s="222"/>
      <c r="B13" s="222"/>
      <c r="C13" s="28" t="s">
        <v>74</v>
      </c>
      <c r="D13" s="16"/>
      <c r="E13" s="16"/>
      <c r="F13" s="16"/>
      <c r="G13" s="12"/>
      <c r="H13" s="12"/>
      <c r="J13" s="16"/>
      <c r="K13" s="16"/>
      <c r="L13" s="16"/>
      <c r="M13" s="16"/>
      <c r="N13" s="16"/>
      <c r="O13" s="16"/>
      <c r="P13" s="17"/>
      <c r="Q13" s="16"/>
      <c r="R13" s="16"/>
      <c r="S13" s="16"/>
      <c r="T13" s="16"/>
      <c r="U13" s="16"/>
      <c r="V13" s="16"/>
      <c r="W13" s="16"/>
      <c r="Y13" s="6" t="s">
        <v>61</v>
      </c>
      <c r="Z13" s="6" t="s">
        <v>20</v>
      </c>
      <c r="AA13" s="6" t="s">
        <v>21</v>
      </c>
      <c r="AB13" s="6" t="s">
        <v>22</v>
      </c>
      <c r="AC13" s="6" t="s">
        <v>23</v>
      </c>
      <c r="AD13" s="6" t="s">
        <v>6</v>
      </c>
      <c r="AE13" s="6" t="s">
        <v>24</v>
      </c>
      <c r="AF13" s="13" t="s">
        <v>61</v>
      </c>
      <c r="AG13" s="13" t="s">
        <v>20</v>
      </c>
      <c r="AH13" s="13" t="s">
        <v>21</v>
      </c>
      <c r="AI13" s="13" t="s">
        <v>22</v>
      </c>
      <c r="AJ13" s="13" t="s">
        <v>23</v>
      </c>
      <c r="AK13" s="13" t="s">
        <v>6</v>
      </c>
      <c r="AL13" s="13" t="s">
        <v>24</v>
      </c>
      <c r="AN13" s="6" t="s">
        <v>48</v>
      </c>
      <c r="AO13" s="6" t="s">
        <v>49</v>
      </c>
      <c r="AP13" s="6" t="s">
        <v>50</v>
      </c>
      <c r="AQ13" s="6" t="s">
        <v>52</v>
      </c>
      <c r="AR13" s="6" t="s">
        <v>54</v>
      </c>
      <c r="AS13" s="6" t="s">
        <v>55</v>
      </c>
      <c r="AT13" s="6" t="s">
        <v>56</v>
      </c>
      <c r="AU13" s="6" t="s">
        <v>57</v>
      </c>
      <c r="AV13" s="6" t="s">
        <v>58</v>
      </c>
      <c r="AW13" s="6" t="s">
        <v>239</v>
      </c>
      <c r="AX13" s="6" t="s">
        <v>240</v>
      </c>
      <c r="AZ13" s="13" t="s">
        <v>48</v>
      </c>
      <c r="BA13" s="13" t="s">
        <v>49</v>
      </c>
      <c r="BB13" s="13" t="s">
        <v>50</v>
      </c>
      <c r="BC13" s="13" t="s">
        <v>52</v>
      </c>
      <c r="BD13" s="13" t="s">
        <v>54</v>
      </c>
      <c r="BE13" s="13" t="s">
        <v>55</v>
      </c>
      <c r="BF13" s="13" t="s">
        <v>56</v>
      </c>
      <c r="BG13" s="13" t="s">
        <v>57</v>
      </c>
      <c r="BH13" s="13" t="s">
        <v>58</v>
      </c>
      <c r="BI13" s="13" t="s">
        <v>239</v>
      </c>
      <c r="BJ13" s="13" t="s">
        <v>240</v>
      </c>
      <c r="BL13" s="73" t="s">
        <v>49</v>
      </c>
      <c r="BM13" s="73" t="s">
        <v>52</v>
      </c>
      <c r="BN13" s="140" t="s">
        <v>49</v>
      </c>
      <c r="BO13" s="140" t="s">
        <v>52</v>
      </c>
      <c r="BQ13" s="72" t="s">
        <v>68</v>
      </c>
      <c r="BR13" s="72" t="s">
        <v>69</v>
      </c>
    </row>
    <row r="14" spans="1:70" ht="20.149999999999999" customHeight="1">
      <c r="A14" s="223" t="s">
        <v>403</v>
      </c>
      <c r="B14" s="224">
        <v>14886</v>
      </c>
      <c r="C14" s="282" t="s">
        <v>333</v>
      </c>
      <c r="D14" s="19" t="s">
        <v>61</v>
      </c>
      <c r="E14" s="19">
        <v>15</v>
      </c>
      <c r="F14" s="130">
        <f>SUM(J14:W14)</f>
        <v>0</v>
      </c>
      <c r="G14" s="8">
        <v>50</v>
      </c>
      <c r="H14" s="8">
        <f t="shared" ref="H14:H25" si="2">F14*G14*(100-$E$2)/100</f>
        <v>0</v>
      </c>
      <c r="J14" s="307"/>
      <c r="K14" s="309"/>
      <c r="L14" s="311"/>
      <c r="M14" s="315"/>
      <c r="N14" s="317"/>
      <c r="O14" s="319"/>
      <c r="P14" s="25"/>
      <c r="Q14" s="342"/>
      <c r="R14" s="321"/>
      <c r="S14" s="323"/>
      <c r="T14" s="14"/>
      <c r="U14" s="325"/>
      <c r="V14" s="58"/>
      <c r="W14" s="350"/>
      <c r="Y14" s="48">
        <f>AF14*$F14</f>
        <v>0</v>
      </c>
      <c r="Z14" s="20"/>
      <c r="AA14" s="20"/>
      <c r="AB14" s="20"/>
      <c r="AC14" s="20"/>
      <c r="AD14" s="20"/>
      <c r="AE14" s="20"/>
      <c r="AF14" s="59">
        <v>15</v>
      </c>
      <c r="AG14" s="59"/>
      <c r="AH14" s="59"/>
      <c r="AI14" s="59"/>
      <c r="AJ14" s="59"/>
      <c r="AK14" s="59"/>
      <c r="AL14" s="59"/>
      <c r="AN14" s="48">
        <f>AZ14*$F14</f>
        <v>0</v>
      </c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59"/>
      <c r="AZ14" s="59">
        <v>15</v>
      </c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L14" s="20"/>
      <c r="BM14" s="20"/>
      <c r="BN14" s="20"/>
      <c r="BO14" s="20"/>
      <c r="BQ14" s="98">
        <v>0.7</v>
      </c>
      <c r="BR14" s="98">
        <f>BQ14*F14</f>
        <v>0</v>
      </c>
    </row>
    <row r="15" spans="1:70" ht="19.5" customHeight="1">
      <c r="A15" s="223" t="s">
        <v>404</v>
      </c>
      <c r="B15" s="224">
        <v>14887</v>
      </c>
      <c r="C15" s="282" t="s">
        <v>368</v>
      </c>
      <c r="D15" s="19" t="s">
        <v>61</v>
      </c>
      <c r="E15" s="19">
        <v>15</v>
      </c>
      <c r="F15" s="130">
        <f t="shared" ref="F15:F24" si="3">SUM(J15:W15)</f>
        <v>0</v>
      </c>
      <c r="G15" s="8">
        <v>52.5</v>
      </c>
      <c r="H15" s="8">
        <f t="shared" si="2"/>
        <v>0</v>
      </c>
      <c r="J15" s="307"/>
      <c r="K15" s="309"/>
      <c r="L15" s="311"/>
      <c r="M15" s="315"/>
      <c r="N15" s="317"/>
      <c r="O15" s="319"/>
      <c r="P15" s="25"/>
      <c r="Q15" s="22"/>
      <c r="R15" s="321"/>
      <c r="S15" s="323"/>
      <c r="T15" s="14"/>
      <c r="U15" s="325"/>
      <c r="V15" s="58"/>
      <c r="W15" s="350"/>
      <c r="Y15" s="48">
        <f>AF15*$F15</f>
        <v>0</v>
      </c>
      <c r="Z15" s="20"/>
      <c r="AA15" s="20"/>
      <c r="AB15" s="20"/>
      <c r="AC15" s="20"/>
      <c r="AD15" s="20"/>
      <c r="AE15" s="20"/>
      <c r="AF15" s="59">
        <v>15</v>
      </c>
      <c r="AG15" s="59"/>
      <c r="AH15" s="59"/>
      <c r="AI15" s="59"/>
      <c r="AJ15" s="59"/>
      <c r="AK15" s="59"/>
      <c r="AL15" s="59"/>
      <c r="AN15" s="48">
        <f>AZ15*$F15</f>
        <v>0</v>
      </c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59"/>
      <c r="AZ15" s="59">
        <v>15</v>
      </c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L15" s="20"/>
      <c r="BM15" s="20"/>
      <c r="BN15" s="20"/>
      <c r="BO15" s="20"/>
      <c r="BQ15" s="98">
        <v>0.7</v>
      </c>
      <c r="BR15" s="98">
        <f t="shared" ref="BR15:BR25" si="4">BQ15*F15</f>
        <v>0</v>
      </c>
    </row>
    <row r="16" spans="1:70" ht="19.5" customHeight="1">
      <c r="A16" s="223" t="s">
        <v>405</v>
      </c>
      <c r="B16" s="224">
        <v>6491</v>
      </c>
      <c r="C16" s="282" t="s">
        <v>97</v>
      </c>
      <c r="D16" s="19" t="s">
        <v>21</v>
      </c>
      <c r="E16" s="19">
        <v>10</v>
      </c>
      <c r="F16" s="130">
        <f t="shared" si="3"/>
        <v>0</v>
      </c>
      <c r="G16" s="30">
        <v>60</v>
      </c>
      <c r="H16" s="8">
        <f t="shared" si="2"/>
        <v>0</v>
      </c>
      <c r="J16" s="307"/>
      <c r="K16" s="309"/>
      <c r="L16" s="311"/>
      <c r="M16" s="315"/>
      <c r="N16" s="317"/>
      <c r="O16" s="319"/>
      <c r="P16" s="25"/>
      <c r="Q16" s="22"/>
      <c r="R16" s="321"/>
      <c r="S16" s="323"/>
      <c r="T16" s="14"/>
      <c r="U16" s="325"/>
      <c r="V16" s="58"/>
      <c r="W16" s="350"/>
      <c r="Y16" s="20"/>
      <c r="Z16" s="20"/>
      <c r="AA16" s="48">
        <f>AH16*$F16</f>
        <v>0</v>
      </c>
      <c r="AB16" s="20"/>
      <c r="AC16" s="20"/>
      <c r="AD16" s="20"/>
      <c r="AE16" s="20"/>
      <c r="AF16" s="59"/>
      <c r="AG16" s="59"/>
      <c r="AH16" s="59">
        <v>10</v>
      </c>
      <c r="AI16" s="59"/>
      <c r="AJ16" s="59"/>
      <c r="AK16" s="59"/>
      <c r="AL16" s="59"/>
      <c r="AN16" s="48">
        <f t="shared" ref="AN16:AN25" si="5">AZ16*$F16</f>
        <v>0</v>
      </c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Z16" s="59">
        <v>10</v>
      </c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L16" s="51"/>
      <c r="BM16" s="51"/>
      <c r="BN16" s="51"/>
      <c r="BO16" s="51"/>
      <c r="BQ16" s="110">
        <v>2.31</v>
      </c>
      <c r="BR16" s="98">
        <f t="shared" si="4"/>
        <v>0</v>
      </c>
    </row>
    <row r="17" spans="1:70" ht="19.5" customHeight="1">
      <c r="A17" s="223" t="s">
        <v>406</v>
      </c>
      <c r="B17" s="224">
        <v>6613</v>
      </c>
      <c r="C17" s="282" t="s">
        <v>98</v>
      </c>
      <c r="D17" s="19" t="s">
        <v>21</v>
      </c>
      <c r="E17" s="19">
        <v>10</v>
      </c>
      <c r="F17" s="130">
        <f t="shared" si="3"/>
        <v>0</v>
      </c>
      <c r="G17" s="30">
        <v>60</v>
      </c>
      <c r="H17" s="8">
        <f t="shared" si="2"/>
        <v>0</v>
      </c>
      <c r="J17" s="307"/>
      <c r="K17" s="309"/>
      <c r="L17" s="311"/>
      <c r="M17" s="315"/>
      <c r="N17" s="317"/>
      <c r="O17" s="319"/>
      <c r="P17" s="25"/>
      <c r="Q17" s="22"/>
      <c r="R17" s="321"/>
      <c r="S17" s="323"/>
      <c r="T17" s="14"/>
      <c r="U17" s="325"/>
      <c r="V17" s="58"/>
      <c r="W17" s="350"/>
      <c r="Y17" s="20"/>
      <c r="Z17" s="20"/>
      <c r="AA17" s="48">
        <f>AH17*$F17</f>
        <v>0</v>
      </c>
      <c r="AB17" s="20"/>
      <c r="AC17" s="20"/>
      <c r="AD17" s="20"/>
      <c r="AE17" s="20"/>
      <c r="AF17" s="59"/>
      <c r="AG17" s="59"/>
      <c r="AH17" s="59">
        <v>10</v>
      </c>
      <c r="AI17" s="59"/>
      <c r="AJ17" s="59"/>
      <c r="AK17" s="59"/>
      <c r="AL17" s="59"/>
      <c r="AN17" s="48">
        <f t="shared" si="5"/>
        <v>0</v>
      </c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Z17" s="59">
        <v>10</v>
      </c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L17" s="51"/>
      <c r="BM17" s="51"/>
      <c r="BN17" s="51"/>
      <c r="BO17" s="51"/>
      <c r="BQ17" s="128">
        <v>2.34</v>
      </c>
      <c r="BR17" s="98">
        <f t="shared" si="4"/>
        <v>0</v>
      </c>
    </row>
    <row r="18" spans="1:70" ht="19.5" customHeight="1">
      <c r="A18" s="223" t="s">
        <v>407</v>
      </c>
      <c r="B18" s="224">
        <v>6487</v>
      </c>
      <c r="C18" s="282" t="s">
        <v>99</v>
      </c>
      <c r="D18" s="19" t="s">
        <v>21</v>
      </c>
      <c r="E18" s="19">
        <v>10</v>
      </c>
      <c r="F18" s="130">
        <f t="shared" si="3"/>
        <v>0</v>
      </c>
      <c r="G18" s="30">
        <v>75</v>
      </c>
      <c r="H18" s="8">
        <f t="shared" si="2"/>
        <v>0</v>
      </c>
      <c r="J18" s="307"/>
      <c r="K18" s="309"/>
      <c r="L18" s="311"/>
      <c r="M18" s="315"/>
      <c r="N18" s="317"/>
      <c r="O18" s="319"/>
      <c r="P18" s="25"/>
      <c r="Q18" s="22"/>
      <c r="R18" s="321"/>
      <c r="S18" s="323"/>
      <c r="T18" s="14"/>
      <c r="U18" s="325"/>
      <c r="V18" s="58"/>
      <c r="W18" s="350"/>
      <c r="Y18" s="20"/>
      <c r="Z18" s="20"/>
      <c r="AA18" s="48">
        <f>AH18*$F18</f>
        <v>0</v>
      </c>
      <c r="AB18" s="20"/>
      <c r="AC18" s="20"/>
      <c r="AD18" s="20"/>
      <c r="AE18" s="20"/>
      <c r="AF18" s="59"/>
      <c r="AG18" s="59"/>
      <c r="AH18" s="59">
        <v>10</v>
      </c>
      <c r="AI18" s="59"/>
      <c r="AJ18" s="59"/>
      <c r="AK18" s="59"/>
      <c r="AL18" s="59"/>
      <c r="AN18" s="48">
        <f t="shared" si="5"/>
        <v>0</v>
      </c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Z18" s="59">
        <v>10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L18" s="51"/>
      <c r="BM18" s="51"/>
      <c r="BN18" s="51"/>
      <c r="BO18" s="51"/>
      <c r="BQ18" s="90">
        <v>3.33</v>
      </c>
      <c r="BR18" s="98">
        <f t="shared" si="4"/>
        <v>0</v>
      </c>
    </row>
    <row r="19" spans="1:70" ht="19.5" customHeight="1">
      <c r="A19" s="223" t="s">
        <v>408</v>
      </c>
      <c r="B19" s="224">
        <v>6486</v>
      </c>
      <c r="C19" s="282" t="s">
        <v>100</v>
      </c>
      <c r="D19" s="19" t="s">
        <v>22</v>
      </c>
      <c r="E19" s="19">
        <v>5</v>
      </c>
      <c r="F19" s="130">
        <f t="shared" si="3"/>
        <v>0</v>
      </c>
      <c r="G19" s="30">
        <v>80</v>
      </c>
      <c r="H19" s="8">
        <f t="shared" si="2"/>
        <v>0</v>
      </c>
      <c r="J19" s="307"/>
      <c r="K19" s="309"/>
      <c r="L19" s="311"/>
      <c r="M19" s="315"/>
      <c r="N19" s="317"/>
      <c r="O19" s="319"/>
      <c r="P19" s="25"/>
      <c r="Q19" s="22"/>
      <c r="R19" s="321"/>
      <c r="S19" s="323"/>
      <c r="T19" s="14"/>
      <c r="U19" s="325"/>
      <c r="V19" s="58"/>
      <c r="W19" s="350"/>
      <c r="Y19" s="20"/>
      <c r="Z19" s="20"/>
      <c r="AA19" s="20"/>
      <c r="AB19" s="48">
        <f t="shared" ref="AB19:AB25" si="6">AI19*$F19</f>
        <v>0</v>
      </c>
      <c r="AC19" s="20"/>
      <c r="AD19" s="20"/>
      <c r="AE19" s="20"/>
      <c r="AF19" s="59"/>
      <c r="AG19" s="59"/>
      <c r="AH19" s="59"/>
      <c r="AI19" s="59">
        <v>5</v>
      </c>
      <c r="AJ19" s="59"/>
      <c r="AK19" s="59"/>
      <c r="AL19" s="59"/>
      <c r="AN19" s="48">
        <f t="shared" si="5"/>
        <v>0</v>
      </c>
      <c r="AO19" s="48">
        <f>BA19*$F19</f>
        <v>0</v>
      </c>
      <c r="AP19" s="20"/>
      <c r="AQ19" s="20"/>
      <c r="AR19" s="20"/>
      <c r="AS19" s="20"/>
      <c r="AT19" s="20"/>
      <c r="AU19" s="20"/>
      <c r="AV19" s="20"/>
      <c r="AW19" s="20"/>
      <c r="AX19" s="20"/>
      <c r="AZ19" s="59">
        <v>4</v>
      </c>
      <c r="BA19" s="59">
        <v>1</v>
      </c>
      <c r="BB19" s="20"/>
      <c r="BC19" s="20"/>
      <c r="BD19" s="20"/>
      <c r="BE19" s="20"/>
      <c r="BF19" s="20"/>
      <c r="BG19" s="20"/>
      <c r="BH19" s="20"/>
      <c r="BI19" s="20"/>
      <c r="BJ19" s="20"/>
      <c r="BL19" s="51"/>
      <c r="BM19" s="51"/>
      <c r="BN19" s="51"/>
      <c r="BO19" s="51"/>
      <c r="BQ19" s="128">
        <v>4.3499999999999996</v>
      </c>
      <c r="BR19" s="98">
        <f t="shared" si="4"/>
        <v>0</v>
      </c>
    </row>
    <row r="20" spans="1:70" ht="20.149999999999999" customHeight="1">
      <c r="A20" s="223" t="s">
        <v>409</v>
      </c>
      <c r="B20" s="224">
        <v>6490</v>
      </c>
      <c r="C20" s="282" t="s">
        <v>101</v>
      </c>
      <c r="D20" s="19" t="s">
        <v>22</v>
      </c>
      <c r="E20" s="19">
        <v>10</v>
      </c>
      <c r="F20" s="130">
        <f t="shared" si="3"/>
        <v>0</v>
      </c>
      <c r="G20" s="30">
        <v>90</v>
      </c>
      <c r="H20" s="8">
        <f t="shared" si="2"/>
        <v>0</v>
      </c>
      <c r="J20" s="307"/>
      <c r="K20" s="309"/>
      <c r="L20" s="311"/>
      <c r="M20" s="315"/>
      <c r="N20" s="317"/>
      <c r="O20" s="319"/>
      <c r="P20" s="25"/>
      <c r="Q20" s="22"/>
      <c r="R20" s="321"/>
      <c r="S20" s="323"/>
      <c r="T20" s="14"/>
      <c r="U20" s="325"/>
      <c r="V20" s="58"/>
      <c r="W20" s="350"/>
      <c r="Y20" s="20"/>
      <c r="Z20" s="20"/>
      <c r="AA20" s="20"/>
      <c r="AB20" s="48">
        <f t="shared" si="6"/>
        <v>0</v>
      </c>
      <c r="AC20" s="20"/>
      <c r="AD20" s="20"/>
      <c r="AE20" s="20"/>
      <c r="AF20" s="59"/>
      <c r="AG20" s="59"/>
      <c r="AH20" s="59"/>
      <c r="AI20" s="59">
        <v>10</v>
      </c>
      <c r="AJ20" s="59"/>
      <c r="AK20" s="59"/>
      <c r="AL20" s="59"/>
      <c r="AN20" s="48">
        <f t="shared" si="5"/>
        <v>0</v>
      </c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Z20" s="59">
        <v>10</v>
      </c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L20" s="51"/>
      <c r="BM20" s="51"/>
      <c r="BN20" s="51"/>
      <c r="BO20" s="51"/>
      <c r="BQ20" s="128">
        <v>4.33</v>
      </c>
      <c r="BR20" s="98">
        <f t="shared" si="4"/>
        <v>0</v>
      </c>
    </row>
    <row r="21" spans="1:70" ht="19.5" customHeight="1">
      <c r="A21" s="223" t="s">
        <v>410</v>
      </c>
      <c r="B21" s="224">
        <v>6609</v>
      </c>
      <c r="C21" s="282" t="s">
        <v>26</v>
      </c>
      <c r="D21" s="19" t="s">
        <v>22</v>
      </c>
      <c r="E21" s="19">
        <v>5</v>
      </c>
      <c r="F21" s="130">
        <f t="shared" si="3"/>
        <v>0</v>
      </c>
      <c r="G21" s="30">
        <v>92.5</v>
      </c>
      <c r="H21" s="8">
        <f t="shared" si="2"/>
        <v>0</v>
      </c>
      <c r="I21" s="3"/>
      <c r="J21" s="307"/>
      <c r="K21" s="309"/>
      <c r="L21" s="311"/>
      <c r="M21" s="315"/>
      <c r="N21" s="317"/>
      <c r="O21" s="319"/>
      <c r="P21" s="25"/>
      <c r="Q21" s="22"/>
      <c r="R21" s="321"/>
      <c r="S21" s="323"/>
      <c r="T21" s="14"/>
      <c r="U21" s="325"/>
      <c r="V21" s="58"/>
      <c r="W21" s="350"/>
      <c r="X21" s="3"/>
      <c r="Y21" s="20"/>
      <c r="Z21" s="20"/>
      <c r="AA21" s="20"/>
      <c r="AB21" s="48">
        <f t="shared" si="6"/>
        <v>0</v>
      </c>
      <c r="AC21" s="20"/>
      <c r="AD21" s="20"/>
      <c r="AE21" s="20"/>
      <c r="AF21" s="59"/>
      <c r="AG21" s="59"/>
      <c r="AH21" s="59"/>
      <c r="AI21" s="59">
        <v>5</v>
      </c>
      <c r="AJ21" s="59"/>
      <c r="AK21" s="59"/>
      <c r="AL21" s="59"/>
      <c r="AM21" s="3"/>
      <c r="AN21" s="48">
        <f t="shared" si="5"/>
        <v>0</v>
      </c>
      <c r="AO21" s="48">
        <f>BA21*$F21</f>
        <v>0</v>
      </c>
      <c r="AP21" s="20"/>
      <c r="AQ21" s="20"/>
      <c r="AR21" s="20"/>
      <c r="AS21" s="20"/>
      <c r="AT21" s="20"/>
      <c r="AU21" s="20"/>
      <c r="AV21" s="20"/>
      <c r="AW21" s="20"/>
      <c r="AX21" s="20"/>
      <c r="AY21" s="3"/>
      <c r="AZ21" s="59">
        <v>4</v>
      </c>
      <c r="BA21" s="59">
        <v>1</v>
      </c>
      <c r="BB21" s="20"/>
      <c r="BC21" s="20"/>
      <c r="BD21" s="20"/>
      <c r="BE21" s="20"/>
      <c r="BF21" s="20"/>
      <c r="BG21" s="20"/>
      <c r="BH21" s="20"/>
      <c r="BI21" s="20"/>
      <c r="BJ21" s="20"/>
      <c r="BL21" s="51"/>
      <c r="BM21" s="51"/>
      <c r="BN21" s="51"/>
      <c r="BO21" s="51"/>
      <c r="BQ21" s="128">
        <v>5.14</v>
      </c>
      <c r="BR21" s="98">
        <f t="shared" si="4"/>
        <v>0</v>
      </c>
    </row>
    <row r="22" spans="1:70" ht="19.5" customHeight="1">
      <c r="A22" s="223" t="s">
        <v>411</v>
      </c>
      <c r="B22" s="224">
        <v>6612</v>
      </c>
      <c r="C22" s="282" t="s">
        <v>102</v>
      </c>
      <c r="D22" s="19" t="s">
        <v>22</v>
      </c>
      <c r="E22" s="19">
        <v>10</v>
      </c>
      <c r="F22" s="130">
        <f t="shared" si="3"/>
        <v>0</v>
      </c>
      <c r="G22" s="30">
        <v>120</v>
      </c>
      <c r="H22" s="8">
        <f t="shared" si="2"/>
        <v>0</v>
      </c>
      <c r="I22" s="3"/>
      <c r="J22" s="307"/>
      <c r="K22" s="309"/>
      <c r="L22" s="311"/>
      <c r="M22" s="315"/>
      <c r="N22" s="317"/>
      <c r="O22" s="319"/>
      <c r="P22" s="25"/>
      <c r="Q22" s="22"/>
      <c r="R22" s="321"/>
      <c r="S22" s="323"/>
      <c r="T22" s="14"/>
      <c r="U22" s="325"/>
      <c r="V22" s="58"/>
      <c r="W22" s="350"/>
      <c r="X22" s="3"/>
      <c r="Y22" s="20"/>
      <c r="Z22" s="20"/>
      <c r="AA22" s="20"/>
      <c r="AB22" s="48">
        <f t="shared" si="6"/>
        <v>0</v>
      </c>
      <c r="AC22" s="20"/>
      <c r="AD22" s="20"/>
      <c r="AE22" s="20"/>
      <c r="AF22" s="59"/>
      <c r="AG22" s="59"/>
      <c r="AH22" s="59"/>
      <c r="AI22" s="59">
        <v>10</v>
      </c>
      <c r="AJ22" s="59"/>
      <c r="AK22" s="59"/>
      <c r="AL22" s="59"/>
      <c r="AM22" s="3"/>
      <c r="AN22" s="48">
        <f t="shared" si="5"/>
        <v>0</v>
      </c>
      <c r="AO22" s="48">
        <f>BA22*$F22</f>
        <v>0</v>
      </c>
      <c r="AP22" s="48">
        <f>BB22*$F22</f>
        <v>0</v>
      </c>
      <c r="AQ22" s="20"/>
      <c r="AR22" s="20"/>
      <c r="AS22" s="20"/>
      <c r="AT22" s="20"/>
      <c r="AU22" s="20"/>
      <c r="AV22" s="20"/>
      <c r="AW22" s="20"/>
      <c r="AX22" s="20"/>
      <c r="AY22" s="3"/>
      <c r="AZ22" s="59">
        <v>4</v>
      </c>
      <c r="BA22" s="59">
        <v>3</v>
      </c>
      <c r="BB22" s="59">
        <v>3</v>
      </c>
      <c r="BC22" s="20"/>
      <c r="BD22" s="20"/>
      <c r="BE22" s="20"/>
      <c r="BF22" s="20"/>
      <c r="BG22" s="20"/>
      <c r="BH22" s="20"/>
      <c r="BI22" s="20"/>
      <c r="BJ22" s="20"/>
      <c r="BL22" s="51"/>
      <c r="BM22" s="51"/>
      <c r="BN22" s="51"/>
      <c r="BO22" s="51"/>
      <c r="BQ22" s="128">
        <v>6.22</v>
      </c>
      <c r="BR22" s="98">
        <f t="shared" si="4"/>
        <v>0</v>
      </c>
    </row>
    <row r="23" spans="1:70" ht="19.5" customHeight="1">
      <c r="A23" s="223" t="s">
        <v>412</v>
      </c>
      <c r="B23" s="224">
        <v>6608</v>
      </c>
      <c r="C23" s="282" t="s">
        <v>2</v>
      </c>
      <c r="D23" s="19" t="s">
        <v>204</v>
      </c>
      <c r="E23" s="19">
        <v>5</v>
      </c>
      <c r="F23" s="130">
        <f t="shared" si="3"/>
        <v>0</v>
      </c>
      <c r="G23" s="30">
        <v>80</v>
      </c>
      <c r="H23" s="8">
        <f t="shared" si="2"/>
        <v>0</v>
      </c>
      <c r="I23" s="3"/>
      <c r="J23" s="307"/>
      <c r="K23" s="309"/>
      <c r="L23" s="311"/>
      <c r="M23" s="315"/>
      <c r="N23" s="317"/>
      <c r="O23" s="319"/>
      <c r="P23" s="25"/>
      <c r="Q23" s="22"/>
      <c r="R23" s="321"/>
      <c r="S23" s="323"/>
      <c r="T23" s="14"/>
      <c r="U23" s="325"/>
      <c r="V23" s="58"/>
      <c r="W23" s="350"/>
      <c r="X23" s="3"/>
      <c r="Y23" s="20"/>
      <c r="Z23" s="20"/>
      <c r="AA23" s="20"/>
      <c r="AB23" s="48">
        <f t="shared" si="6"/>
        <v>0</v>
      </c>
      <c r="AC23" s="48">
        <f>AJ23*$F23</f>
        <v>0</v>
      </c>
      <c r="AD23" s="20"/>
      <c r="AE23" s="20"/>
      <c r="AF23" s="59"/>
      <c r="AG23" s="59"/>
      <c r="AH23" s="59"/>
      <c r="AI23" s="59">
        <v>3</v>
      </c>
      <c r="AJ23" s="59">
        <v>2</v>
      </c>
      <c r="AK23" s="59"/>
      <c r="AL23" s="59"/>
      <c r="AM23" s="3"/>
      <c r="AN23" s="48">
        <f t="shared" si="5"/>
        <v>0</v>
      </c>
      <c r="AO23" s="48">
        <f>BA23*$F23</f>
        <v>0</v>
      </c>
      <c r="AP23" s="20"/>
      <c r="AQ23" s="48">
        <f>BC23*$F23</f>
        <v>0</v>
      </c>
      <c r="AR23" s="20"/>
      <c r="AS23" s="20"/>
      <c r="AT23" s="20"/>
      <c r="AU23" s="20"/>
      <c r="AV23" s="20"/>
      <c r="AW23" s="20"/>
      <c r="AX23" s="20"/>
      <c r="AY23" s="3"/>
      <c r="AZ23" s="59">
        <v>1</v>
      </c>
      <c r="BA23" s="59">
        <v>1</v>
      </c>
      <c r="BB23" s="20"/>
      <c r="BC23" s="59">
        <v>3</v>
      </c>
      <c r="BD23" s="20"/>
      <c r="BE23" s="20"/>
      <c r="BF23" s="20"/>
      <c r="BG23" s="20"/>
      <c r="BH23" s="20"/>
      <c r="BI23" s="20"/>
      <c r="BJ23" s="20"/>
      <c r="BL23" s="51"/>
      <c r="BM23" s="51"/>
      <c r="BN23" s="51"/>
      <c r="BO23" s="51"/>
      <c r="BQ23" s="128">
        <v>4.2</v>
      </c>
      <c r="BR23" s="98">
        <f t="shared" si="4"/>
        <v>0</v>
      </c>
    </row>
    <row r="24" spans="1:70" ht="19.5" customHeight="1">
      <c r="A24" s="223" t="s">
        <v>413</v>
      </c>
      <c r="B24" s="224">
        <v>6611</v>
      </c>
      <c r="C24" s="282" t="s">
        <v>103</v>
      </c>
      <c r="D24" s="19" t="s">
        <v>22</v>
      </c>
      <c r="E24" s="19">
        <v>10</v>
      </c>
      <c r="F24" s="130">
        <f t="shared" si="3"/>
        <v>0</v>
      </c>
      <c r="G24" s="30">
        <v>135</v>
      </c>
      <c r="H24" s="8">
        <f t="shared" si="2"/>
        <v>0</v>
      </c>
      <c r="I24" s="3"/>
      <c r="J24" s="307"/>
      <c r="K24" s="309"/>
      <c r="L24" s="311"/>
      <c r="M24" s="315"/>
      <c r="N24" s="317"/>
      <c r="O24" s="319"/>
      <c r="P24" s="25"/>
      <c r="Q24" s="22"/>
      <c r="R24" s="321"/>
      <c r="S24" s="323"/>
      <c r="T24" s="14"/>
      <c r="U24" s="325"/>
      <c r="V24" s="58"/>
      <c r="W24" s="350"/>
      <c r="X24" s="3"/>
      <c r="Y24" s="20"/>
      <c r="Z24" s="20"/>
      <c r="AA24" s="20"/>
      <c r="AB24" s="48">
        <f t="shared" si="6"/>
        <v>0</v>
      </c>
      <c r="AC24" s="20"/>
      <c r="AD24" s="20"/>
      <c r="AE24" s="20"/>
      <c r="AF24" s="59"/>
      <c r="AG24" s="59"/>
      <c r="AH24" s="59"/>
      <c r="AI24" s="59">
        <v>10</v>
      </c>
      <c r="AJ24" s="59"/>
      <c r="AK24" s="59"/>
      <c r="AL24" s="59"/>
      <c r="AM24" s="3"/>
      <c r="AN24" s="48">
        <f t="shared" si="5"/>
        <v>0</v>
      </c>
      <c r="AO24" s="48">
        <f>BA24*$F24</f>
        <v>0</v>
      </c>
      <c r="AP24" s="48">
        <f>BB24*$F24</f>
        <v>0</v>
      </c>
      <c r="AQ24" s="20"/>
      <c r="AR24" s="20"/>
      <c r="AS24" s="20"/>
      <c r="AT24" s="20"/>
      <c r="AU24" s="20"/>
      <c r="AV24" s="20"/>
      <c r="AW24" s="20"/>
      <c r="AX24" s="20"/>
      <c r="AY24" s="3"/>
      <c r="AZ24" s="59">
        <v>4</v>
      </c>
      <c r="BA24" s="59">
        <v>4</v>
      </c>
      <c r="BB24" s="59">
        <v>2</v>
      </c>
      <c r="BC24" s="20"/>
      <c r="BD24" s="20"/>
      <c r="BE24" s="20"/>
      <c r="BF24" s="20"/>
      <c r="BG24" s="20"/>
      <c r="BH24" s="20"/>
      <c r="BI24" s="20"/>
      <c r="BJ24" s="20"/>
      <c r="BL24" s="51"/>
      <c r="BM24" s="51"/>
      <c r="BN24" s="51"/>
      <c r="BO24" s="51"/>
      <c r="BQ24" s="128">
        <v>7.87</v>
      </c>
      <c r="BR24" s="98">
        <f t="shared" si="4"/>
        <v>0</v>
      </c>
    </row>
    <row r="25" spans="1:70" ht="19.5" customHeight="1">
      <c r="A25" s="223" t="s">
        <v>414</v>
      </c>
      <c r="B25" s="224">
        <v>6964</v>
      </c>
      <c r="C25" s="282" t="s">
        <v>104</v>
      </c>
      <c r="D25" s="19" t="s">
        <v>22</v>
      </c>
      <c r="E25" s="19">
        <v>5</v>
      </c>
      <c r="F25" s="130">
        <f>SUM(J25:W25)</f>
        <v>0</v>
      </c>
      <c r="G25" s="8">
        <v>92.5</v>
      </c>
      <c r="H25" s="8">
        <f t="shared" si="2"/>
        <v>0</v>
      </c>
      <c r="I25" s="3"/>
      <c r="J25" s="307"/>
      <c r="K25" s="309"/>
      <c r="L25" s="311"/>
      <c r="M25" s="315"/>
      <c r="N25" s="317"/>
      <c r="O25" s="319"/>
      <c r="P25" s="25"/>
      <c r="Q25" s="22"/>
      <c r="R25" s="321"/>
      <c r="S25" s="323"/>
      <c r="T25" s="14"/>
      <c r="U25" s="325"/>
      <c r="V25" s="58"/>
      <c r="W25" s="350"/>
      <c r="X25" s="3"/>
      <c r="Y25" s="20"/>
      <c r="Z25" s="20"/>
      <c r="AA25" s="20"/>
      <c r="AB25" s="48">
        <f t="shared" si="6"/>
        <v>0</v>
      </c>
      <c r="AC25" s="20"/>
      <c r="AD25" s="20"/>
      <c r="AE25" s="20"/>
      <c r="AF25" s="59"/>
      <c r="AG25" s="59"/>
      <c r="AH25" s="59"/>
      <c r="AI25" s="59">
        <v>5</v>
      </c>
      <c r="AJ25" s="59"/>
      <c r="AK25" s="59"/>
      <c r="AL25" s="59"/>
      <c r="AM25" s="3"/>
      <c r="AN25" s="48">
        <f t="shared" si="5"/>
        <v>0</v>
      </c>
      <c r="AO25" s="48">
        <f>BA25*$F25</f>
        <v>0</v>
      </c>
      <c r="AP25" s="48">
        <f>BB25*$F25</f>
        <v>0</v>
      </c>
      <c r="AQ25" s="20"/>
      <c r="AR25" s="20"/>
      <c r="AS25" s="20"/>
      <c r="AT25" s="20"/>
      <c r="AU25" s="20"/>
      <c r="AV25" s="20"/>
      <c r="AW25" s="20"/>
      <c r="AX25" s="20"/>
      <c r="AY25" s="3"/>
      <c r="AZ25" s="59">
        <v>1</v>
      </c>
      <c r="BA25" s="59">
        <v>3</v>
      </c>
      <c r="BB25" s="59">
        <v>1</v>
      </c>
      <c r="BC25" s="20"/>
      <c r="BD25" s="20"/>
      <c r="BE25" s="20"/>
      <c r="BF25" s="20"/>
      <c r="BG25" s="20"/>
      <c r="BH25" s="20"/>
      <c r="BI25" s="20"/>
      <c r="BJ25" s="20"/>
      <c r="BL25" s="51"/>
      <c r="BM25" s="51"/>
      <c r="BN25" s="51"/>
      <c r="BO25" s="51"/>
      <c r="BQ25" s="128">
        <v>5.5</v>
      </c>
      <c r="BR25" s="98">
        <f t="shared" si="4"/>
        <v>0</v>
      </c>
    </row>
    <row r="26" spans="1:70" ht="20.149999999999999" customHeight="1">
      <c r="A26" s="222"/>
      <c r="B26" s="222"/>
      <c r="C26" s="289"/>
      <c r="D26" s="9"/>
      <c r="E26" s="57"/>
      <c r="H26" s="109">
        <f>SUM(H14:H25)</f>
        <v>0</v>
      </c>
      <c r="I26" s="3"/>
      <c r="J26" s="31">
        <f>SUM(J14:J25)</f>
        <v>0</v>
      </c>
      <c r="K26" s="31">
        <f t="shared" ref="K26:V26" si="7">SUM(K14:K25)</f>
        <v>0</v>
      </c>
      <c r="L26" s="31">
        <f t="shared" si="7"/>
        <v>0</v>
      </c>
      <c r="M26" s="31">
        <f t="shared" si="7"/>
        <v>0</v>
      </c>
      <c r="N26" s="31">
        <f>SUM(N14:N25)</f>
        <v>0</v>
      </c>
      <c r="O26" s="31">
        <f>SUM(O14:O25)</f>
        <v>0</v>
      </c>
      <c r="P26" s="31">
        <f t="shared" si="7"/>
        <v>0</v>
      </c>
      <c r="Q26" s="31">
        <f t="shared" si="7"/>
        <v>0</v>
      </c>
      <c r="R26" s="31">
        <f t="shared" si="7"/>
        <v>0</v>
      </c>
      <c r="S26" s="31">
        <f t="shared" si="7"/>
        <v>0</v>
      </c>
      <c r="T26" s="31">
        <f t="shared" si="7"/>
        <v>0</v>
      </c>
      <c r="U26" s="31">
        <f t="shared" si="7"/>
        <v>0</v>
      </c>
      <c r="V26" s="31">
        <f t="shared" si="7"/>
        <v>0</v>
      </c>
      <c r="W26" s="31">
        <f>SUM(W14:W25)</f>
        <v>0</v>
      </c>
      <c r="X26" s="3"/>
      <c r="Y26" s="13">
        <f>SUM(Y14:Y25)</f>
        <v>0</v>
      </c>
      <c r="Z26" s="13">
        <f t="shared" ref="Z26:AE26" si="8">SUM(Z14:Z25)</f>
        <v>0</v>
      </c>
      <c r="AA26" s="13">
        <f t="shared" si="8"/>
        <v>0</v>
      </c>
      <c r="AB26" s="13">
        <f t="shared" si="8"/>
        <v>0</v>
      </c>
      <c r="AC26" s="13">
        <f t="shared" si="8"/>
        <v>0</v>
      </c>
      <c r="AD26" s="13">
        <f t="shared" si="8"/>
        <v>0</v>
      </c>
      <c r="AE26" s="13">
        <f t="shared" si="8"/>
        <v>0</v>
      </c>
      <c r="AF26" s="21"/>
      <c r="AG26" s="21"/>
      <c r="AH26" s="21"/>
      <c r="AI26" s="21"/>
      <c r="AJ26" s="21"/>
      <c r="AK26" s="21"/>
      <c r="AL26" s="21"/>
      <c r="AM26" s="3"/>
      <c r="AN26" s="13">
        <f>SUM(AN14:AN25)</f>
        <v>0</v>
      </c>
      <c r="AO26" s="13">
        <f t="shared" ref="AO26:AQ26" si="9">SUM(AO14:AO25)</f>
        <v>0</v>
      </c>
      <c r="AP26" s="13">
        <f t="shared" si="9"/>
        <v>0</v>
      </c>
      <c r="AQ26" s="13">
        <f t="shared" si="9"/>
        <v>0</v>
      </c>
      <c r="AR26" s="20"/>
      <c r="AS26" s="20"/>
      <c r="AT26" s="20"/>
      <c r="AU26" s="20"/>
      <c r="AV26" s="20"/>
      <c r="AW26" s="20"/>
      <c r="AX26" s="20"/>
      <c r="AY26" s="3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L26" s="51"/>
      <c r="BM26" s="51"/>
      <c r="BN26" s="51"/>
      <c r="BO26" s="51"/>
      <c r="BQ26" s="51"/>
      <c r="BR26" s="100">
        <f>SUM(BR14:BR25)</f>
        <v>0</v>
      </c>
    </row>
    <row r="27" spans="1:70" ht="20.149999999999999" customHeight="1">
      <c r="A27" s="222"/>
      <c r="B27" s="222"/>
      <c r="C27" s="28" t="s">
        <v>154</v>
      </c>
      <c r="D27" s="16"/>
      <c r="E27" s="16"/>
      <c r="F27" s="16"/>
      <c r="G27" s="12"/>
      <c r="H27" s="12"/>
      <c r="J27" s="16"/>
      <c r="K27" s="16"/>
      <c r="L27" s="16"/>
      <c r="M27" s="16"/>
      <c r="N27" s="16"/>
      <c r="O27" s="16"/>
      <c r="P27" s="17"/>
      <c r="Q27" s="16"/>
      <c r="R27" s="16"/>
      <c r="S27" s="16"/>
      <c r="T27" s="16"/>
      <c r="U27" s="16"/>
      <c r="V27" s="16"/>
      <c r="W27" s="16"/>
      <c r="Y27" s="6" t="s">
        <v>61</v>
      </c>
      <c r="Z27" s="6" t="s">
        <v>20</v>
      </c>
      <c r="AA27" s="6" t="s">
        <v>21</v>
      </c>
      <c r="AB27" s="6" t="s">
        <v>22</v>
      </c>
      <c r="AC27" s="6" t="s">
        <v>23</v>
      </c>
      <c r="AD27" s="6" t="s">
        <v>6</v>
      </c>
      <c r="AE27" s="6" t="s">
        <v>24</v>
      </c>
      <c r="AF27" s="13" t="s">
        <v>61</v>
      </c>
      <c r="AG27" s="13" t="s">
        <v>20</v>
      </c>
      <c r="AH27" s="13" t="s">
        <v>21</v>
      </c>
      <c r="AI27" s="13" t="s">
        <v>22</v>
      </c>
      <c r="AJ27" s="13" t="s">
        <v>23</v>
      </c>
      <c r="AK27" s="13" t="s">
        <v>6</v>
      </c>
      <c r="AL27" s="13" t="s">
        <v>24</v>
      </c>
      <c r="AN27" s="6" t="s">
        <v>48</v>
      </c>
      <c r="AO27" s="6" t="s">
        <v>49</v>
      </c>
      <c r="AP27" s="6" t="s">
        <v>50</v>
      </c>
      <c r="AQ27" s="6" t="s">
        <v>52</v>
      </c>
      <c r="AR27" s="6" t="s">
        <v>54</v>
      </c>
      <c r="AS27" s="6" t="s">
        <v>55</v>
      </c>
      <c r="AT27" s="6" t="s">
        <v>56</v>
      </c>
      <c r="AU27" s="6" t="s">
        <v>57</v>
      </c>
      <c r="AV27" s="6" t="s">
        <v>58</v>
      </c>
      <c r="AW27" s="6" t="s">
        <v>239</v>
      </c>
      <c r="AX27" s="6" t="s">
        <v>240</v>
      </c>
      <c r="AZ27" s="13" t="s">
        <v>48</v>
      </c>
      <c r="BA27" s="13" t="s">
        <v>49</v>
      </c>
      <c r="BB27" s="13" t="s">
        <v>50</v>
      </c>
      <c r="BC27" s="13" t="s">
        <v>52</v>
      </c>
      <c r="BD27" s="13" t="s">
        <v>54</v>
      </c>
      <c r="BE27" s="13" t="s">
        <v>55</v>
      </c>
      <c r="BF27" s="13" t="s">
        <v>56</v>
      </c>
      <c r="BG27" s="13" t="s">
        <v>57</v>
      </c>
      <c r="BH27" s="13" t="s">
        <v>58</v>
      </c>
      <c r="BI27" s="13" t="s">
        <v>239</v>
      </c>
      <c r="BJ27" s="13" t="s">
        <v>240</v>
      </c>
      <c r="BL27" s="73" t="s">
        <v>49</v>
      </c>
      <c r="BM27" s="73" t="s">
        <v>52</v>
      </c>
      <c r="BN27" s="39" t="s">
        <v>49</v>
      </c>
      <c r="BO27" s="39" t="s">
        <v>52</v>
      </c>
      <c r="BQ27" s="72" t="s">
        <v>68</v>
      </c>
      <c r="BR27" s="72" t="s">
        <v>69</v>
      </c>
    </row>
    <row r="28" spans="1:70" ht="20.149999999999999" customHeight="1">
      <c r="A28" s="224" t="s">
        <v>417</v>
      </c>
      <c r="B28" s="226">
        <v>9201</v>
      </c>
      <c r="C28" s="283" t="s">
        <v>157</v>
      </c>
      <c r="D28" s="143" t="s">
        <v>21</v>
      </c>
      <c r="E28" s="32">
        <v>10</v>
      </c>
      <c r="F28" s="107">
        <f>SUM(J28:W28)</f>
        <v>0</v>
      </c>
      <c r="G28" s="30">
        <v>52.5</v>
      </c>
      <c r="H28" s="8">
        <f t="shared" ref="H28:H35" si="10">F28*G28*(100-$E$2)/100</f>
        <v>0</v>
      </c>
      <c r="I28" s="3"/>
      <c r="J28" s="307"/>
      <c r="K28" s="309"/>
      <c r="L28" s="311"/>
      <c r="M28" s="315"/>
      <c r="N28" s="317"/>
      <c r="O28" s="319"/>
      <c r="P28" s="25"/>
      <c r="Q28" s="22"/>
      <c r="R28" s="321"/>
      <c r="S28" s="323"/>
      <c r="T28" s="14"/>
      <c r="U28" s="325"/>
      <c r="V28" s="58"/>
      <c r="W28" s="350"/>
      <c r="X28" s="3"/>
      <c r="Y28" s="20"/>
      <c r="Z28" s="20"/>
      <c r="AA28" s="48">
        <f>AH28*$F28</f>
        <v>0</v>
      </c>
      <c r="AB28" s="20"/>
      <c r="AC28" s="20"/>
      <c r="AD28" s="20"/>
      <c r="AE28" s="20"/>
      <c r="AF28" s="59"/>
      <c r="AG28" s="59"/>
      <c r="AH28" s="59">
        <v>10</v>
      </c>
      <c r="AI28" s="59"/>
      <c r="AJ28" s="59"/>
      <c r="AK28" s="59"/>
      <c r="AL28" s="59"/>
      <c r="AM28" s="3"/>
      <c r="AN28" s="48">
        <f>AZ28*$F28</f>
        <v>0</v>
      </c>
      <c r="AO28" s="48">
        <f>BA28*$F28</f>
        <v>0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3"/>
      <c r="AZ28" s="59">
        <v>9</v>
      </c>
      <c r="BA28" s="59">
        <v>1</v>
      </c>
      <c r="BB28" s="21"/>
      <c r="BC28" s="21"/>
      <c r="BD28" s="21"/>
      <c r="BE28" s="21"/>
      <c r="BF28" s="21"/>
      <c r="BG28" s="21"/>
      <c r="BH28" s="21"/>
      <c r="BI28" s="21"/>
      <c r="BJ28" s="21"/>
      <c r="BL28" s="51"/>
      <c r="BM28" s="51"/>
      <c r="BN28" s="51"/>
      <c r="BO28" s="51"/>
      <c r="BQ28" s="90">
        <v>1.8</v>
      </c>
      <c r="BR28" s="98">
        <f t="shared" ref="BR28:BR35" si="11">BQ28*F28</f>
        <v>0</v>
      </c>
    </row>
    <row r="29" spans="1:70" ht="20.149999999999999" customHeight="1">
      <c r="A29" s="225" t="s">
        <v>415</v>
      </c>
      <c r="B29" s="226">
        <v>9196</v>
      </c>
      <c r="C29" s="284" t="s">
        <v>159</v>
      </c>
      <c r="D29" s="143" t="s">
        <v>206</v>
      </c>
      <c r="E29" s="19">
        <v>10</v>
      </c>
      <c r="F29" s="107">
        <f t="shared" ref="F29:F34" si="12">SUM(J29:W29)</f>
        <v>0</v>
      </c>
      <c r="G29" s="30">
        <v>40</v>
      </c>
      <c r="H29" s="8">
        <f t="shared" si="10"/>
        <v>0</v>
      </c>
      <c r="I29" s="3"/>
      <c r="J29" s="307"/>
      <c r="K29" s="309"/>
      <c r="L29" s="311"/>
      <c r="M29" s="315"/>
      <c r="N29" s="317"/>
      <c r="O29" s="319"/>
      <c r="P29" s="25"/>
      <c r="Q29" s="22"/>
      <c r="R29" s="321"/>
      <c r="S29" s="323"/>
      <c r="T29" s="14"/>
      <c r="U29" s="325"/>
      <c r="V29" s="349"/>
      <c r="W29" s="350"/>
      <c r="X29" s="3"/>
      <c r="Y29" s="48">
        <f>AF29*$F29</f>
        <v>0</v>
      </c>
      <c r="Z29" s="48">
        <f>AG29*$F29</f>
        <v>0</v>
      </c>
      <c r="AA29" s="20"/>
      <c r="AB29" s="20"/>
      <c r="AC29" s="20"/>
      <c r="AD29" s="20"/>
      <c r="AE29" s="20"/>
      <c r="AF29" s="59">
        <v>5</v>
      </c>
      <c r="AG29" s="59">
        <v>5</v>
      </c>
      <c r="AH29" s="59"/>
      <c r="AI29" s="59"/>
      <c r="AJ29" s="59"/>
      <c r="AK29" s="59"/>
      <c r="AL29" s="59"/>
      <c r="AM29" s="3"/>
      <c r="AN29" s="48">
        <f>AZ29*$F29</f>
        <v>0</v>
      </c>
      <c r="AO29" s="48">
        <f t="shared" ref="AO29:AO35" si="13">BA29*$F29</f>
        <v>0</v>
      </c>
      <c r="AP29" s="21"/>
      <c r="AQ29" s="21"/>
      <c r="AR29" s="21"/>
      <c r="AS29" s="21"/>
      <c r="AT29" s="21"/>
      <c r="AU29" s="21"/>
      <c r="AV29" s="21"/>
      <c r="AW29" s="21"/>
      <c r="AX29" s="21"/>
      <c r="AY29" s="3"/>
      <c r="AZ29" s="59">
        <v>3</v>
      </c>
      <c r="BA29" s="59">
        <v>7</v>
      </c>
      <c r="BB29" s="21"/>
      <c r="BC29" s="21"/>
      <c r="BD29" s="21"/>
      <c r="BE29" s="21"/>
      <c r="BF29" s="21"/>
      <c r="BG29" s="21"/>
      <c r="BH29" s="21"/>
      <c r="BI29" s="21"/>
      <c r="BJ29" s="21"/>
      <c r="BL29" s="51"/>
      <c r="BM29" s="51"/>
      <c r="BN29" s="51"/>
      <c r="BO29" s="51"/>
      <c r="BQ29" s="90">
        <v>1</v>
      </c>
      <c r="BR29" s="98">
        <f t="shared" si="11"/>
        <v>0</v>
      </c>
    </row>
    <row r="30" spans="1:70" ht="20.149999999999999" customHeight="1">
      <c r="A30" s="225" t="s">
        <v>416</v>
      </c>
      <c r="B30" s="226">
        <v>9239</v>
      </c>
      <c r="C30" s="284" t="s">
        <v>160</v>
      </c>
      <c r="D30" s="143" t="s">
        <v>206</v>
      </c>
      <c r="E30" s="19">
        <v>10</v>
      </c>
      <c r="F30" s="107">
        <f t="shared" si="12"/>
        <v>0</v>
      </c>
      <c r="G30" s="30">
        <v>45</v>
      </c>
      <c r="H30" s="8">
        <f t="shared" si="10"/>
        <v>0</v>
      </c>
      <c r="I30" s="3"/>
      <c r="J30" s="307"/>
      <c r="K30" s="333"/>
      <c r="L30" s="335"/>
      <c r="M30" s="337"/>
      <c r="N30" s="338"/>
      <c r="O30" s="340"/>
      <c r="P30" s="25"/>
      <c r="Q30" s="22"/>
      <c r="R30" s="321"/>
      <c r="S30" s="347"/>
      <c r="T30" s="62"/>
      <c r="U30" s="348"/>
      <c r="V30" s="65"/>
      <c r="W30" s="351"/>
      <c r="X30" s="3"/>
      <c r="Y30" s="48">
        <f>AF30*$F30</f>
        <v>0</v>
      </c>
      <c r="Z30" s="48">
        <f>AG30*$F30</f>
        <v>0</v>
      </c>
      <c r="AA30" s="20"/>
      <c r="AB30" s="20"/>
      <c r="AC30" s="20"/>
      <c r="AD30" s="20"/>
      <c r="AE30" s="20"/>
      <c r="AF30" s="59">
        <v>5</v>
      </c>
      <c r="AG30" s="59">
        <v>5</v>
      </c>
      <c r="AH30" s="59"/>
      <c r="AI30" s="59"/>
      <c r="AJ30" s="59"/>
      <c r="AK30" s="59"/>
      <c r="AL30" s="59"/>
      <c r="AM30" s="3"/>
      <c r="AN30" s="21"/>
      <c r="AO30" s="48">
        <f t="shared" si="13"/>
        <v>0</v>
      </c>
      <c r="AP30" s="48">
        <f>BB30*$F30</f>
        <v>0</v>
      </c>
      <c r="AQ30" s="21"/>
      <c r="AR30" s="21"/>
      <c r="AS30" s="21"/>
      <c r="AT30" s="21"/>
      <c r="AU30" s="21"/>
      <c r="AV30" s="21"/>
      <c r="AW30" s="21"/>
      <c r="AX30" s="21"/>
      <c r="AY30" s="3"/>
      <c r="AZ30" s="59"/>
      <c r="BA30" s="59">
        <v>9</v>
      </c>
      <c r="BB30" s="59">
        <v>1</v>
      </c>
      <c r="BC30" s="21"/>
      <c r="BD30" s="21"/>
      <c r="BE30" s="21"/>
      <c r="BF30" s="21"/>
      <c r="BG30" s="21"/>
      <c r="BH30" s="21"/>
      <c r="BI30" s="21"/>
      <c r="BJ30" s="21"/>
      <c r="BL30" s="51"/>
      <c r="BM30" s="51"/>
      <c r="BN30" s="51"/>
      <c r="BO30" s="51"/>
      <c r="BQ30" s="90">
        <v>1.4</v>
      </c>
      <c r="BR30" s="98">
        <f t="shared" si="11"/>
        <v>0</v>
      </c>
    </row>
    <row r="31" spans="1:70" ht="20.149999999999999" customHeight="1">
      <c r="A31" s="225" t="s">
        <v>418</v>
      </c>
      <c r="B31" s="226">
        <v>9200</v>
      </c>
      <c r="C31" s="284" t="s">
        <v>158</v>
      </c>
      <c r="D31" s="143" t="s">
        <v>205</v>
      </c>
      <c r="E31" s="19">
        <v>10</v>
      </c>
      <c r="F31" s="107">
        <f t="shared" si="12"/>
        <v>0</v>
      </c>
      <c r="G31" s="30">
        <v>52.5</v>
      </c>
      <c r="H31" s="8">
        <f t="shared" si="10"/>
        <v>0</v>
      </c>
      <c r="J31" s="307"/>
      <c r="K31" s="333"/>
      <c r="L31" s="335"/>
      <c r="M31" s="337"/>
      <c r="N31" s="338"/>
      <c r="O31" s="340"/>
      <c r="P31" s="25"/>
      <c r="Q31" s="22"/>
      <c r="R31" s="321"/>
      <c r="S31" s="347"/>
      <c r="T31" s="62"/>
      <c r="U31" s="348"/>
      <c r="V31" s="65"/>
      <c r="W31" s="351"/>
      <c r="Y31" s="20"/>
      <c r="Z31" s="48">
        <f>AG31*$F31</f>
        <v>0</v>
      </c>
      <c r="AA31" s="48">
        <f>AH31*$F31</f>
        <v>0</v>
      </c>
      <c r="AB31" s="20"/>
      <c r="AC31" s="20"/>
      <c r="AD31" s="20"/>
      <c r="AE31" s="20"/>
      <c r="AF31" s="59"/>
      <c r="AG31" s="59">
        <v>5</v>
      </c>
      <c r="AH31" s="59">
        <v>5</v>
      </c>
      <c r="AI31" s="59"/>
      <c r="AJ31" s="59"/>
      <c r="AK31" s="59"/>
      <c r="AL31" s="59"/>
      <c r="AN31" s="48">
        <f>AZ31*$F31</f>
        <v>0</v>
      </c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Z31" s="59">
        <v>10</v>
      </c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L31" s="51"/>
      <c r="BM31" s="51"/>
      <c r="BN31" s="51"/>
      <c r="BO31" s="51"/>
      <c r="BQ31" s="19">
        <v>1.9</v>
      </c>
      <c r="BR31" s="98">
        <f>BQ31*F31</f>
        <v>0</v>
      </c>
    </row>
    <row r="32" spans="1:70" ht="20.149999999999999" customHeight="1">
      <c r="A32" s="225" t="s">
        <v>419</v>
      </c>
      <c r="B32" s="226">
        <v>9238</v>
      </c>
      <c r="C32" s="284" t="s">
        <v>161</v>
      </c>
      <c r="D32" s="143" t="s">
        <v>21</v>
      </c>
      <c r="E32" s="19">
        <v>10</v>
      </c>
      <c r="F32" s="107">
        <f t="shared" si="12"/>
        <v>0</v>
      </c>
      <c r="G32" s="30">
        <v>65</v>
      </c>
      <c r="H32" s="8">
        <f t="shared" si="10"/>
        <v>0</v>
      </c>
      <c r="I32" s="3"/>
      <c r="J32" s="307"/>
      <c r="K32" s="333"/>
      <c r="L32" s="335"/>
      <c r="M32" s="337"/>
      <c r="N32" s="338"/>
      <c r="O32" s="340"/>
      <c r="P32" s="25"/>
      <c r="Q32" s="22"/>
      <c r="R32" s="321"/>
      <c r="S32" s="347"/>
      <c r="T32" s="62"/>
      <c r="U32" s="348"/>
      <c r="V32" s="65"/>
      <c r="W32" s="351"/>
      <c r="X32" s="3"/>
      <c r="Y32" s="20"/>
      <c r="Z32" s="20"/>
      <c r="AA32" s="48">
        <f t="shared" ref="AA32:AA35" si="14">AH32*$F32</f>
        <v>0</v>
      </c>
      <c r="AB32" s="20"/>
      <c r="AC32" s="20"/>
      <c r="AD32" s="20"/>
      <c r="AE32" s="20"/>
      <c r="AF32" s="59"/>
      <c r="AG32" s="59"/>
      <c r="AH32" s="59">
        <v>10</v>
      </c>
      <c r="AI32" s="59"/>
      <c r="AJ32" s="59"/>
      <c r="AK32" s="59"/>
      <c r="AL32" s="59"/>
      <c r="AM32" s="3"/>
      <c r="AN32" s="48">
        <f t="shared" ref="AN32:AN35" si="15">AZ32*$F32</f>
        <v>0</v>
      </c>
      <c r="AO32" s="48">
        <f t="shared" si="13"/>
        <v>0</v>
      </c>
      <c r="AP32" s="48">
        <f>BB32*$F32</f>
        <v>0</v>
      </c>
      <c r="AQ32" s="21"/>
      <c r="AR32" s="21"/>
      <c r="AS32" s="21"/>
      <c r="AT32" s="21"/>
      <c r="AU32" s="21"/>
      <c r="AV32" s="21"/>
      <c r="AW32" s="21"/>
      <c r="AX32" s="21"/>
      <c r="AY32" s="3"/>
      <c r="AZ32" s="59">
        <v>2</v>
      </c>
      <c r="BA32" s="59">
        <v>7</v>
      </c>
      <c r="BB32" s="59">
        <v>1</v>
      </c>
      <c r="BC32" s="21"/>
      <c r="BD32" s="21"/>
      <c r="BE32" s="21"/>
      <c r="BF32" s="21"/>
      <c r="BG32" s="21"/>
      <c r="BH32" s="21"/>
      <c r="BI32" s="21"/>
      <c r="BJ32" s="21"/>
      <c r="BL32" s="51"/>
      <c r="BM32" s="51"/>
      <c r="BN32" s="51"/>
      <c r="BO32" s="51"/>
      <c r="BQ32" s="90">
        <v>2.7</v>
      </c>
      <c r="BR32" s="98">
        <f t="shared" si="11"/>
        <v>0</v>
      </c>
    </row>
    <row r="33" spans="1:70" ht="20.149999999999999" customHeight="1">
      <c r="A33" s="225" t="s">
        <v>420</v>
      </c>
      <c r="B33" s="226">
        <v>9177</v>
      </c>
      <c r="C33" s="284" t="s">
        <v>162</v>
      </c>
      <c r="D33" s="143" t="s">
        <v>21</v>
      </c>
      <c r="E33" s="19">
        <v>10</v>
      </c>
      <c r="F33" s="107">
        <f t="shared" si="12"/>
        <v>0</v>
      </c>
      <c r="G33" s="30">
        <v>72.5</v>
      </c>
      <c r="H33" s="8">
        <f t="shared" si="10"/>
        <v>0</v>
      </c>
      <c r="I33" s="3"/>
      <c r="J33" s="307"/>
      <c r="K33" s="333"/>
      <c r="L33" s="335"/>
      <c r="M33" s="337"/>
      <c r="N33" s="338"/>
      <c r="O33" s="340"/>
      <c r="P33" s="25"/>
      <c r="Q33" s="22"/>
      <c r="R33" s="321"/>
      <c r="S33" s="347"/>
      <c r="T33" s="62"/>
      <c r="U33" s="348"/>
      <c r="V33" s="65"/>
      <c r="W33" s="351"/>
      <c r="X33" s="3"/>
      <c r="Y33" s="20"/>
      <c r="Z33" s="20"/>
      <c r="AA33" s="48">
        <f t="shared" si="14"/>
        <v>0</v>
      </c>
      <c r="AB33" s="20"/>
      <c r="AC33" s="20"/>
      <c r="AD33" s="20"/>
      <c r="AE33" s="20"/>
      <c r="AF33" s="59"/>
      <c r="AG33" s="59"/>
      <c r="AH33" s="59">
        <v>10</v>
      </c>
      <c r="AI33" s="59"/>
      <c r="AJ33" s="59"/>
      <c r="AK33" s="59"/>
      <c r="AL33" s="59"/>
      <c r="AM33" s="3"/>
      <c r="AN33" s="48">
        <f t="shared" si="15"/>
        <v>0</v>
      </c>
      <c r="AO33" s="48">
        <f t="shared" si="13"/>
        <v>0</v>
      </c>
      <c r="AP33" s="21"/>
      <c r="AQ33" s="21"/>
      <c r="AR33" s="21"/>
      <c r="AS33" s="21"/>
      <c r="AT33" s="21"/>
      <c r="AU33" s="21"/>
      <c r="AV33" s="21"/>
      <c r="AW33" s="21"/>
      <c r="AX33" s="21"/>
      <c r="AY33" s="3"/>
      <c r="AZ33" s="59">
        <v>3</v>
      </c>
      <c r="BA33" s="59">
        <v>7</v>
      </c>
      <c r="BB33" s="21"/>
      <c r="BC33" s="21"/>
      <c r="BD33" s="21"/>
      <c r="BE33" s="21"/>
      <c r="BF33" s="21"/>
      <c r="BG33" s="21"/>
      <c r="BH33" s="21"/>
      <c r="BI33" s="21"/>
      <c r="BJ33" s="21"/>
      <c r="BL33" s="51"/>
      <c r="BM33" s="51"/>
      <c r="BN33" s="51"/>
      <c r="BO33" s="51"/>
      <c r="BQ33" s="90">
        <v>3.2</v>
      </c>
      <c r="BR33" s="98">
        <f t="shared" si="11"/>
        <v>0</v>
      </c>
    </row>
    <row r="34" spans="1:70" ht="20.149999999999999" customHeight="1">
      <c r="A34" s="225" t="s">
        <v>421</v>
      </c>
      <c r="B34" s="226">
        <v>9237</v>
      </c>
      <c r="C34" s="284" t="s">
        <v>163</v>
      </c>
      <c r="D34" s="143" t="s">
        <v>21</v>
      </c>
      <c r="E34" s="19">
        <v>10</v>
      </c>
      <c r="F34" s="107">
        <f t="shared" si="12"/>
        <v>0</v>
      </c>
      <c r="G34" s="30">
        <v>60</v>
      </c>
      <c r="H34" s="8">
        <f t="shared" si="10"/>
        <v>0</v>
      </c>
      <c r="I34" s="3"/>
      <c r="J34" s="307"/>
      <c r="K34" s="333"/>
      <c r="L34" s="335"/>
      <c r="M34" s="337"/>
      <c r="N34" s="338"/>
      <c r="O34" s="340"/>
      <c r="P34" s="25"/>
      <c r="Q34" s="22"/>
      <c r="R34" s="321"/>
      <c r="S34" s="347"/>
      <c r="T34" s="62"/>
      <c r="U34" s="348"/>
      <c r="V34" s="65"/>
      <c r="W34" s="351"/>
      <c r="X34" s="3"/>
      <c r="Y34" s="20"/>
      <c r="Z34" s="20"/>
      <c r="AA34" s="48">
        <f t="shared" si="14"/>
        <v>0</v>
      </c>
      <c r="AB34" s="20"/>
      <c r="AC34" s="20"/>
      <c r="AD34" s="20"/>
      <c r="AE34" s="20"/>
      <c r="AF34" s="59"/>
      <c r="AG34" s="59"/>
      <c r="AH34" s="59">
        <v>10</v>
      </c>
      <c r="AI34" s="59"/>
      <c r="AJ34" s="59"/>
      <c r="AK34" s="59"/>
      <c r="AL34" s="59"/>
      <c r="AM34" s="3"/>
      <c r="AN34" s="48">
        <f t="shared" si="15"/>
        <v>0</v>
      </c>
      <c r="AO34" s="48">
        <f t="shared" si="13"/>
        <v>0</v>
      </c>
      <c r="AP34" s="48">
        <f>BB34*$F34</f>
        <v>0</v>
      </c>
      <c r="AQ34" s="21"/>
      <c r="AR34" s="21"/>
      <c r="AS34" s="21"/>
      <c r="AT34" s="21"/>
      <c r="AU34" s="21"/>
      <c r="AV34" s="21"/>
      <c r="AW34" s="21"/>
      <c r="AX34" s="21"/>
      <c r="AY34" s="3"/>
      <c r="AZ34" s="59">
        <v>1</v>
      </c>
      <c r="BA34" s="59">
        <v>7</v>
      </c>
      <c r="BB34" s="59">
        <v>2</v>
      </c>
      <c r="BC34" s="21"/>
      <c r="BD34" s="21"/>
      <c r="BE34" s="21"/>
      <c r="BF34" s="21"/>
      <c r="BG34" s="21"/>
      <c r="BH34" s="21"/>
      <c r="BI34" s="21"/>
      <c r="BJ34" s="21"/>
      <c r="BL34" s="51"/>
      <c r="BM34" s="51"/>
      <c r="BN34" s="51"/>
      <c r="BO34" s="51"/>
      <c r="BQ34" s="90">
        <v>2.4</v>
      </c>
      <c r="BR34" s="98">
        <f t="shared" si="11"/>
        <v>0</v>
      </c>
    </row>
    <row r="35" spans="1:70" ht="20.149999999999999" customHeight="1">
      <c r="A35" s="225" t="s">
        <v>422</v>
      </c>
      <c r="B35" s="226">
        <v>9236</v>
      </c>
      <c r="C35" s="284" t="s">
        <v>164</v>
      </c>
      <c r="D35" s="143" t="s">
        <v>21</v>
      </c>
      <c r="E35" s="19">
        <v>10</v>
      </c>
      <c r="F35" s="107">
        <f>SUM(J35:W35)</f>
        <v>0</v>
      </c>
      <c r="G35" s="30">
        <v>55</v>
      </c>
      <c r="H35" s="8">
        <f t="shared" si="10"/>
        <v>0</v>
      </c>
      <c r="I35" s="3"/>
      <c r="J35" s="307"/>
      <c r="K35" s="333"/>
      <c r="L35" s="335"/>
      <c r="M35" s="337"/>
      <c r="N35" s="338"/>
      <c r="O35" s="340"/>
      <c r="P35" s="25"/>
      <c r="Q35" s="22"/>
      <c r="R35" s="321"/>
      <c r="S35" s="347"/>
      <c r="T35" s="62"/>
      <c r="U35" s="348"/>
      <c r="V35" s="65"/>
      <c r="W35" s="351"/>
      <c r="X35" s="3"/>
      <c r="Y35" s="20"/>
      <c r="Z35" s="20"/>
      <c r="AA35" s="48">
        <f t="shared" si="14"/>
        <v>0</v>
      </c>
      <c r="AB35" s="20"/>
      <c r="AC35" s="20"/>
      <c r="AD35" s="20"/>
      <c r="AE35" s="20"/>
      <c r="AF35" s="59"/>
      <c r="AG35" s="59"/>
      <c r="AH35" s="59">
        <v>10</v>
      </c>
      <c r="AI35" s="59"/>
      <c r="AJ35" s="59"/>
      <c r="AK35" s="59"/>
      <c r="AL35" s="59"/>
      <c r="AM35" s="3"/>
      <c r="AN35" s="48">
        <f t="shared" si="15"/>
        <v>0</v>
      </c>
      <c r="AO35" s="48">
        <f t="shared" si="13"/>
        <v>0</v>
      </c>
      <c r="AP35" s="21"/>
      <c r="AQ35" s="21"/>
      <c r="AR35" s="21"/>
      <c r="AS35" s="21"/>
      <c r="AT35" s="21"/>
      <c r="AU35" s="21"/>
      <c r="AV35" s="21"/>
      <c r="AW35" s="21"/>
      <c r="AX35" s="21"/>
      <c r="AY35" s="3"/>
      <c r="AZ35" s="59">
        <v>6</v>
      </c>
      <c r="BA35" s="59">
        <v>4</v>
      </c>
      <c r="BB35" s="21"/>
      <c r="BC35" s="21"/>
      <c r="BD35" s="21"/>
      <c r="BE35" s="21"/>
      <c r="BF35" s="21"/>
      <c r="BG35" s="21"/>
      <c r="BH35" s="21"/>
      <c r="BI35" s="21"/>
      <c r="BJ35" s="21"/>
      <c r="BL35" s="51"/>
      <c r="BM35" s="51"/>
      <c r="BN35" s="51"/>
      <c r="BO35" s="51"/>
      <c r="BQ35" s="90">
        <v>2.1</v>
      </c>
      <c r="BR35" s="98">
        <f t="shared" si="11"/>
        <v>0</v>
      </c>
    </row>
    <row r="36" spans="1:70" ht="20.149999999999999" customHeight="1">
      <c r="A36" s="222"/>
      <c r="B36" s="222"/>
      <c r="C36" s="2"/>
      <c r="H36" s="109">
        <f>SUM(H28:H35)</f>
        <v>0</v>
      </c>
      <c r="J36" s="7">
        <f t="shared" ref="J36:V36" si="16">SUM(J28:J35)</f>
        <v>0</v>
      </c>
      <c r="K36" s="7">
        <f t="shared" si="16"/>
        <v>0</v>
      </c>
      <c r="L36" s="7">
        <f t="shared" si="16"/>
        <v>0</v>
      </c>
      <c r="M36" s="7">
        <f t="shared" si="16"/>
        <v>0</v>
      </c>
      <c r="N36" s="7">
        <f t="shared" si="16"/>
        <v>0</v>
      </c>
      <c r="O36" s="7">
        <f t="shared" si="16"/>
        <v>0</v>
      </c>
      <c r="P36" s="7">
        <f t="shared" si="16"/>
        <v>0</v>
      </c>
      <c r="Q36" s="7">
        <f t="shared" si="16"/>
        <v>0</v>
      </c>
      <c r="R36" s="7">
        <f t="shared" si="16"/>
        <v>0</v>
      </c>
      <c r="S36" s="7">
        <f t="shared" si="16"/>
        <v>0</v>
      </c>
      <c r="T36" s="7">
        <f t="shared" si="16"/>
        <v>0</v>
      </c>
      <c r="U36" s="7">
        <f t="shared" si="16"/>
        <v>0</v>
      </c>
      <c r="V36" s="7">
        <f t="shared" si="16"/>
        <v>0</v>
      </c>
      <c r="W36" s="7">
        <f t="shared" ref="W36" si="17">SUM(W28:W35)</f>
        <v>0</v>
      </c>
      <c r="Y36" s="7">
        <f t="shared" ref="Y36:AE36" si="18">SUM(Y28:Y35)</f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  <c r="AE36" s="7">
        <f t="shared" si="18"/>
        <v>0</v>
      </c>
      <c r="AF36" s="21"/>
      <c r="AG36" s="21"/>
      <c r="AH36" s="21"/>
      <c r="AI36" s="21"/>
      <c r="AJ36" s="21"/>
      <c r="AK36" s="21"/>
      <c r="AL36" s="21"/>
      <c r="AN36" s="13">
        <f t="shared" ref="AN36:AX36" si="19">SUM(AN28:AN35)</f>
        <v>0</v>
      </c>
      <c r="AO36" s="13">
        <f t="shared" si="19"/>
        <v>0</v>
      </c>
      <c r="AP36" s="13">
        <f t="shared" si="19"/>
        <v>0</v>
      </c>
      <c r="AQ36" s="13">
        <f t="shared" si="19"/>
        <v>0</v>
      </c>
      <c r="AR36" s="13">
        <f t="shared" si="19"/>
        <v>0</v>
      </c>
      <c r="AS36" s="13">
        <f t="shared" si="19"/>
        <v>0</v>
      </c>
      <c r="AT36" s="13">
        <f t="shared" si="19"/>
        <v>0</v>
      </c>
      <c r="AU36" s="13">
        <f t="shared" si="19"/>
        <v>0</v>
      </c>
      <c r="AV36" s="13">
        <f t="shared" si="19"/>
        <v>0</v>
      </c>
      <c r="AW36" s="13">
        <f t="shared" si="19"/>
        <v>0</v>
      </c>
      <c r="AX36" s="13">
        <f t="shared" si="19"/>
        <v>0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L36" s="20"/>
      <c r="BM36" s="20"/>
      <c r="BN36" s="20"/>
      <c r="BO36" s="20"/>
      <c r="BQ36" s="51"/>
      <c r="BR36" s="100">
        <f>SUM(BR28:BR35)</f>
        <v>0</v>
      </c>
    </row>
    <row r="37" spans="1:70" ht="20.149999999999999" customHeight="1">
      <c r="A37" s="222"/>
      <c r="B37" s="222"/>
      <c r="C37" s="44" t="s">
        <v>17</v>
      </c>
      <c r="D37" s="10"/>
      <c r="E37" s="10"/>
      <c r="F37" s="10"/>
      <c r="G37" s="10"/>
      <c r="H37" s="10"/>
      <c r="I37" s="3"/>
      <c r="J37" s="10"/>
      <c r="K37" s="10"/>
      <c r="L37" s="10"/>
      <c r="M37" s="10"/>
      <c r="N37" s="10"/>
      <c r="O37" s="10"/>
      <c r="P37" s="11"/>
      <c r="Q37" s="10"/>
      <c r="R37" s="10"/>
      <c r="S37" s="10"/>
      <c r="T37" s="10"/>
      <c r="U37" s="10"/>
      <c r="V37" s="10"/>
      <c r="W37" s="10"/>
      <c r="X37" s="3"/>
      <c r="Y37" s="6" t="s">
        <v>61</v>
      </c>
      <c r="Z37" s="6" t="s">
        <v>20</v>
      </c>
      <c r="AA37" s="6" t="s">
        <v>21</v>
      </c>
      <c r="AB37" s="6" t="s">
        <v>22</v>
      </c>
      <c r="AC37" s="6" t="s">
        <v>23</v>
      </c>
      <c r="AD37" s="6" t="s">
        <v>6</v>
      </c>
      <c r="AE37" s="6" t="s">
        <v>24</v>
      </c>
      <c r="AF37" s="13" t="s">
        <v>61</v>
      </c>
      <c r="AG37" s="13" t="s">
        <v>20</v>
      </c>
      <c r="AH37" s="13" t="s">
        <v>21</v>
      </c>
      <c r="AI37" s="13" t="s">
        <v>22</v>
      </c>
      <c r="AJ37" s="13" t="s">
        <v>23</v>
      </c>
      <c r="AK37" s="13" t="s">
        <v>6</v>
      </c>
      <c r="AL37" s="13" t="s">
        <v>24</v>
      </c>
      <c r="AM37" s="3"/>
      <c r="AN37" s="6" t="s">
        <v>48</v>
      </c>
      <c r="AO37" s="6" t="s">
        <v>49</v>
      </c>
      <c r="AP37" s="6" t="s">
        <v>50</v>
      </c>
      <c r="AQ37" s="6" t="s">
        <v>52</v>
      </c>
      <c r="AR37" s="6" t="s">
        <v>54</v>
      </c>
      <c r="AS37" s="6" t="s">
        <v>55</v>
      </c>
      <c r="AT37" s="6" t="s">
        <v>56</v>
      </c>
      <c r="AU37" s="6" t="s">
        <v>57</v>
      </c>
      <c r="AV37" s="6" t="s">
        <v>58</v>
      </c>
      <c r="AW37" s="6" t="s">
        <v>239</v>
      </c>
      <c r="AX37" s="6" t="s">
        <v>240</v>
      </c>
      <c r="AY37" s="3"/>
      <c r="AZ37" s="13" t="s">
        <v>48</v>
      </c>
      <c r="BA37" s="13" t="s">
        <v>49</v>
      </c>
      <c r="BB37" s="13" t="s">
        <v>50</v>
      </c>
      <c r="BC37" s="13" t="s">
        <v>52</v>
      </c>
      <c r="BD37" s="13" t="s">
        <v>54</v>
      </c>
      <c r="BE37" s="13" t="s">
        <v>55</v>
      </c>
      <c r="BF37" s="13" t="s">
        <v>56</v>
      </c>
      <c r="BG37" s="13" t="s">
        <v>57</v>
      </c>
      <c r="BH37" s="13" t="s">
        <v>58</v>
      </c>
      <c r="BI37" s="13" t="s">
        <v>239</v>
      </c>
      <c r="BJ37" s="13" t="s">
        <v>240</v>
      </c>
      <c r="BL37" s="73" t="s">
        <v>49</v>
      </c>
      <c r="BM37" s="73" t="s">
        <v>52</v>
      </c>
      <c r="BN37" s="39" t="s">
        <v>49</v>
      </c>
      <c r="BO37" s="39" t="s">
        <v>52</v>
      </c>
      <c r="BQ37" s="73" t="s">
        <v>68</v>
      </c>
      <c r="BR37" s="73" t="s">
        <v>69</v>
      </c>
    </row>
    <row r="38" spans="1:70" ht="20.149999999999999" customHeight="1">
      <c r="A38" s="225" t="s">
        <v>429</v>
      </c>
      <c r="B38" s="226">
        <v>5459</v>
      </c>
      <c r="C38" s="285" t="s">
        <v>12</v>
      </c>
      <c r="D38" s="18" t="s">
        <v>6</v>
      </c>
      <c r="E38" s="18">
        <v>5</v>
      </c>
      <c r="F38" s="107">
        <f t="shared" ref="F38:F55" si="20">SUM(J38:W38)</f>
        <v>0</v>
      </c>
      <c r="G38" s="47">
        <v>155</v>
      </c>
      <c r="H38" s="8">
        <f t="shared" ref="H38:H55" si="21">F38*G38*(100-$E$2)/100</f>
        <v>0</v>
      </c>
      <c r="J38" s="307"/>
      <c r="K38" s="309"/>
      <c r="L38" s="311"/>
      <c r="M38" s="315"/>
      <c r="N38" s="317"/>
      <c r="O38" s="319"/>
      <c r="P38" s="25"/>
      <c r="Q38" s="22"/>
      <c r="R38" s="321"/>
      <c r="S38" s="323"/>
      <c r="T38" s="14"/>
      <c r="U38" s="325"/>
      <c r="V38" s="58"/>
      <c r="W38" s="350"/>
      <c r="Y38" s="20"/>
      <c r="Z38" s="20"/>
      <c r="AA38" s="20"/>
      <c r="AB38" s="20"/>
      <c r="AC38" s="20"/>
      <c r="AD38" s="48">
        <f>AK38*$F38</f>
        <v>0</v>
      </c>
      <c r="AE38" s="20"/>
      <c r="AF38" s="59"/>
      <c r="AG38" s="59"/>
      <c r="AH38" s="59"/>
      <c r="AI38" s="59"/>
      <c r="AJ38" s="59"/>
      <c r="AK38" s="59">
        <v>5</v>
      </c>
      <c r="AL38" s="59"/>
      <c r="AN38" s="21"/>
      <c r="AO38" s="48">
        <f t="shared" ref="AO38:AO45" si="22">BA38*$F38</f>
        <v>0</v>
      </c>
      <c r="AP38" s="21"/>
      <c r="AQ38" s="48">
        <f>BC38*$F38</f>
        <v>0</v>
      </c>
      <c r="AR38" s="48">
        <f>BD38*$F38</f>
        <v>0</v>
      </c>
      <c r="AS38" s="21"/>
      <c r="AT38" s="21"/>
      <c r="AU38" s="21"/>
      <c r="AV38" s="21"/>
      <c r="AW38" s="21"/>
      <c r="AX38" s="21"/>
      <c r="AZ38" s="21"/>
      <c r="BA38" s="59">
        <v>1</v>
      </c>
      <c r="BB38" s="21"/>
      <c r="BC38" s="59">
        <v>2</v>
      </c>
      <c r="BD38" s="59">
        <v>2</v>
      </c>
      <c r="BE38" s="21"/>
      <c r="BF38" s="21"/>
      <c r="BG38" s="21"/>
      <c r="BH38" s="21"/>
      <c r="BI38" s="21"/>
      <c r="BJ38" s="21"/>
      <c r="BL38" s="51"/>
      <c r="BM38" s="51"/>
      <c r="BN38" s="51"/>
      <c r="BO38" s="51"/>
      <c r="BQ38" s="90">
        <v>9.6669999999999998</v>
      </c>
      <c r="BR38" s="98">
        <f t="shared" ref="BR38:BR55" si="23">BQ38*F38</f>
        <v>0</v>
      </c>
    </row>
    <row r="39" spans="1:70" ht="20.149999999999999" customHeight="1">
      <c r="A39" s="225" t="s">
        <v>430</v>
      </c>
      <c r="B39" s="226">
        <v>5432</v>
      </c>
      <c r="C39" s="285" t="s">
        <v>8</v>
      </c>
      <c r="D39" s="18" t="s">
        <v>21</v>
      </c>
      <c r="E39" s="18">
        <v>20</v>
      </c>
      <c r="F39" s="107">
        <f t="shared" si="20"/>
        <v>0</v>
      </c>
      <c r="G39" s="47">
        <v>95</v>
      </c>
      <c r="H39" s="8">
        <f t="shared" si="21"/>
        <v>0</v>
      </c>
      <c r="J39" s="307"/>
      <c r="K39" s="309"/>
      <c r="L39" s="311"/>
      <c r="M39" s="315"/>
      <c r="N39" s="317"/>
      <c r="O39" s="319"/>
      <c r="P39" s="25"/>
      <c r="Q39" s="22"/>
      <c r="R39" s="321"/>
      <c r="S39" s="323"/>
      <c r="T39" s="14"/>
      <c r="U39" s="325"/>
      <c r="V39" s="58"/>
      <c r="W39" s="350"/>
      <c r="Y39" s="20"/>
      <c r="Z39" s="20"/>
      <c r="AA39" s="48">
        <f>AH39*$F39</f>
        <v>0</v>
      </c>
      <c r="AB39" s="20"/>
      <c r="AC39" s="20"/>
      <c r="AD39" s="20"/>
      <c r="AE39" s="20"/>
      <c r="AF39" s="59"/>
      <c r="AG39" s="59"/>
      <c r="AH39" s="59">
        <v>20</v>
      </c>
      <c r="AI39" s="59"/>
      <c r="AJ39" s="59"/>
      <c r="AK39" s="59"/>
      <c r="AL39" s="59"/>
      <c r="AN39" s="48">
        <f>AZ39*$F39</f>
        <v>0</v>
      </c>
      <c r="AO39" s="48">
        <f t="shared" si="22"/>
        <v>0</v>
      </c>
      <c r="AP39" s="48">
        <f>BB39*$F39</f>
        <v>0</v>
      </c>
      <c r="AQ39" s="21"/>
      <c r="AR39" s="21"/>
      <c r="AS39" s="21"/>
      <c r="AT39" s="21"/>
      <c r="AU39" s="21"/>
      <c r="AV39" s="21"/>
      <c r="AW39" s="21"/>
      <c r="AX39" s="21"/>
      <c r="AZ39" s="59">
        <v>10</v>
      </c>
      <c r="BA39" s="59">
        <v>9</v>
      </c>
      <c r="BB39" s="59">
        <v>1</v>
      </c>
      <c r="BC39" s="21"/>
      <c r="BD39" s="21"/>
      <c r="BE39" s="21"/>
      <c r="BF39" s="21"/>
      <c r="BG39" s="21"/>
      <c r="BH39" s="21"/>
      <c r="BI39" s="21"/>
      <c r="BJ39" s="21"/>
      <c r="BL39" s="51"/>
      <c r="BM39" s="51"/>
      <c r="BN39" s="51"/>
      <c r="BO39" s="51"/>
      <c r="BQ39" s="90">
        <v>3.456</v>
      </c>
      <c r="BR39" s="98">
        <f t="shared" si="23"/>
        <v>0</v>
      </c>
    </row>
    <row r="40" spans="1:70" ht="20.149999999999999" customHeight="1">
      <c r="A40" s="225" t="s">
        <v>431</v>
      </c>
      <c r="B40" s="226">
        <v>5433</v>
      </c>
      <c r="C40" s="285" t="s">
        <v>9</v>
      </c>
      <c r="D40" s="18" t="s">
        <v>21</v>
      </c>
      <c r="E40" s="18">
        <v>20</v>
      </c>
      <c r="F40" s="107">
        <f t="shared" si="20"/>
        <v>0</v>
      </c>
      <c r="G40" s="47">
        <v>105</v>
      </c>
      <c r="H40" s="8">
        <f t="shared" si="21"/>
        <v>0</v>
      </c>
      <c r="J40" s="307"/>
      <c r="K40" s="309"/>
      <c r="L40" s="311"/>
      <c r="M40" s="315"/>
      <c r="N40" s="317"/>
      <c r="O40" s="319"/>
      <c r="P40" s="25"/>
      <c r="Q40" s="22"/>
      <c r="R40" s="321"/>
      <c r="S40" s="323"/>
      <c r="T40" s="14"/>
      <c r="U40" s="325"/>
      <c r="V40" s="58"/>
      <c r="W40" s="350"/>
      <c r="Y40" s="20"/>
      <c r="Z40" s="20"/>
      <c r="AA40" s="48">
        <f>AH40*$F40</f>
        <v>0</v>
      </c>
      <c r="AB40" s="20"/>
      <c r="AC40" s="20"/>
      <c r="AD40" s="20"/>
      <c r="AE40" s="20"/>
      <c r="AF40" s="59"/>
      <c r="AG40" s="59"/>
      <c r="AH40" s="59">
        <v>20</v>
      </c>
      <c r="AI40" s="59"/>
      <c r="AJ40" s="59"/>
      <c r="AK40" s="59"/>
      <c r="AL40" s="59"/>
      <c r="AN40" s="48">
        <f>AZ40*$F40</f>
        <v>0</v>
      </c>
      <c r="AO40" s="48">
        <f t="shared" si="22"/>
        <v>0</v>
      </c>
      <c r="AP40" s="21"/>
      <c r="AQ40" s="21"/>
      <c r="AR40" s="21"/>
      <c r="AS40" s="21"/>
      <c r="AT40" s="21"/>
      <c r="AU40" s="21"/>
      <c r="AV40" s="21"/>
      <c r="AW40" s="21"/>
      <c r="AX40" s="21"/>
      <c r="AZ40" s="59">
        <v>6</v>
      </c>
      <c r="BA40" s="59">
        <v>14</v>
      </c>
      <c r="BB40" s="21"/>
      <c r="BC40" s="21"/>
      <c r="BD40" s="21"/>
      <c r="BE40" s="21"/>
      <c r="BF40" s="21"/>
      <c r="BG40" s="21"/>
      <c r="BH40" s="21"/>
      <c r="BI40" s="21"/>
      <c r="BJ40" s="21"/>
      <c r="BL40" s="51"/>
      <c r="BM40" s="51"/>
      <c r="BN40" s="51"/>
      <c r="BO40" s="51"/>
      <c r="BQ40" s="90">
        <v>4.2380000000000004</v>
      </c>
      <c r="BR40" s="98">
        <f t="shared" si="23"/>
        <v>0</v>
      </c>
    </row>
    <row r="41" spans="1:70" ht="20.149999999999999" customHeight="1">
      <c r="A41" s="225" t="s">
        <v>432</v>
      </c>
      <c r="B41" s="226">
        <v>5442</v>
      </c>
      <c r="C41" s="285" t="s">
        <v>333</v>
      </c>
      <c r="D41" s="18" t="s">
        <v>20</v>
      </c>
      <c r="E41" s="18">
        <v>20</v>
      </c>
      <c r="F41" s="107">
        <f t="shared" si="20"/>
        <v>0</v>
      </c>
      <c r="G41" s="8">
        <v>65</v>
      </c>
      <c r="H41" s="8">
        <f t="shared" si="21"/>
        <v>0</v>
      </c>
      <c r="J41" s="330"/>
      <c r="K41" s="309"/>
      <c r="L41" s="311"/>
      <c r="M41" s="315"/>
      <c r="N41" s="317"/>
      <c r="O41" s="319"/>
      <c r="P41" s="25"/>
      <c r="Q41" s="59"/>
      <c r="R41" s="343"/>
      <c r="S41" s="323"/>
      <c r="T41" s="14"/>
      <c r="U41" s="325"/>
      <c r="V41" s="58"/>
      <c r="W41" s="350"/>
      <c r="Y41" s="20"/>
      <c r="Z41" s="48">
        <f>AG41*$F41</f>
        <v>0</v>
      </c>
      <c r="AA41" s="20"/>
      <c r="AB41" s="20"/>
      <c r="AC41" s="20"/>
      <c r="AD41" s="20"/>
      <c r="AE41" s="20"/>
      <c r="AF41" s="48"/>
      <c r="AG41" s="48">
        <v>20</v>
      </c>
      <c r="AH41" s="48"/>
      <c r="AI41" s="48"/>
      <c r="AJ41" s="48"/>
      <c r="AK41" s="48"/>
      <c r="AL41" s="48"/>
      <c r="AN41" s="48">
        <f t="shared" ref="AN41:AN42" si="24">AZ41*$F41</f>
        <v>0</v>
      </c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Z41" s="59">
        <v>20</v>
      </c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L41" s="20"/>
      <c r="BM41" s="20"/>
      <c r="BN41" s="20"/>
      <c r="BQ41" s="98">
        <v>0.9</v>
      </c>
      <c r="BR41" s="98">
        <f>BQ41*F41</f>
        <v>0</v>
      </c>
    </row>
    <row r="42" spans="1:70" ht="20.149999999999999" customHeight="1">
      <c r="A42" s="225" t="s">
        <v>433</v>
      </c>
      <c r="B42" s="226">
        <v>5443</v>
      </c>
      <c r="C42" s="285" t="s">
        <v>368</v>
      </c>
      <c r="D42" s="18" t="s">
        <v>20</v>
      </c>
      <c r="E42" s="18">
        <v>20</v>
      </c>
      <c r="F42" s="107">
        <f t="shared" si="20"/>
        <v>0</v>
      </c>
      <c r="G42" s="8">
        <v>67.5</v>
      </c>
      <c r="H42" s="8">
        <f t="shared" si="21"/>
        <v>0</v>
      </c>
      <c r="J42" s="330"/>
      <c r="K42" s="309"/>
      <c r="L42" s="311"/>
      <c r="M42" s="315"/>
      <c r="N42" s="317"/>
      <c r="O42" s="319"/>
      <c r="P42" s="25"/>
      <c r="Q42" s="59"/>
      <c r="R42" s="343"/>
      <c r="S42" s="323"/>
      <c r="T42" s="14"/>
      <c r="U42" s="325"/>
      <c r="V42" s="58"/>
      <c r="W42" s="350"/>
      <c r="Y42" s="20"/>
      <c r="Z42" s="48">
        <f>AG42*$F42</f>
        <v>0</v>
      </c>
      <c r="AA42" s="20"/>
      <c r="AB42" s="20"/>
      <c r="AC42" s="20"/>
      <c r="AD42" s="20"/>
      <c r="AE42" s="20"/>
      <c r="AF42" s="48"/>
      <c r="AG42" s="48">
        <v>20</v>
      </c>
      <c r="AH42" s="48"/>
      <c r="AI42" s="48"/>
      <c r="AJ42" s="48"/>
      <c r="AK42" s="48"/>
      <c r="AL42" s="48"/>
      <c r="AN42" s="48">
        <f t="shared" si="24"/>
        <v>0</v>
      </c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Z42" s="59">
        <v>20</v>
      </c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L42" s="20"/>
      <c r="BM42" s="20"/>
      <c r="BN42" s="20"/>
      <c r="BQ42" s="98">
        <v>1</v>
      </c>
      <c r="BR42" s="98">
        <f t="shared" si="23"/>
        <v>0</v>
      </c>
    </row>
    <row r="43" spans="1:70" ht="20.149999999999999" customHeight="1">
      <c r="A43" s="225" t="s">
        <v>434</v>
      </c>
      <c r="B43" s="226">
        <v>5446</v>
      </c>
      <c r="C43" s="285" t="s">
        <v>13</v>
      </c>
      <c r="D43" s="18" t="s">
        <v>22</v>
      </c>
      <c r="E43" s="18">
        <v>10</v>
      </c>
      <c r="F43" s="107">
        <f t="shared" si="20"/>
        <v>0</v>
      </c>
      <c r="G43" s="47">
        <v>90</v>
      </c>
      <c r="H43" s="8">
        <f t="shared" si="21"/>
        <v>0</v>
      </c>
      <c r="J43" s="307"/>
      <c r="K43" s="309"/>
      <c r="L43" s="311"/>
      <c r="M43" s="315"/>
      <c r="N43" s="317"/>
      <c r="O43" s="319"/>
      <c r="P43" s="25"/>
      <c r="Q43" s="22"/>
      <c r="R43" s="321"/>
      <c r="S43" s="323"/>
      <c r="T43" s="14"/>
      <c r="U43" s="325"/>
      <c r="V43" s="58"/>
      <c r="W43" s="350"/>
      <c r="Y43" s="20"/>
      <c r="Z43" s="20"/>
      <c r="AA43" s="20"/>
      <c r="AB43" s="48">
        <f>AI43*$F43</f>
        <v>0</v>
      </c>
      <c r="AC43" s="20"/>
      <c r="AD43" s="20"/>
      <c r="AE43" s="20"/>
      <c r="AF43" s="59"/>
      <c r="AG43" s="59"/>
      <c r="AH43" s="59"/>
      <c r="AI43" s="59">
        <v>10</v>
      </c>
      <c r="AJ43" s="59"/>
      <c r="AK43" s="59"/>
      <c r="AL43" s="59"/>
      <c r="AN43" s="48">
        <f>AZ43*$F43</f>
        <v>0</v>
      </c>
      <c r="AO43" s="48">
        <f t="shared" si="22"/>
        <v>0</v>
      </c>
      <c r="AP43" s="48">
        <f>BB43*$F43</f>
        <v>0</v>
      </c>
      <c r="AQ43" s="21"/>
      <c r="AR43" s="21"/>
      <c r="AS43" s="21"/>
      <c r="AT43" s="21"/>
      <c r="AU43" s="21"/>
      <c r="AV43" s="21"/>
      <c r="AW43" s="21"/>
      <c r="AX43" s="21"/>
      <c r="AZ43" s="59">
        <v>1</v>
      </c>
      <c r="BA43" s="59">
        <v>7</v>
      </c>
      <c r="BB43" s="59">
        <v>2</v>
      </c>
      <c r="BC43" s="21"/>
      <c r="BD43" s="21"/>
      <c r="BE43" s="21"/>
      <c r="BF43" s="21"/>
      <c r="BG43" s="21"/>
      <c r="BH43" s="21"/>
      <c r="BI43" s="21"/>
      <c r="BJ43" s="21"/>
      <c r="BL43" s="51"/>
      <c r="BM43" s="51"/>
      <c r="BN43" s="51"/>
      <c r="BO43" s="51"/>
      <c r="BQ43" s="90">
        <v>4.4800000000000004</v>
      </c>
      <c r="BR43" s="98">
        <f t="shared" si="23"/>
        <v>0</v>
      </c>
    </row>
    <row r="44" spans="1:70" ht="20.149999999999999" customHeight="1">
      <c r="A44" s="225" t="s">
        <v>435</v>
      </c>
      <c r="B44" s="226">
        <v>5448</v>
      </c>
      <c r="C44" s="285" t="s">
        <v>14</v>
      </c>
      <c r="D44" s="18" t="s">
        <v>22</v>
      </c>
      <c r="E44" s="18">
        <v>10</v>
      </c>
      <c r="F44" s="107">
        <f t="shared" si="20"/>
        <v>0</v>
      </c>
      <c r="G44" s="47">
        <v>112.5</v>
      </c>
      <c r="H44" s="8">
        <f t="shared" si="21"/>
        <v>0</v>
      </c>
      <c r="J44" s="307"/>
      <c r="K44" s="309"/>
      <c r="L44" s="311"/>
      <c r="M44" s="315"/>
      <c r="N44" s="317"/>
      <c r="O44" s="319"/>
      <c r="P44" s="25"/>
      <c r="Q44" s="22"/>
      <c r="R44" s="321"/>
      <c r="S44" s="323"/>
      <c r="T44" s="14"/>
      <c r="U44" s="325"/>
      <c r="V44" s="58"/>
      <c r="W44" s="350"/>
      <c r="Y44" s="20"/>
      <c r="Z44" s="20"/>
      <c r="AA44" s="20"/>
      <c r="AB44" s="48">
        <f>AI44*$F44</f>
        <v>0</v>
      </c>
      <c r="AC44" s="20"/>
      <c r="AD44" s="20"/>
      <c r="AE44" s="20"/>
      <c r="AF44" s="59"/>
      <c r="AG44" s="59"/>
      <c r="AH44" s="59"/>
      <c r="AI44" s="59">
        <v>10</v>
      </c>
      <c r="AJ44" s="59"/>
      <c r="AK44" s="59"/>
      <c r="AL44" s="59"/>
      <c r="AN44" s="21"/>
      <c r="AO44" s="48">
        <f t="shared" si="22"/>
        <v>0</v>
      </c>
      <c r="AP44" s="48">
        <f>BB44*$F44</f>
        <v>0</v>
      </c>
      <c r="AQ44" s="48">
        <f>BC44*$F44</f>
        <v>0</v>
      </c>
      <c r="AR44" s="21"/>
      <c r="AS44" s="21"/>
      <c r="AT44" s="21"/>
      <c r="AU44" s="21"/>
      <c r="AV44" s="21"/>
      <c r="AW44" s="21"/>
      <c r="AX44" s="21"/>
      <c r="AZ44" s="21"/>
      <c r="BA44" s="59">
        <v>3</v>
      </c>
      <c r="BB44" s="59">
        <v>5</v>
      </c>
      <c r="BC44" s="59">
        <v>2</v>
      </c>
      <c r="BD44" s="21"/>
      <c r="BE44" s="21"/>
      <c r="BF44" s="21"/>
      <c r="BG44" s="21"/>
      <c r="BH44" s="21"/>
      <c r="BI44" s="21"/>
      <c r="BJ44" s="21"/>
      <c r="BL44" s="51"/>
      <c r="BM44" s="51"/>
      <c r="BN44" s="51"/>
      <c r="BO44" s="51"/>
      <c r="BQ44" s="90">
        <v>7.5949999999999998</v>
      </c>
      <c r="BR44" s="98">
        <f t="shared" si="23"/>
        <v>0</v>
      </c>
    </row>
    <row r="45" spans="1:70" ht="20.149999999999999" customHeight="1">
      <c r="A45" s="225" t="s">
        <v>436</v>
      </c>
      <c r="B45" s="226">
        <v>5439</v>
      </c>
      <c r="C45" s="285" t="s">
        <v>10</v>
      </c>
      <c r="D45" s="18" t="s">
        <v>22</v>
      </c>
      <c r="E45" s="18">
        <v>20</v>
      </c>
      <c r="F45" s="107">
        <f t="shared" si="20"/>
        <v>0</v>
      </c>
      <c r="G45" s="47">
        <v>132.5</v>
      </c>
      <c r="H45" s="8">
        <f t="shared" si="21"/>
        <v>0</v>
      </c>
      <c r="J45" s="307"/>
      <c r="K45" s="309"/>
      <c r="L45" s="311"/>
      <c r="M45" s="315"/>
      <c r="N45" s="317"/>
      <c r="O45" s="319"/>
      <c r="P45" s="25"/>
      <c r="Q45" s="22"/>
      <c r="R45" s="321"/>
      <c r="S45" s="323"/>
      <c r="T45" s="14"/>
      <c r="U45" s="325"/>
      <c r="V45" s="58"/>
      <c r="W45" s="350"/>
      <c r="Y45" s="20"/>
      <c r="Z45" s="20"/>
      <c r="AA45" s="20"/>
      <c r="AB45" s="48">
        <f>AI45*$F45</f>
        <v>0</v>
      </c>
      <c r="AC45" s="20"/>
      <c r="AD45" s="20"/>
      <c r="AE45" s="20"/>
      <c r="AF45" s="59"/>
      <c r="AG45" s="59"/>
      <c r="AH45" s="59"/>
      <c r="AI45" s="59">
        <v>20</v>
      </c>
      <c r="AJ45" s="59"/>
      <c r="AK45" s="59"/>
      <c r="AL45" s="59"/>
      <c r="AN45" s="21"/>
      <c r="AO45" s="48">
        <f t="shared" si="22"/>
        <v>0</v>
      </c>
      <c r="AP45" s="48">
        <f>BB45*$F45</f>
        <v>0</v>
      </c>
      <c r="AQ45" s="21"/>
      <c r="AR45" s="21"/>
      <c r="AS45" s="21"/>
      <c r="AT45" s="21"/>
      <c r="AU45" s="21"/>
      <c r="AV45" s="21"/>
      <c r="AW45" s="21"/>
      <c r="AX45" s="21"/>
      <c r="AZ45" s="21"/>
      <c r="BA45" s="59">
        <v>12</v>
      </c>
      <c r="BB45" s="59">
        <v>8</v>
      </c>
      <c r="BC45" s="21"/>
      <c r="BD45" s="21"/>
      <c r="BE45" s="21"/>
      <c r="BF45" s="21"/>
      <c r="BG45" s="21"/>
      <c r="BH45" s="21"/>
      <c r="BI45" s="21"/>
      <c r="BJ45" s="21"/>
      <c r="BL45" s="51"/>
      <c r="BM45" s="51"/>
      <c r="BN45" s="51"/>
      <c r="BO45" s="51"/>
      <c r="BQ45" s="90">
        <v>6.13</v>
      </c>
      <c r="BR45" s="98">
        <f t="shared" si="23"/>
        <v>0</v>
      </c>
    </row>
    <row r="46" spans="1:70" ht="20.149999999999999" customHeight="1">
      <c r="A46" s="225" t="s">
        <v>439</v>
      </c>
      <c r="B46" s="226">
        <v>5456</v>
      </c>
      <c r="C46" s="285" t="s">
        <v>11</v>
      </c>
      <c r="D46" s="18" t="s">
        <v>23</v>
      </c>
      <c r="E46" s="18">
        <v>10</v>
      </c>
      <c r="F46" s="107">
        <f t="shared" si="20"/>
        <v>0</v>
      </c>
      <c r="G46" s="47">
        <v>142.5</v>
      </c>
      <c r="H46" s="8">
        <f t="shared" si="21"/>
        <v>0</v>
      </c>
      <c r="J46" s="307"/>
      <c r="K46" s="309"/>
      <c r="L46" s="311"/>
      <c r="M46" s="315"/>
      <c r="N46" s="317"/>
      <c r="O46" s="319"/>
      <c r="P46" s="25"/>
      <c r="Q46" s="22"/>
      <c r="R46" s="321"/>
      <c r="S46" s="323"/>
      <c r="T46" s="14"/>
      <c r="U46" s="325"/>
      <c r="V46" s="58"/>
      <c r="W46" s="350"/>
      <c r="Y46" s="20"/>
      <c r="Z46" s="20"/>
      <c r="AA46" s="20"/>
      <c r="AB46" s="20"/>
      <c r="AC46" s="48">
        <f>AJ46*$F46</f>
        <v>0</v>
      </c>
      <c r="AD46" s="20"/>
      <c r="AE46" s="20"/>
      <c r="AF46" s="59"/>
      <c r="AG46" s="59"/>
      <c r="AH46" s="59"/>
      <c r="AI46" s="59"/>
      <c r="AJ46" s="59">
        <v>10</v>
      </c>
      <c r="AK46" s="59"/>
      <c r="AL46" s="59"/>
      <c r="AN46" s="21"/>
      <c r="AO46" s="21"/>
      <c r="AP46" s="48">
        <f>BB46*$F46</f>
        <v>0</v>
      </c>
      <c r="AQ46" s="48">
        <f>BC46*$F46</f>
        <v>0</v>
      </c>
      <c r="AR46" s="21"/>
      <c r="AS46" s="21"/>
      <c r="AT46" s="21"/>
      <c r="AU46" s="21"/>
      <c r="AV46" s="21"/>
      <c r="AW46" s="21"/>
      <c r="AX46" s="21"/>
      <c r="AZ46" s="21"/>
      <c r="BA46" s="21"/>
      <c r="BB46" s="59">
        <v>2</v>
      </c>
      <c r="BC46" s="59">
        <v>8</v>
      </c>
      <c r="BD46" s="21"/>
      <c r="BE46" s="21"/>
      <c r="BF46" s="21"/>
      <c r="BG46" s="21"/>
      <c r="BH46" s="21"/>
      <c r="BI46" s="21"/>
      <c r="BJ46" s="21"/>
      <c r="BL46" s="51"/>
      <c r="BM46" s="51"/>
      <c r="BN46" s="51"/>
      <c r="BO46" s="51"/>
      <c r="BQ46" s="90">
        <v>8.7739999999999991</v>
      </c>
      <c r="BR46" s="98">
        <f t="shared" si="23"/>
        <v>0</v>
      </c>
    </row>
    <row r="47" spans="1:70" ht="20.149999999999999" customHeight="1">
      <c r="A47" s="225" t="s">
        <v>437</v>
      </c>
      <c r="B47" s="226">
        <v>5457</v>
      </c>
      <c r="C47" s="285" t="s">
        <v>35</v>
      </c>
      <c r="D47" s="18" t="s">
        <v>23</v>
      </c>
      <c r="E47" s="18">
        <v>5</v>
      </c>
      <c r="F47" s="107">
        <f t="shared" si="20"/>
        <v>0</v>
      </c>
      <c r="G47" s="47">
        <v>87.5</v>
      </c>
      <c r="H47" s="8">
        <f t="shared" si="21"/>
        <v>0</v>
      </c>
      <c r="J47" s="307"/>
      <c r="K47" s="309"/>
      <c r="L47" s="311"/>
      <c r="M47" s="315"/>
      <c r="N47" s="317"/>
      <c r="O47" s="319"/>
      <c r="P47" s="25"/>
      <c r="Q47" s="22"/>
      <c r="R47" s="321"/>
      <c r="S47" s="323"/>
      <c r="T47" s="14"/>
      <c r="U47" s="325"/>
      <c r="V47" s="58"/>
      <c r="W47" s="350"/>
      <c r="Y47" s="20"/>
      <c r="Z47" s="20"/>
      <c r="AA47" s="20"/>
      <c r="AB47" s="20"/>
      <c r="AC47" s="48">
        <f>AJ47*$F47</f>
        <v>0</v>
      </c>
      <c r="AD47" s="20"/>
      <c r="AE47" s="20"/>
      <c r="AF47" s="59"/>
      <c r="AG47" s="59"/>
      <c r="AH47" s="59"/>
      <c r="AI47" s="59"/>
      <c r="AJ47" s="59">
        <v>5</v>
      </c>
      <c r="AK47" s="59"/>
      <c r="AL47" s="59"/>
      <c r="AN47" s="21"/>
      <c r="AO47" s="21"/>
      <c r="AP47" s="48">
        <f>BB47*$F47</f>
        <v>0</v>
      </c>
      <c r="AQ47" s="48">
        <f>BC47*$F47</f>
        <v>0</v>
      </c>
      <c r="AR47" s="48">
        <f>BD47*$F47</f>
        <v>0</v>
      </c>
      <c r="AS47" s="21"/>
      <c r="AT47" s="21"/>
      <c r="AU47" s="21"/>
      <c r="AV47" s="21"/>
      <c r="AW47" s="21"/>
      <c r="AX47" s="21"/>
      <c r="AZ47" s="21"/>
      <c r="BA47" s="21"/>
      <c r="BB47" s="59">
        <v>1</v>
      </c>
      <c r="BC47" s="59">
        <v>3</v>
      </c>
      <c r="BD47" s="59">
        <v>1</v>
      </c>
      <c r="BE47" s="21"/>
      <c r="BF47" s="21"/>
      <c r="BG47" s="21"/>
      <c r="BH47" s="21"/>
      <c r="BI47" s="21"/>
      <c r="BJ47" s="21"/>
      <c r="BL47" s="51"/>
      <c r="BM47" s="51"/>
      <c r="BN47" s="51"/>
      <c r="BO47" s="51"/>
      <c r="BQ47" s="90">
        <v>6.0149999999999997</v>
      </c>
      <c r="BR47" s="98">
        <f t="shared" si="23"/>
        <v>0</v>
      </c>
    </row>
    <row r="48" spans="1:70" ht="20.149999999999999" customHeight="1">
      <c r="A48" s="225" t="s">
        <v>438</v>
      </c>
      <c r="B48" s="226">
        <v>5458</v>
      </c>
      <c r="C48" s="285" t="s">
        <v>36</v>
      </c>
      <c r="D48" s="18" t="s">
        <v>23</v>
      </c>
      <c r="E48" s="18">
        <v>5</v>
      </c>
      <c r="F48" s="107">
        <f t="shared" si="20"/>
        <v>0</v>
      </c>
      <c r="G48" s="47">
        <v>115</v>
      </c>
      <c r="H48" s="8">
        <f t="shared" si="21"/>
        <v>0</v>
      </c>
      <c r="J48" s="307"/>
      <c r="K48" s="309"/>
      <c r="L48" s="311"/>
      <c r="M48" s="315"/>
      <c r="N48" s="317"/>
      <c r="O48" s="319"/>
      <c r="P48" s="25"/>
      <c r="Q48" s="22"/>
      <c r="R48" s="321"/>
      <c r="S48" s="323"/>
      <c r="T48" s="14"/>
      <c r="U48" s="325"/>
      <c r="V48" s="58"/>
      <c r="W48" s="350"/>
      <c r="Y48" s="20"/>
      <c r="Z48" s="20"/>
      <c r="AA48" s="20"/>
      <c r="AB48" s="20"/>
      <c r="AC48" s="48">
        <f>AJ48*$F48</f>
        <v>0</v>
      </c>
      <c r="AD48" s="20"/>
      <c r="AE48" s="20"/>
      <c r="AF48" s="59"/>
      <c r="AG48" s="59"/>
      <c r="AH48" s="59"/>
      <c r="AI48" s="59"/>
      <c r="AJ48" s="59">
        <v>5</v>
      </c>
      <c r="AK48" s="59"/>
      <c r="AL48" s="59"/>
      <c r="AN48" s="21"/>
      <c r="AO48" s="21"/>
      <c r="AP48" s="21"/>
      <c r="AQ48" s="48">
        <f>BC48*$F48</f>
        <v>0</v>
      </c>
      <c r="AR48" s="48">
        <f>BD48*$F48</f>
        <v>0</v>
      </c>
      <c r="AS48" s="21"/>
      <c r="AT48" s="21"/>
      <c r="AU48" s="21"/>
      <c r="AV48" s="21"/>
      <c r="AW48" s="21"/>
      <c r="AX48" s="21"/>
      <c r="AZ48" s="21"/>
      <c r="BA48" s="21"/>
      <c r="BB48" s="21"/>
      <c r="BC48" s="59">
        <v>3</v>
      </c>
      <c r="BD48" s="59">
        <v>2</v>
      </c>
      <c r="BE48" s="21"/>
      <c r="BF48" s="21"/>
      <c r="BG48" s="21"/>
      <c r="BH48" s="21"/>
      <c r="BI48" s="21"/>
      <c r="BJ48" s="21"/>
      <c r="BL48" s="51"/>
      <c r="BM48" s="51"/>
      <c r="BN48" s="51"/>
      <c r="BO48" s="51"/>
      <c r="BQ48" s="90">
        <v>8.2880000000000003</v>
      </c>
      <c r="BR48" s="98">
        <f t="shared" si="23"/>
        <v>0</v>
      </c>
    </row>
    <row r="49" spans="1:70" ht="20.149999999999999" customHeight="1">
      <c r="A49" s="225" t="s">
        <v>440</v>
      </c>
      <c r="B49" s="226">
        <v>5435</v>
      </c>
      <c r="C49" s="285" t="s">
        <v>7</v>
      </c>
      <c r="D49" s="18" t="s">
        <v>20</v>
      </c>
      <c r="E49" s="18">
        <v>20</v>
      </c>
      <c r="F49" s="107">
        <f t="shared" si="20"/>
        <v>0</v>
      </c>
      <c r="G49" s="47">
        <v>85</v>
      </c>
      <c r="H49" s="8">
        <f t="shared" si="21"/>
        <v>0</v>
      </c>
      <c r="J49" s="307"/>
      <c r="K49" s="309"/>
      <c r="L49" s="311"/>
      <c r="M49" s="315"/>
      <c r="N49" s="317"/>
      <c r="O49" s="319"/>
      <c r="P49" s="25"/>
      <c r="Q49" s="22"/>
      <c r="R49" s="321"/>
      <c r="S49" s="323"/>
      <c r="T49" s="14"/>
      <c r="U49" s="325"/>
      <c r="V49" s="58"/>
      <c r="W49" s="350"/>
      <c r="Y49" s="20"/>
      <c r="Z49" s="48">
        <f>AG49*$F49</f>
        <v>0</v>
      </c>
      <c r="AA49" s="20"/>
      <c r="AB49" s="20"/>
      <c r="AC49" s="20"/>
      <c r="AD49" s="20"/>
      <c r="AE49" s="20"/>
      <c r="AF49" s="59"/>
      <c r="AG49" s="59">
        <v>20</v>
      </c>
      <c r="AH49" s="59"/>
      <c r="AI49" s="59"/>
      <c r="AJ49" s="59"/>
      <c r="AK49" s="59"/>
      <c r="AL49" s="59"/>
      <c r="AN49" s="48">
        <f>AZ49*$F49</f>
        <v>0</v>
      </c>
      <c r="AO49" s="48">
        <f>BA49*$F49</f>
        <v>0</v>
      </c>
      <c r="AP49" s="21"/>
      <c r="AQ49" s="21"/>
      <c r="AR49" s="21"/>
      <c r="AS49" s="21"/>
      <c r="AT49" s="21"/>
      <c r="AU49" s="21"/>
      <c r="AV49" s="21"/>
      <c r="AW49" s="21"/>
      <c r="AX49" s="21"/>
      <c r="AZ49" s="59">
        <v>16</v>
      </c>
      <c r="BA49" s="59">
        <v>4</v>
      </c>
      <c r="BB49" s="21"/>
      <c r="BC49" s="21"/>
      <c r="BD49" s="21"/>
      <c r="BE49" s="21"/>
      <c r="BF49" s="21"/>
      <c r="BG49" s="21"/>
      <c r="BH49" s="21"/>
      <c r="BI49" s="21"/>
      <c r="BJ49" s="21"/>
      <c r="BL49" s="51"/>
      <c r="BM49" s="51"/>
      <c r="BN49" s="51"/>
      <c r="BO49" s="51"/>
      <c r="BQ49" s="90">
        <v>2.5310000000000001</v>
      </c>
      <c r="BR49" s="98">
        <f t="shared" si="23"/>
        <v>0</v>
      </c>
    </row>
    <row r="50" spans="1:70" ht="20.149999999999999" customHeight="1">
      <c r="A50" s="225" t="s">
        <v>441</v>
      </c>
      <c r="B50" s="226">
        <v>5437</v>
      </c>
      <c r="C50" s="285" t="s">
        <v>5</v>
      </c>
      <c r="D50" s="18" t="s">
        <v>21</v>
      </c>
      <c r="E50" s="18">
        <v>20</v>
      </c>
      <c r="F50" s="107">
        <f t="shared" si="20"/>
        <v>0</v>
      </c>
      <c r="G50" s="47">
        <v>107.5</v>
      </c>
      <c r="H50" s="8">
        <f t="shared" si="21"/>
        <v>0</v>
      </c>
      <c r="J50" s="307"/>
      <c r="K50" s="309"/>
      <c r="L50" s="311"/>
      <c r="M50" s="315"/>
      <c r="N50" s="317"/>
      <c r="O50" s="319"/>
      <c r="P50" s="25"/>
      <c r="Q50" s="22"/>
      <c r="R50" s="321"/>
      <c r="S50" s="323"/>
      <c r="T50" s="14"/>
      <c r="U50" s="325"/>
      <c r="V50" s="58"/>
      <c r="W50" s="350"/>
      <c r="Y50" s="20"/>
      <c r="Z50" s="20"/>
      <c r="AA50" s="48">
        <f>AH50*$F50</f>
        <v>0</v>
      </c>
      <c r="AB50" s="20"/>
      <c r="AC50" s="20"/>
      <c r="AD50" s="20"/>
      <c r="AE50" s="20"/>
      <c r="AF50" s="59"/>
      <c r="AG50" s="59"/>
      <c r="AH50" s="59">
        <v>20</v>
      </c>
      <c r="AI50" s="59"/>
      <c r="AJ50" s="59"/>
      <c r="AK50" s="59"/>
      <c r="AL50" s="59"/>
      <c r="AN50" s="21"/>
      <c r="AO50" s="48">
        <f t="shared" ref="AO50:AP52" si="25">BA50*$F50</f>
        <v>0</v>
      </c>
      <c r="AP50" s="48">
        <f t="shared" si="25"/>
        <v>0</v>
      </c>
      <c r="AQ50" s="21"/>
      <c r="AR50" s="21"/>
      <c r="AS50" s="21"/>
      <c r="AT50" s="21"/>
      <c r="AU50" s="21"/>
      <c r="AV50" s="21"/>
      <c r="AW50" s="21"/>
      <c r="AX50" s="21"/>
      <c r="AZ50" s="21"/>
      <c r="BA50" s="59">
        <v>16</v>
      </c>
      <c r="BB50" s="59">
        <v>4</v>
      </c>
      <c r="BC50" s="21"/>
      <c r="BD50" s="21"/>
      <c r="BE50" s="21"/>
      <c r="BF50" s="21"/>
      <c r="BG50" s="21"/>
      <c r="BH50" s="21"/>
      <c r="BI50" s="21"/>
      <c r="BJ50" s="21"/>
      <c r="BL50" s="51"/>
      <c r="BM50" s="51"/>
      <c r="BN50" s="51"/>
      <c r="BO50" s="51"/>
      <c r="BQ50" s="90">
        <v>4.2</v>
      </c>
      <c r="BR50" s="98">
        <f t="shared" si="23"/>
        <v>0</v>
      </c>
    </row>
    <row r="51" spans="1:70" ht="20.149999999999999" customHeight="1">
      <c r="A51" s="225" t="s">
        <v>442</v>
      </c>
      <c r="B51" s="226">
        <v>5440</v>
      </c>
      <c r="C51" s="285" t="s">
        <v>15</v>
      </c>
      <c r="D51" s="18" t="s">
        <v>22</v>
      </c>
      <c r="E51" s="18">
        <v>10</v>
      </c>
      <c r="F51" s="107">
        <f t="shared" si="20"/>
        <v>0</v>
      </c>
      <c r="G51" s="47">
        <v>100</v>
      </c>
      <c r="H51" s="8">
        <f t="shared" si="21"/>
        <v>0</v>
      </c>
      <c r="J51" s="307"/>
      <c r="K51" s="309"/>
      <c r="L51" s="311"/>
      <c r="M51" s="315"/>
      <c r="N51" s="317"/>
      <c r="O51" s="319"/>
      <c r="P51" s="25"/>
      <c r="Q51" s="22"/>
      <c r="R51" s="321"/>
      <c r="S51" s="323"/>
      <c r="T51" s="14"/>
      <c r="U51" s="325"/>
      <c r="V51" s="58"/>
      <c r="W51" s="350"/>
      <c r="Y51" s="20"/>
      <c r="Z51" s="20"/>
      <c r="AA51" s="20"/>
      <c r="AB51" s="48">
        <f>AI51*$F51</f>
        <v>0</v>
      </c>
      <c r="AC51" s="20"/>
      <c r="AD51" s="20"/>
      <c r="AE51" s="20"/>
      <c r="AF51" s="59"/>
      <c r="AG51" s="59"/>
      <c r="AH51" s="59"/>
      <c r="AI51" s="59">
        <v>10</v>
      </c>
      <c r="AJ51" s="59"/>
      <c r="AK51" s="59"/>
      <c r="AL51" s="59"/>
      <c r="AN51" s="48">
        <f>AZ51*$F51</f>
        <v>0</v>
      </c>
      <c r="AO51" s="48">
        <f t="shared" si="25"/>
        <v>0</v>
      </c>
      <c r="AP51" s="48">
        <f t="shared" si="25"/>
        <v>0</v>
      </c>
      <c r="AQ51" s="48">
        <f>BC51*$F51</f>
        <v>0</v>
      </c>
      <c r="AR51" s="21"/>
      <c r="AS51" s="21"/>
      <c r="AT51" s="21"/>
      <c r="AU51" s="21"/>
      <c r="AV51" s="21"/>
      <c r="AW51" s="21"/>
      <c r="AX51" s="21"/>
      <c r="AZ51" s="59">
        <v>1</v>
      </c>
      <c r="BA51" s="59">
        <v>1</v>
      </c>
      <c r="BB51" s="59">
        <v>7</v>
      </c>
      <c r="BC51" s="59">
        <v>1</v>
      </c>
      <c r="BD51" s="21"/>
      <c r="BE51" s="21"/>
      <c r="BF51" s="21"/>
      <c r="BG51" s="21"/>
      <c r="BH51" s="21"/>
      <c r="BI51" s="21"/>
      <c r="BJ51" s="21"/>
      <c r="BL51" s="51"/>
      <c r="BM51" s="51"/>
      <c r="BN51" s="51"/>
      <c r="BO51" s="51"/>
      <c r="BQ51" s="90">
        <v>6.0720000000000001</v>
      </c>
      <c r="BR51" s="98">
        <f t="shared" si="23"/>
        <v>0</v>
      </c>
    </row>
    <row r="52" spans="1:70" ht="20.149999999999999" customHeight="1">
      <c r="A52" s="225" t="s">
        <v>443</v>
      </c>
      <c r="B52" s="226">
        <v>5450</v>
      </c>
      <c r="C52" s="285" t="s">
        <v>1</v>
      </c>
      <c r="D52" s="18" t="s">
        <v>22</v>
      </c>
      <c r="E52" s="18">
        <v>10</v>
      </c>
      <c r="F52" s="107">
        <f t="shared" si="20"/>
        <v>0</v>
      </c>
      <c r="G52" s="47">
        <v>110</v>
      </c>
      <c r="H52" s="8">
        <f t="shared" si="21"/>
        <v>0</v>
      </c>
      <c r="J52" s="307"/>
      <c r="K52" s="309"/>
      <c r="L52" s="311"/>
      <c r="M52" s="315"/>
      <c r="N52" s="317"/>
      <c r="O52" s="319"/>
      <c r="P52" s="25"/>
      <c r="Q52" s="22"/>
      <c r="R52" s="321"/>
      <c r="S52" s="323"/>
      <c r="T52" s="14"/>
      <c r="U52" s="325"/>
      <c r="V52" s="58"/>
      <c r="W52" s="350"/>
      <c r="Y52" s="20"/>
      <c r="Z52" s="20"/>
      <c r="AA52" s="20"/>
      <c r="AB52" s="48">
        <f>AI52*$F52</f>
        <v>0</v>
      </c>
      <c r="AC52" s="20"/>
      <c r="AD52" s="20"/>
      <c r="AE52" s="20"/>
      <c r="AF52" s="59"/>
      <c r="AG52" s="59"/>
      <c r="AH52" s="59"/>
      <c r="AI52" s="59">
        <v>10</v>
      </c>
      <c r="AJ52" s="59"/>
      <c r="AK52" s="59"/>
      <c r="AL52" s="59"/>
      <c r="AN52" s="21"/>
      <c r="AO52" s="48">
        <f t="shared" si="25"/>
        <v>0</v>
      </c>
      <c r="AP52" s="48">
        <f t="shared" si="25"/>
        <v>0</v>
      </c>
      <c r="AQ52" s="48">
        <f>BC52*$F52</f>
        <v>0</v>
      </c>
      <c r="AR52" s="48">
        <f>BD52*$F52</f>
        <v>0</v>
      </c>
      <c r="AS52" s="21"/>
      <c r="AT52" s="21"/>
      <c r="AU52" s="21"/>
      <c r="AV52" s="21"/>
      <c r="AW52" s="21"/>
      <c r="AX52" s="21"/>
      <c r="AZ52" s="59">
        <v>1</v>
      </c>
      <c r="BA52" s="59">
        <v>3</v>
      </c>
      <c r="BB52" s="59">
        <v>2</v>
      </c>
      <c r="BC52" s="59">
        <v>2</v>
      </c>
      <c r="BD52" s="59">
        <v>2</v>
      </c>
      <c r="BE52" s="21"/>
      <c r="BF52" s="21"/>
      <c r="BG52" s="21"/>
      <c r="BH52" s="21"/>
      <c r="BI52" s="21"/>
      <c r="BJ52" s="21"/>
      <c r="BL52" s="51"/>
      <c r="BM52" s="51"/>
      <c r="BN52" s="51"/>
      <c r="BO52" s="51"/>
      <c r="BQ52" s="90">
        <v>6.51</v>
      </c>
      <c r="BR52" s="98">
        <f t="shared" si="23"/>
        <v>0</v>
      </c>
    </row>
    <row r="53" spans="1:70" ht="20.149999999999999" customHeight="1">
      <c r="A53" s="225" t="s">
        <v>444</v>
      </c>
      <c r="B53" s="226">
        <v>5451</v>
      </c>
      <c r="C53" s="285" t="s">
        <v>2</v>
      </c>
      <c r="D53" s="18" t="s">
        <v>23</v>
      </c>
      <c r="E53" s="18">
        <v>5</v>
      </c>
      <c r="F53" s="107">
        <f t="shared" si="20"/>
        <v>0</v>
      </c>
      <c r="G53" s="47">
        <v>85</v>
      </c>
      <c r="H53" s="8">
        <f t="shared" si="21"/>
        <v>0</v>
      </c>
      <c r="J53" s="307"/>
      <c r="K53" s="309"/>
      <c r="L53" s="311"/>
      <c r="M53" s="315"/>
      <c r="N53" s="317"/>
      <c r="O53" s="319"/>
      <c r="P53" s="25"/>
      <c r="Q53" s="22"/>
      <c r="R53" s="321"/>
      <c r="S53" s="323"/>
      <c r="T53" s="14"/>
      <c r="U53" s="325"/>
      <c r="V53" s="58"/>
      <c r="W53" s="350"/>
      <c r="Y53" s="20"/>
      <c r="Z53" s="20"/>
      <c r="AA53" s="20"/>
      <c r="AB53" s="20"/>
      <c r="AC53" s="48">
        <f>AJ53*$F53</f>
        <v>0</v>
      </c>
      <c r="AD53" s="20"/>
      <c r="AE53" s="20"/>
      <c r="AF53" s="59"/>
      <c r="AG53" s="59"/>
      <c r="AH53" s="59"/>
      <c r="AI53" s="59"/>
      <c r="AJ53" s="59">
        <v>5</v>
      </c>
      <c r="AK53" s="59"/>
      <c r="AL53" s="59"/>
      <c r="AN53" s="21"/>
      <c r="AO53" s="21"/>
      <c r="AP53" s="48">
        <f>BB53*$F53</f>
        <v>0</v>
      </c>
      <c r="AQ53" s="48">
        <f>BC53*$F53</f>
        <v>0</v>
      </c>
      <c r="AR53" s="48">
        <f>BD53*$F53</f>
        <v>0</v>
      </c>
      <c r="AS53" s="21"/>
      <c r="AT53" s="21"/>
      <c r="AU53" s="21"/>
      <c r="AV53" s="21"/>
      <c r="AW53" s="21"/>
      <c r="AX53" s="21"/>
      <c r="AZ53" s="21"/>
      <c r="BA53" s="21"/>
      <c r="BB53" s="59">
        <v>1</v>
      </c>
      <c r="BC53" s="59">
        <v>3</v>
      </c>
      <c r="BD53" s="59">
        <v>1</v>
      </c>
      <c r="BE53" s="21"/>
      <c r="BF53" s="21"/>
      <c r="BG53" s="21"/>
      <c r="BH53" s="21"/>
      <c r="BI53" s="21"/>
      <c r="BJ53" s="21"/>
      <c r="BL53" s="51"/>
      <c r="BM53" s="51"/>
      <c r="BN53" s="51"/>
      <c r="BO53" s="51"/>
      <c r="BQ53" s="90">
        <v>5.0819999999999999</v>
      </c>
      <c r="BR53" s="98">
        <f t="shared" si="23"/>
        <v>0</v>
      </c>
    </row>
    <row r="54" spans="1:70" ht="20.149999999999999" customHeight="1">
      <c r="A54" s="225" t="s">
        <v>445</v>
      </c>
      <c r="B54" s="226">
        <v>5452</v>
      </c>
      <c r="C54" s="285" t="s">
        <v>3</v>
      </c>
      <c r="D54" s="18" t="s">
        <v>23</v>
      </c>
      <c r="E54" s="18">
        <v>5</v>
      </c>
      <c r="F54" s="107">
        <f t="shared" si="20"/>
        <v>0</v>
      </c>
      <c r="G54" s="47">
        <v>75</v>
      </c>
      <c r="H54" s="8">
        <f t="shared" si="21"/>
        <v>0</v>
      </c>
      <c r="J54" s="307"/>
      <c r="K54" s="309"/>
      <c r="L54" s="311"/>
      <c r="M54" s="315"/>
      <c r="N54" s="317"/>
      <c r="O54" s="319"/>
      <c r="P54" s="25"/>
      <c r="Q54" s="22"/>
      <c r="R54" s="321"/>
      <c r="S54" s="323"/>
      <c r="T54" s="14"/>
      <c r="U54" s="325"/>
      <c r="V54" s="58"/>
      <c r="W54" s="350"/>
      <c r="Y54" s="20"/>
      <c r="Z54" s="20"/>
      <c r="AA54" s="20"/>
      <c r="AB54" s="20"/>
      <c r="AC54" s="48">
        <f>AJ54*$F54</f>
        <v>0</v>
      </c>
      <c r="AD54" s="20"/>
      <c r="AE54" s="20"/>
      <c r="AF54" s="59"/>
      <c r="AG54" s="59"/>
      <c r="AH54" s="59"/>
      <c r="AI54" s="59"/>
      <c r="AJ54" s="59">
        <v>5</v>
      </c>
      <c r="AK54" s="59"/>
      <c r="AL54" s="59"/>
      <c r="AN54" s="21"/>
      <c r="AO54" s="48">
        <f>BA54*$F54</f>
        <v>0</v>
      </c>
      <c r="AP54" s="21"/>
      <c r="AQ54" s="48">
        <f>BC54*$F54</f>
        <v>0</v>
      </c>
      <c r="AR54" s="21"/>
      <c r="AS54" s="21"/>
      <c r="AT54" s="21"/>
      <c r="AU54" s="21"/>
      <c r="AV54" s="21"/>
      <c r="AW54" s="21"/>
      <c r="AX54" s="21"/>
      <c r="AZ54" s="21"/>
      <c r="BA54" s="59">
        <v>1</v>
      </c>
      <c r="BB54" s="21"/>
      <c r="BC54" s="59">
        <v>4</v>
      </c>
      <c r="BD54" s="21"/>
      <c r="BE54" s="21"/>
      <c r="BF54" s="21"/>
      <c r="BG54" s="21"/>
      <c r="BH54" s="21"/>
      <c r="BI54" s="21"/>
      <c r="BJ54" s="21"/>
      <c r="BL54" s="51"/>
      <c r="BM54" s="51"/>
      <c r="BN54" s="51"/>
      <c r="BO54" s="51"/>
      <c r="BQ54" s="90">
        <v>4.3780000000000001</v>
      </c>
      <c r="BR54" s="98">
        <f t="shared" si="23"/>
        <v>0</v>
      </c>
    </row>
    <row r="55" spans="1:70" ht="20.149999999999999" customHeight="1">
      <c r="A55" s="225" t="s">
        <v>446</v>
      </c>
      <c r="B55" s="226">
        <v>5462</v>
      </c>
      <c r="C55" s="285" t="s">
        <v>4</v>
      </c>
      <c r="D55" s="18" t="s">
        <v>208</v>
      </c>
      <c r="E55" s="18">
        <v>10</v>
      </c>
      <c r="F55" s="107">
        <f t="shared" si="20"/>
        <v>0</v>
      </c>
      <c r="G55" s="47">
        <v>142.5</v>
      </c>
      <c r="H55" s="8">
        <f t="shared" si="21"/>
        <v>0</v>
      </c>
      <c r="J55" s="307"/>
      <c r="K55" s="309"/>
      <c r="L55" s="311"/>
      <c r="M55" s="315"/>
      <c r="N55" s="317"/>
      <c r="O55" s="319"/>
      <c r="P55" s="25"/>
      <c r="Q55" s="22"/>
      <c r="R55" s="321"/>
      <c r="S55" s="323"/>
      <c r="T55" s="14"/>
      <c r="U55" s="325"/>
      <c r="V55" s="58"/>
      <c r="W55" s="350"/>
      <c r="Y55" s="20"/>
      <c r="Z55" s="20"/>
      <c r="AA55" s="48">
        <f t="shared" ref="AA55:AB55" si="26">AH55*$F55</f>
        <v>0</v>
      </c>
      <c r="AB55" s="48">
        <f t="shared" si="26"/>
        <v>0</v>
      </c>
      <c r="AC55" s="48">
        <f>AJ55*$F55</f>
        <v>0</v>
      </c>
      <c r="AD55" s="20"/>
      <c r="AE55" s="20"/>
      <c r="AF55" s="59"/>
      <c r="AG55" s="59"/>
      <c r="AH55" s="59">
        <v>2</v>
      </c>
      <c r="AI55" s="59">
        <v>7</v>
      </c>
      <c r="AJ55" s="59">
        <v>1</v>
      </c>
      <c r="AK55" s="59"/>
      <c r="AL55" s="59"/>
      <c r="AN55" s="48">
        <f>AZ55*$F55</f>
        <v>0</v>
      </c>
      <c r="AO55" s="48">
        <f>BA55*$F55</f>
        <v>0</v>
      </c>
      <c r="AP55" s="48">
        <f>BB55*$F55</f>
        <v>0</v>
      </c>
      <c r="AQ55" s="48">
        <f>BC55*$F55</f>
        <v>0</v>
      </c>
      <c r="AR55" s="21"/>
      <c r="AS55" s="21"/>
      <c r="AT55" s="21"/>
      <c r="AU55" s="21"/>
      <c r="AV55" s="21"/>
      <c r="AW55" s="21"/>
      <c r="AX55" s="21"/>
      <c r="AZ55" s="59">
        <v>2</v>
      </c>
      <c r="BA55" s="59">
        <v>6</v>
      </c>
      <c r="BB55" s="59">
        <v>1</v>
      </c>
      <c r="BC55" s="59">
        <v>1</v>
      </c>
      <c r="BD55" s="21"/>
      <c r="BE55" s="21"/>
      <c r="BF55" s="21"/>
      <c r="BG55" s="21"/>
      <c r="BH55" s="21"/>
      <c r="BI55" s="21"/>
      <c r="BJ55" s="21"/>
      <c r="BL55" s="51"/>
      <c r="BM55" s="51"/>
      <c r="BN55" s="51"/>
      <c r="BO55" s="51"/>
      <c r="BQ55" s="90">
        <v>8.7119999999999997</v>
      </c>
      <c r="BR55" s="98">
        <f t="shared" si="23"/>
        <v>0</v>
      </c>
    </row>
    <row r="56" spans="1:70" ht="20.149999999999999" customHeight="1">
      <c r="A56" s="222"/>
      <c r="B56" s="222"/>
      <c r="C56" s="290"/>
      <c r="D56" s="9"/>
      <c r="E56" s="29"/>
      <c r="F56" s="16"/>
      <c r="G56" s="12"/>
      <c r="H56" s="108">
        <f>SUM(H38:H55)</f>
        <v>0</v>
      </c>
      <c r="J56" s="7">
        <f t="shared" ref="J56:V56" si="27">SUM(J38:J55)</f>
        <v>0</v>
      </c>
      <c r="K56" s="7">
        <f t="shared" si="27"/>
        <v>0</v>
      </c>
      <c r="L56" s="7">
        <f t="shared" si="27"/>
        <v>0</v>
      </c>
      <c r="M56" s="7">
        <f t="shared" si="27"/>
        <v>0</v>
      </c>
      <c r="N56" s="7">
        <f t="shared" si="27"/>
        <v>0</v>
      </c>
      <c r="O56" s="7">
        <f t="shared" si="27"/>
        <v>0</v>
      </c>
      <c r="P56" s="7">
        <f t="shared" si="27"/>
        <v>0</v>
      </c>
      <c r="Q56" s="7">
        <f t="shared" si="27"/>
        <v>0</v>
      </c>
      <c r="R56" s="7">
        <f t="shared" si="27"/>
        <v>0</v>
      </c>
      <c r="S56" s="7">
        <f t="shared" si="27"/>
        <v>0</v>
      </c>
      <c r="T56" s="7">
        <f t="shared" si="27"/>
        <v>0</v>
      </c>
      <c r="U56" s="7">
        <f t="shared" si="27"/>
        <v>0</v>
      </c>
      <c r="V56" s="7">
        <f t="shared" si="27"/>
        <v>0</v>
      </c>
      <c r="W56" s="7">
        <f t="shared" ref="W56" si="28">SUM(W38:W55)</f>
        <v>0</v>
      </c>
      <c r="Y56" s="20"/>
      <c r="Z56" s="13">
        <f>SUM(Z38:Z55)</f>
        <v>0</v>
      </c>
      <c r="AA56" s="13">
        <f>SUM(AA38:AA55)</f>
        <v>0</v>
      </c>
      <c r="AB56" s="13">
        <f>SUM(AB38:AB55)</f>
        <v>0</v>
      </c>
      <c r="AC56" s="13">
        <f>SUM(AC38:AC55)</f>
        <v>0</v>
      </c>
      <c r="AD56" s="13">
        <f>SUM(AD38:AD55)</f>
        <v>0</v>
      </c>
      <c r="AE56" s="20"/>
      <c r="AF56" s="21"/>
      <c r="AG56" s="21"/>
      <c r="AH56" s="21"/>
      <c r="AI56" s="21"/>
      <c r="AJ56" s="21"/>
      <c r="AK56" s="21"/>
      <c r="AL56" s="21"/>
      <c r="AN56" s="13">
        <f>SUM(AN38:AN55)</f>
        <v>0</v>
      </c>
      <c r="AO56" s="13">
        <f>SUM(AO38:AO55)</f>
        <v>0</v>
      </c>
      <c r="AP56" s="13">
        <f>SUM(AP38:AP55)</f>
        <v>0</v>
      </c>
      <c r="AQ56" s="13">
        <f>SUM(AQ38:AQ55)</f>
        <v>0</v>
      </c>
      <c r="AR56" s="13">
        <f>SUM(AR38:AR55)</f>
        <v>0</v>
      </c>
      <c r="AS56" s="21"/>
      <c r="AT56" s="21"/>
      <c r="AU56" s="21"/>
      <c r="AV56" s="21"/>
      <c r="AW56" s="21"/>
      <c r="AX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3"/>
      <c r="BL56" s="51"/>
      <c r="BM56" s="51"/>
      <c r="BN56" s="51"/>
      <c r="BO56" s="51"/>
      <c r="BQ56" s="51"/>
      <c r="BR56" s="100">
        <f>SUM(BR38:BR55)</f>
        <v>0</v>
      </c>
    </row>
    <row r="57" spans="1:70" ht="20.149999999999999" customHeight="1">
      <c r="A57" s="222"/>
      <c r="B57" s="222"/>
      <c r="C57" s="28" t="s">
        <v>19</v>
      </c>
      <c r="D57" s="16"/>
      <c r="E57" s="16"/>
      <c r="F57" s="16"/>
      <c r="G57" s="12"/>
      <c r="H57" s="12"/>
      <c r="J57" s="16"/>
      <c r="K57" s="16"/>
      <c r="L57" s="16"/>
      <c r="M57" s="16"/>
      <c r="N57" s="16"/>
      <c r="O57" s="16"/>
      <c r="P57" s="17"/>
      <c r="Q57" s="16"/>
      <c r="R57" s="16"/>
      <c r="S57" s="16"/>
      <c r="T57" s="16"/>
      <c r="U57" s="16"/>
      <c r="V57" s="16"/>
      <c r="W57" s="16"/>
      <c r="Y57" s="6" t="s">
        <v>61</v>
      </c>
      <c r="Z57" s="6" t="s">
        <v>20</v>
      </c>
      <c r="AA57" s="6" t="s">
        <v>21</v>
      </c>
      <c r="AB57" s="6" t="s">
        <v>22</v>
      </c>
      <c r="AC57" s="6" t="s">
        <v>23</v>
      </c>
      <c r="AD57" s="6" t="s">
        <v>6</v>
      </c>
      <c r="AE57" s="6" t="s">
        <v>24</v>
      </c>
      <c r="AF57" s="13" t="s">
        <v>61</v>
      </c>
      <c r="AG57" s="13" t="s">
        <v>20</v>
      </c>
      <c r="AH57" s="13" t="s">
        <v>21</v>
      </c>
      <c r="AI57" s="13" t="s">
        <v>22</v>
      </c>
      <c r="AJ57" s="13" t="s">
        <v>23</v>
      </c>
      <c r="AK57" s="13" t="s">
        <v>6</v>
      </c>
      <c r="AL57" s="13" t="s">
        <v>24</v>
      </c>
      <c r="AN57" s="6" t="s">
        <v>48</v>
      </c>
      <c r="AO57" s="6" t="s">
        <v>49</v>
      </c>
      <c r="AP57" s="6" t="s">
        <v>50</v>
      </c>
      <c r="AQ57" s="6" t="s">
        <v>52</v>
      </c>
      <c r="AR57" s="6" t="s">
        <v>54</v>
      </c>
      <c r="AS57" s="6" t="s">
        <v>55</v>
      </c>
      <c r="AT57" s="6" t="s">
        <v>56</v>
      </c>
      <c r="AU57" s="6" t="s">
        <v>57</v>
      </c>
      <c r="AV57" s="6" t="s">
        <v>58</v>
      </c>
      <c r="AW57" s="6" t="s">
        <v>239</v>
      </c>
      <c r="AX57" s="6" t="s">
        <v>240</v>
      </c>
      <c r="AZ57" s="13" t="s">
        <v>48</v>
      </c>
      <c r="BA57" s="13" t="s">
        <v>49</v>
      </c>
      <c r="BB57" s="13" t="s">
        <v>50</v>
      </c>
      <c r="BC57" s="13" t="s">
        <v>52</v>
      </c>
      <c r="BD57" s="13" t="s">
        <v>54</v>
      </c>
      <c r="BE57" s="13" t="s">
        <v>55</v>
      </c>
      <c r="BF57" s="13" t="s">
        <v>56</v>
      </c>
      <c r="BG57" s="13" t="s">
        <v>57</v>
      </c>
      <c r="BH57" s="13" t="s">
        <v>58</v>
      </c>
      <c r="BI57" s="13" t="s">
        <v>239</v>
      </c>
      <c r="BJ57" s="13" t="s">
        <v>240</v>
      </c>
      <c r="BK57" s="3"/>
      <c r="BL57" s="73" t="s">
        <v>49</v>
      </c>
      <c r="BM57" s="73" t="s">
        <v>52</v>
      </c>
      <c r="BN57" s="39" t="s">
        <v>49</v>
      </c>
      <c r="BO57" s="39" t="s">
        <v>52</v>
      </c>
      <c r="BQ57" s="72" t="s">
        <v>68</v>
      </c>
      <c r="BR57" s="72" t="s">
        <v>69</v>
      </c>
    </row>
    <row r="58" spans="1:70" ht="20.149999999999999" customHeight="1">
      <c r="A58" s="225" t="s">
        <v>447</v>
      </c>
      <c r="B58" s="226">
        <v>2370</v>
      </c>
      <c r="C58" s="283" t="s">
        <v>0</v>
      </c>
      <c r="D58" s="144" t="s">
        <v>208</v>
      </c>
      <c r="E58" s="32">
        <v>15</v>
      </c>
      <c r="F58" s="107">
        <f t="shared" ref="F58:F66" si="29">SUM(J58:W58)</f>
        <v>0</v>
      </c>
      <c r="G58" s="185">
        <v>257.5</v>
      </c>
      <c r="H58" s="8">
        <f t="shared" ref="H58:H66" si="30">F58*G58*(100-$E$2)/100</f>
        <v>0</v>
      </c>
      <c r="I58" s="3"/>
      <c r="J58" s="307"/>
      <c r="K58" s="309"/>
      <c r="L58" s="311"/>
      <c r="M58" s="315"/>
      <c r="N58" s="317"/>
      <c r="O58" s="319"/>
      <c r="P58" s="25"/>
      <c r="Q58" s="22"/>
      <c r="R58" s="321"/>
      <c r="S58" s="323"/>
      <c r="T58" s="14"/>
      <c r="U58" s="325"/>
      <c r="V58" s="58"/>
      <c r="W58" s="350"/>
      <c r="X58" s="3"/>
      <c r="Y58" s="20"/>
      <c r="Z58" s="20"/>
      <c r="AA58" s="48">
        <f>AH58*$F58</f>
        <v>0</v>
      </c>
      <c r="AB58" s="48">
        <f>AI58*$F58</f>
        <v>0</v>
      </c>
      <c r="AC58" s="48">
        <f>AJ58*$F58</f>
        <v>0</v>
      </c>
      <c r="AD58" s="20"/>
      <c r="AE58" s="20"/>
      <c r="AF58" s="59"/>
      <c r="AG58" s="59"/>
      <c r="AH58" s="59">
        <v>2</v>
      </c>
      <c r="AI58" s="59">
        <v>11</v>
      </c>
      <c r="AJ58" s="59">
        <v>2</v>
      </c>
      <c r="AK58" s="59"/>
      <c r="AL58" s="59"/>
      <c r="AM58" s="3"/>
      <c r="AN58" s="48">
        <f>AZ58*$F58</f>
        <v>0</v>
      </c>
      <c r="AO58" s="48">
        <f>BA58*$F58</f>
        <v>0</v>
      </c>
      <c r="AP58" s="48">
        <f>BB58*$F58</f>
        <v>0</v>
      </c>
      <c r="AQ58" s="48">
        <f>BC58*$F58</f>
        <v>0</v>
      </c>
      <c r="AR58" s="48">
        <f>BD58*$F58</f>
        <v>0</v>
      </c>
      <c r="AS58" s="21"/>
      <c r="AT58" s="21"/>
      <c r="AU58" s="21"/>
      <c r="AV58" s="21"/>
      <c r="AW58" s="21"/>
      <c r="AX58" s="21"/>
      <c r="AY58" s="3"/>
      <c r="AZ58" s="59">
        <v>1</v>
      </c>
      <c r="BA58" s="59">
        <v>2</v>
      </c>
      <c r="BB58" s="59">
        <v>7</v>
      </c>
      <c r="BC58" s="59">
        <v>3</v>
      </c>
      <c r="BD58" s="59">
        <v>2</v>
      </c>
      <c r="BE58" s="21"/>
      <c r="BF58" s="21"/>
      <c r="BG58" s="21"/>
      <c r="BH58" s="21"/>
      <c r="BI58" s="21"/>
      <c r="BJ58" s="21"/>
      <c r="BL58" s="51"/>
      <c r="BM58" s="51"/>
      <c r="BN58" s="51"/>
      <c r="BO58" s="51"/>
      <c r="BQ58" s="90">
        <v>18.475999999999999</v>
      </c>
      <c r="BR58" s="98">
        <f t="shared" ref="BR58:BR66" si="31">BQ58*F58</f>
        <v>0</v>
      </c>
    </row>
    <row r="59" spans="1:70" ht="20.149999999999999" customHeight="1">
      <c r="A59" s="225" t="s">
        <v>448</v>
      </c>
      <c r="B59" s="226">
        <v>9197</v>
      </c>
      <c r="C59" s="286" t="s">
        <v>168</v>
      </c>
      <c r="D59" s="32" t="s">
        <v>21</v>
      </c>
      <c r="E59" s="32">
        <v>5</v>
      </c>
      <c r="F59" s="107">
        <f t="shared" si="29"/>
        <v>0</v>
      </c>
      <c r="G59" s="30">
        <v>57.5</v>
      </c>
      <c r="H59" s="8">
        <f t="shared" si="30"/>
        <v>0</v>
      </c>
      <c r="I59" s="3"/>
      <c r="J59" s="307"/>
      <c r="K59" s="333"/>
      <c r="L59" s="335"/>
      <c r="M59" s="337"/>
      <c r="N59" s="338"/>
      <c r="O59" s="340"/>
      <c r="P59" s="25"/>
      <c r="Q59" s="22"/>
      <c r="R59" s="321"/>
      <c r="S59" s="347"/>
      <c r="T59" s="62"/>
      <c r="U59" s="348"/>
      <c r="V59" s="65"/>
      <c r="W59" s="351"/>
      <c r="X59" s="3"/>
      <c r="Y59" s="20"/>
      <c r="Z59" s="20"/>
      <c r="AA59" s="48">
        <f>AH59*$F59</f>
        <v>0</v>
      </c>
      <c r="AB59" s="20"/>
      <c r="AC59" s="20"/>
      <c r="AD59" s="20"/>
      <c r="AE59" s="20"/>
      <c r="AF59" s="59"/>
      <c r="AG59" s="59"/>
      <c r="AH59" s="59">
        <v>5</v>
      </c>
      <c r="AI59" s="59"/>
      <c r="AJ59" s="59"/>
      <c r="AK59" s="59"/>
      <c r="AL59" s="59"/>
      <c r="AM59" s="3"/>
      <c r="AN59" s="48">
        <f t="shared" ref="AN59:AN64" si="32">AZ59*$F59</f>
        <v>0</v>
      </c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3"/>
      <c r="AZ59" s="59">
        <v>5</v>
      </c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L59" s="51"/>
      <c r="BM59" s="51"/>
      <c r="BN59" s="51"/>
      <c r="BO59" s="51"/>
      <c r="BQ59" s="90">
        <v>2.5</v>
      </c>
      <c r="BR59" s="98">
        <f t="shared" si="31"/>
        <v>0</v>
      </c>
    </row>
    <row r="60" spans="1:70" ht="20.149999999999999" customHeight="1">
      <c r="A60" s="225" t="s">
        <v>449</v>
      </c>
      <c r="B60" s="226">
        <v>6381</v>
      </c>
      <c r="C60" s="284" t="s">
        <v>155</v>
      </c>
      <c r="D60" s="19" t="s">
        <v>22</v>
      </c>
      <c r="E60" s="19">
        <v>5</v>
      </c>
      <c r="F60" s="107">
        <f t="shared" si="29"/>
        <v>0</v>
      </c>
      <c r="G60" s="30">
        <v>50</v>
      </c>
      <c r="H60" s="8">
        <f t="shared" si="30"/>
        <v>0</v>
      </c>
      <c r="J60" s="307"/>
      <c r="K60" s="333"/>
      <c r="L60" s="335"/>
      <c r="M60" s="337"/>
      <c r="N60" s="338"/>
      <c r="O60" s="340"/>
      <c r="P60" s="25"/>
      <c r="Q60" s="22"/>
      <c r="R60" s="321"/>
      <c r="S60" s="347"/>
      <c r="T60" s="62"/>
      <c r="U60" s="348"/>
      <c r="V60" s="65"/>
      <c r="W60" s="351"/>
      <c r="Y60" s="20"/>
      <c r="Z60" s="20"/>
      <c r="AA60" s="20"/>
      <c r="AB60" s="48">
        <f t="shared" ref="AB60:AB66" si="33">AI60*$F60</f>
        <v>0</v>
      </c>
      <c r="AC60" s="20"/>
      <c r="AD60" s="20"/>
      <c r="AE60" s="20"/>
      <c r="AF60" s="59"/>
      <c r="AG60" s="59"/>
      <c r="AH60" s="59"/>
      <c r="AI60" s="59">
        <v>5</v>
      </c>
      <c r="AJ60" s="59"/>
      <c r="AK60" s="59"/>
      <c r="AL60" s="59"/>
      <c r="AN60" s="48">
        <f t="shared" si="32"/>
        <v>0</v>
      </c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Z60" s="59">
        <v>5</v>
      </c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L60" s="51"/>
      <c r="BM60" s="51"/>
      <c r="BN60" s="51"/>
      <c r="BO60" s="51"/>
      <c r="BQ60" s="19">
        <v>2.2000000000000002</v>
      </c>
      <c r="BR60" s="98">
        <f t="shared" si="31"/>
        <v>0</v>
      </c>
    </row>
    <row r="61" spans="1:70" ht="20.149999999999999" customHeight="1">
      <c r="A61" s="225" t="s">
        <v>450</v>
      </c>
      <c r="B61" s="226">
        <v>9198</v>
      </c>
      <c r="C61" s="284" t="s">
        <v>169</v>
      </c>
      <c r="D61" s="19" t="s">
        <v>22</v>
      </c>
      <c r="E61" s="19">
        <v>5</v>
      </c>
      <c r="F61" s="107">
        <f t="shared" si="29"/>
        <v>0</v>
      </c>
      <c r="G61" s="30">
        <v>65</v>
      </c>
      <c r="H61" s="8">
        <f t="shared" si="30"/>
        <v>0</v>
      </c>
      <c r="J61" s="307"/>
      <c r="K61" s="333"/>
      <c r="L61" s="335"/>
      <c r="M61" s="337"/>
      <c r="N61" s="338"/>
      <c r="O61" s="340"/>
      <c r="P61" s="25"/>
      <c r="Q61" s="22"/>
      <c r="R61" s="321"/>
      <c r="S61" s="347"/>
      <c r="T61" s="62"/>
      <c r="U61" s="348"/>
      <c r="V61" s="65"/>
      <c r="W61" s="351"/>
      <c r="Y61" s="20"/>
      <c r="Z61" s="20"/>
      <c r="AA61" s="20"/>
      <c r="AB61" s="48">
        <f t="shared" si="33"/>
        <v>0</v>
      </c>
      <c r="AC61" s="20"/>
      <c r="AD61" s="20"/>
      <c r="AE61" s="20"/>
      <c r="AF61" s="59"/>
      <c r="AG61" s="59"/>
      <c r="AH61" s="59"/>
      <c r="AI61" s="59">
        <v>5</v>
      </c>
      <c r="AJ61" s="59"/>
      <c r="AK61" s="59"/>
      <c r="AL61" s="59"/>
      <c r="AN61" s="48">
        <f t="shared" si="32"/>
        <v>0</v>
      </c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Z61" s="59">
        <v>5</v>
      </c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L61" s="51"/>
      <c r="BM61" s="51"/>
      <c r="BN61" s="51"/>
      <c r="BO61" s="51"/>
      <c r="BQ61" s="19">
        <v>3.4</v>
      </c>
      <c r="BR61" s="98">
        <f t="shared" si="31"/>
        <v>0</v>
      </c>
    </row>
    <row r="62" spans="1:70" ht="20.149999999999999" customHeight="1">
      <c r="A62" s="225" t="s">
        <v>451</v>
      </c>
      <c r="B62" s="226">
        <v>10448</v>
      </c>
      <c r="C62" s="284" t="s">
        <v>241</v>
      </c>
      <c r="D62" s="19" t="s">
        <v>22</v>
      </c>
      <c r="E62" s="19">
        <v>5</v>
      </c>
      <c r="F62" s="107">
        <f t="shared" si="29"/>
        <v>0</v>
      </c>
      <c r="G62" s="30">
        <v>85</v>
      </c>
      <c r="H62" s="8">
        <f t="shared" si="30"/>
        <v>0</v>
      </c>
      <c r="J62" s="307"/>
      <c r="K62" s="333"/>
      <c r="L62" s="335"/>
      <c r="M62" s="337"/>
      <c r="N62" s="338"/>
      <c r="O62" s="340"/>
      <c r="P62" s="25"/>
      <c r="Q62" s="22"/>
      <c r="R62" s="321"/>
      <c r="S62" s="347"/>
      <c r="T62" s="62"/>
      <c r="U62" s="348"/>
      <c r="V62" s="65"/>
      <c r="W62" s="351"/>
      <c r="Y62" s="20"/>
      <c r="Z62" s="20"/>
      <c r="AA62" s="20"/>
      <c r="AB62" s="48">
        <f t="shared" si="33"/>
        <v>0</v>
      </c>
      <c r="AC62" s="20"/>
      <c r="AD62" s="20"/>
      <c r="AE62" s="20"/>
      <c r="AF62" s="59"/>
      <c r="AG62" s="59"/>
      <c r="AH62" s="59"/>
      <c r="AI62" s="59">
        <v>5</v>
      </c>
      <c r="AJ62" s="59"/>
      <c r="AK62" s="59"/>
      <c r="AL62" s="59"/>
      <c r="AN62" s="48">
        <f t="shared" si="32"/>
        <v>0</v>
      </c>
      <c r="AO62" s="48">
        <f>BA62*$F62</f>
        <v>0</v>
      </c>
      <c r="AP62" s="48">
        <f>BB62*$F62</f>
        <v>0</v>
      </c>
      <c r="AQ62" s="21"/>
      <c r="AR62" s="21"/>
      <c r="AS62" s="21"/>
      <c r="AT62" s="21"/>
      <c r="AU62" s="21"/>
      <c r="AV62" s="21"/>
      <c r="AW62" s="21"/>
      <c r="AX62" s="21"/>
      <c r="AZ62" s="59">
        <v>1</v>
      </c>
      <c r="BA62" s="59">
        <v>1</v>
      </c>
      <c r="BB62" s="59">
        <v>3</v>
      </c>
      <c r="BC62" s="21"/>
      <c r="BD62" s="21"/>
      <c r="BE62" s="21"/>
      <c r="BF62" s="21"/>
      <c r="BG62" s="21"/>
      <c r="BH62" s="21"/>
      <c r="BI62" s="21"/>
      <c r="BJ62" s="21"/>
      <c r="BL62" s="51"/>
      <c r="BM62" s="51"/>
      <c r="BN62" s="51"/>
      <c r="BO62" s="51"/>
      <c r="BQ62" s="19">
        <v>4.7</v>
      </c>
      <c r="BR62" s="98">
        <f t="shared" si="31"/>
        <v>0</v>
      </c>
    </row>
    <row r="63" spans="1:70" ht="20.149999999999999" customHeight="1">
      <c r="A63" s="225" t="s">
        <v>452</v>
      </c>
      <c r="B63" s="226">
        <v>5416</v>
      </c>
      <c r="C63" s="284" t="s">
        <v>18</v>
      </c>
      <c r="D63" s="144" t="s">
        <v>208</v>
      </c>
      <c r="E63" s="19">
        <v>15</v>
      </c>
      <c r="F63" s="107">
        <f t="shared" si="29"/>
        <v>0</v>
      </c>
      <c r="G63" s="30">
        <v>195</v>
      </c>
      <c r="H63" s="8">
        <f t="shared" si="30"/>
        <v>0</v>
      </c>
      <c r="I63" s="3"/>
      <c r="J63" s="307"/>
      <c r="K63" s="309"/>
      <c r="L63" s="311"/>
      <c r="M63" s="315"/>
      <c r="N63" s="317"/>
      <c r="O63" s="319"/>
      <c r="P63" s="25"/>
      <c r="Q63" s="22"/>
      <c r="R63" s="321"/>
      <c r="S63" s="323"/>
      <c r="T63" s="14"/>
      <c r="U63" s="325"/>
      <c r="V63" s="58"/>
      <c r="W63" s="350"/>
      <c r="X63" s="3"/>
      <c r="Y63" s="20"/>
      <c r="Z63" s="20"/>
      <c r="AA63" s="48">
        <f>AH63*$F63</f>
        <v>0</v>
      </c>
      <c r="AB63" s="48">
        <f t="shared" si="33"/>
        <v>0</v>
      </c>
      <c r="AC63" s="48">
        <f>AJ63*$F63</f>
        <v>0</v>
      </c>
      <c r="AD63" s="20"/>
      <c r="AE63" s="20"/>
      <c r="AF63" s="59"/>
      <c r="AG63" s="59"/>
      <c r="AH63" s="59">
        <v>7</v>
      </c>
      <c r="AI63" s="59">
        <v>5</v>
      </c>
      <c r="AJ63" s="59">
        <v>3</v>
      </c>
      <c r="AK63" s="59"/>
      <c r="AL63" s="59"/>
      <c r="AM63" s="3"/>
      <c r="AN63" s="48">
        <f t="shared" si="32"/>
        <v>0</v>
      </c>
      <c r="AO63" s="48">
        <f>BA63*$F63</f>
        <v>0</v>
      </c>
      <c r="AP63" s="48">
        <f>BB63*$F63</f>
        <v>0</v>
      </c>
      <c r="AQ63" s="48">
        <f>BC63*$F63</f>
        <v>0</v>
      </c>
      <c r="AR63" s="48">
        <f>BD63*$F63</f>
        <v>0</v>
      </c>
      <c r="AS63" s="21"/>
      <c r="AT63" s="21"/>
      <c r="AU63" s="21"/>
      <c r="AV63" s="21"/>
      <c r="AW63" s="21"/>
      <c r="AX63" s="21"/>
      <c r="AY63" s="3"/>
      <c r="AZ63" s="59">
        <v>3</v>
      </c>
      <c r="BA63" s="59">
        <v>1</v>
      </c>
      <c r="BB63" s="59">
        <v>4</v>
      </c>
      <c r="BC63" s="59">
        <v>5</v>
      </c>
      <c r="BD63" s="59">
        <v>2</v>
      </c>
      <c r="BE63" s="21"/>
      <c r="BF63" s="21"/>
      <c r="BG63" s="21"/>
      <c r="BH63" s="21"/>
      <c r="BI63" s="21"/>
      <c r="BJ63" s="21"/>
      <c r="BL63" s="51"/>
      <c r="BM63" s="51"/>
      <c r="BN63" s="51"/>
      <c r="BO63" s="51"/>
      <c r="BQ63" s="90">
        <v>13.55</v>
      </c>
      <c r="BR63" s="98">
        <f t="shared" si="31"/>
        <v>0</v>
      </c>
    </row>
    <row r="64" spans="1:70" ht="20.149999999999999" customHeight="1">
      <c r="A64" s="225" t="s">
        <v>453</v>
      </c>
      <c r="B64" s="226">
        <v>9199</v>
      </c>
      <c r="C64" s="284" t="s">
        <v>170</v>
      </c>
      <c r="D64" s="19" t="s">
        <v>22</v>
      </c>
      <c r="E64" s="19">
        <v>5</v>
      </c>
      <c r="F64" s="107">
        <f t="shared" si="29"/>
        <v>0</v>
      </c>
      <c r="G64" s="30">
        <v>70</v>
      </c>
      <c r="H64" s="8">
        <f t="shared" si="30"/>
        <v>0</v>
      </c>
      <c r="I64" s="3"/>
      <c r="J64" s="307"/>
      <c r="K64" s="333"/>
      <c r="L64" s="335"/>
      <c r="M64" s="337"/>
      <c r="N64" s="338"/>
      <c r="O64" s="340"/>
      <c r="P64" s="25"/>
      <c r="Q64" s="22"/>
      <c r="R64" s="321"/>
      <c r="S64" s="347"/>
      <c r="T64" s="62"/>
      <c r="U64" s="348"/>
      <c r="V64" s="65"/>
      <c r="W64" s="351"/>
      <c r="X64" s="3"/>
      <c r="Y64" s="20"/>
      <c r="Z64" s="20"/>
      <c r="AA64" s="20"/>
      <c r="AB64" s="48">
        <f t="shared" si="33"/>
        <v>0</v>
      </c>
      <c r="AC64" s="20"/>
      <c r="AD64" s="20"/>
      <c r="AE64" s="20"/>
      <c r="AF64" s="59"/>
      <c r="AG64" s="59"/>
      <c r="AH64" s="59"/>
      <c r="AI64" s="59">
        <v>5</v>
      </c>
      <c r="AJ64" s="59"/>
      <c r="AK64" s="59"/>
      <c r="AL64" s="59"/>
      <c r="AM64" s="3"/>
      <c r="AN64" s="48">
        <f t="shared" si="32"/>
        <v>0</v>
      </c>
      <c r="AO64" s="48">
        <f>BA64*$F64</f>
        <v>0</v>
      </c>
      <c r="AP64" s="21"/>
      <c r="AQ64" s="21"/>
      <c r="AR64" s="21"/>
      <c r="AS64" s="21"/>
      <c r="AT64" s="21"/>
      <c r="AU64" s="21"/>
      <c r="AV64" s="21"/>
      <c r="AW64" s="21"/>
      <c r="AX64" s="21"/>
      <c r="AY64" s="3"/>
      <c r="AZ64" s="59">
        <v>3</v>
      </c>
      <c r="BA64" s="59">
        <v>2</v>
      </c>
      <c r="BB64" s="21"/>
      <c r="BC64" s="21"/>
      <c r="BD64" s="21"/>
      <c r="BE64" s="21"/>
      <c r="BF64" s="21"/>
      <c r="BG64" s="21"/>
      <c r="BH64" s="21"/>
      <c r="BI64" s="21"/>
      <c r="BJ64" s="21"/>
      <c r="BL64" s="51"/>
      <c r="BM64" s="51"/>
      <c r="BN64" s="51"/>
      <c r="BO64" s="51"/>
      <c r="BQ64" s="90">
        <v>3.8</v>
      </c>
      <c r="BR64" s="98">
        <f t="shared" si="31"/>
        <v>0</v>
      </c>
    </row>
    <row r="65" spans="1:70" ht="20.149999999999999" customHeight="1">
      <c r="A65" s="225" t="s">
        <v>454</v>
      </c>
      <c r="B65" s="226">
        <v>6365</v>
      </c>
      <c r="C65" s="291" t="s">
        <v>108</v>
      </c>
      <c r="D65" s="19" t="s">
        <v>22</v>
      </c>
      <c r="E65" s="19">
        <v>5</v>
      </c>
      <c r="F65" s="107">
        <f t="shared" si="29"/>
        <v>0</v>
      </c>
      <c r="G65" s="30">
        <v>75</v>
      </c>
      <c r="H65" s="8">
        <f t="shared" si="30"/>
        <v>0</v>
      </c>
      <c r="J65" s="307"/>
      <c r="K65" s="333"/>
      <c r="L65" s="335"/>
      <c r="M65" s="337"/>
      <c r="N65" s="338"/>
      <c r="O65" s="340"/>
      <c r="P65" s="25"/>
      <c r="Q65" s="22"/>
      <c r="R65" s="321"/>
      <c r="S65" s="347"/>
      <c r="T65" s="62"/>
      <c r="U65" s="348"/>
      <c r="V65" s="65"/>
      <c r="W65" s="351"/>
      <c r="Y65" s="20"/>
      <c r="Z65" s="20"/>
      <c r="AA65" s="20"/>
      <c r="AB65" s="48">
        <f t="shared" si="33"/>
        <v>0</v>
      </c>
      <c r="AC65" s="20"/>
      <c r="AD65" s="20"/>
      <c r="AE65" s="20"/>
      <c r="AF65" s="59"/>
      <c r="AG65" s="59"/>
      <c r="AH65" s="59"/>
      <c r="AI65" s="59">
        <v>5</v>
      </c>
      <c r="AJ65" s="59"/>
      <c r="AK65" s="59"/>
      <c r="AL65" s="59"/>
      <c r="AN65" s="21"/>
      <c r="AO65" s="48">
        <f>BA65*$F65</f>
        <v>0</v>
      </c>
      <c r="AP65" s="21"/>
      <c r="AQ65" s="21"/>
      <c r="AR65" s="21"/>
      <c r="AS65" s="21"/>
      <c r="AT65" s="21"/>
      <c r="AU65" s="21"/>
      <c r="AV65" s="21"/>
      <c r="AW65" s="21"/>
      <c r="AX65" s="21"/>
      <c r="AZ65" s="59"/>
      <c r="BA65" s="59">
        <v>5</v>
      </c>
      <c r="BB65" s="21"/>
      <c r="BC65" s="21"/>
      <c r="BD65" s="21"/>
      <c r="BE65" s="21"/>
      <c r="BF65" s="21"/>
      <c r="BG65" s="21"/>
      <c r="BH65" s="21"/>
      <c r="BI65" s="21"/>
      <c r="BJ65" s="21"/>
      <c r="BL65" s="51"/>
      <c r="BM65" s="51"/>
      <c r="BN65" s="51"/>
      <c r="BO65" s="51"/>
      <c r="BQ65" s="19">
        <v>4.2</v>
      </c>
      <c r="BR65" s="98">
        <f t="shared" si="31"/>
        <v>0</v>
      </c>
    </row>
    <row r="66" spans="1:70" ht="19.5" customHeight="1">
      <c r="A66" s="225" t="s">
        <v>455</v>
      </c>
      <c r="B66" s="226">
        <v>2220</v>
      </c>
      <c r="C66" s="292" t="s">
        <v>16</v>
      </c>
      <c r="D66" s="144" t="s">
        <v>208</v>
      </c>
      <c r="E66" s="18">
        <v>15</v>
      </c>
      <c r="F66" s="107">
        <f t="shared" si="29"/>
        <v>0</v>
      </c>
      <c r="G66" s="8">
        <v>185</v>
      </c>
      <c r="H66" s="8">
        <f t="shared" si="30"/>
        <v>0</v>
      </c>
      <c r="J66" s="307"/>
      <c r="K66" s="309"/>
      <c r="L66" s="311"/>
      <c r="M66" s="315"/>
      <c r="N66" s="317"/>
      <c r="O66" s="319"/>
      <c r="P66" s="25"/>
      <c r="Q66" s="22"/>
      <c r="R66" s="321"/>
      <c r="S66" s="323"/>
      <c r="T66" s="14"/>
      <c r="U66" s="325"/>
      <c r="V66" s="58"/>
      <c r="W66" s="350"/>
      <c r="Y66" s="20"/>
      <c r="Z66" s="20"/>
      <c r="AA66" s="48">
        <f>AH66*$F66</f>
        <v>0</v>
      </c>
      <c r="AB66" s="48">
        <f t="shared" si="33"/>
        <v>0</v>
      </c>
      <c r="AC66" s="48">
        <f>AJ66*$F66</f>
        <v>0</v>
      </c>
      <c r="AD66" s="20"/>
      <c r="AE66" s="20"/>
      <c r="AF66" s="59"/>
      <c r="AG66" s="59"/>
      <c r="AH66" s="59">
        <v>3</v>
      </c>
      <c r="AI66" s="59">
        <v>11</v>
      </c>
      <c r="AJ66" s="59">
        <v>1</v>
      </c>
      <c r="AK66" s="59"/>
      <c r="AL66" s="59"/>
      <c r="AN66" s="48">
        <f>AZ66*$F66</f>
        <v>0</v>
      </c>
      <c r="AO66" s="48">
        <f>BA66*$F66</f>
        <v>0</v>
      </c>
      <c r="AP66" s="48">
        <f>BB66*$F66</f>
        <v>0</v>
      </c>
      <c r="AQ66" s="48">
        <f>BC66*$F66</f>
        <v>0</v>
      </c>
      <c r="AR66" s="48">
        <f>BD66*$F66</f>
        <v>0</v>
      </c>
      <c r="AS66" s="21"/>
      <c r="AT66" s="21"/>
      <c r="AU66" s="21"/>
      <c r="AV66" s="21"/>
      <c r="AW66" s="21"/>
      <c r="AX66" s="21"/>
      <c r="AZ66" s="59">
        <v>2</v>
      </c>
      <c r="BA66" s="59">
        <v>4</v>
      </c>
      <c r="BB66" s="59">
        <v>5</v>
      </c>
      <c r="BC66" s="59">
        <v>2</v>
      </c>
      <c r="BD66" s="59">
        <v>2</v>
      </c>
      <c r="BE66" s="21"/>
      <c r="BF66" s="21"/>
      <c r="BG66" s="21"/>
      <c r="BH66" s="21"/>
      <c r="BI66" s="21"/>
      <c r="BJ66" s="21"/>
      <c r="BL66" s="52"/>
      <c r="BM66" s="52"/>
      <c r="BN66" s="52"/>
      <c r="BO66" s="52"/>
      <c r="BQ66" s="90">
        <v>12.339</v>
      </c>
      <c r="BR66" s="98">
        <f t="shared" si="31"/>
        <v>0</v>
      </c>
    </row>
    <row r="67" spans="1:70" ht="20.149999999999999" customHeight="1">
      <c r="A67" s="222"/>
      <c r="B67" s="222"/>
      <c r="C67" s="2"/>
      <c r="H67" s="109">
        <f>SUM(H58:H66)</f>
        <v>0</v>
      </c>
      <c r="J67" s="7">
        <f>SUM(J58:J66)</f>
        <v>0</v>
      </c>
      <c r="K67" s="7">
        <f t="shared" ref="K67:V67" si="34">SUM(K58:K66)</f>
        <v>0</v>
      </c>
      <c r="L67" s="7">
        <f t="shared" si="34"/>
        <v>0</v>
      </c>
      <c r="M67" s="7">
        <f t="shared" si="34"/>
        <v>0</v>
      </c>
      <c r="N67" s="7">
        <f t="shared" si="34"/>
        <v>0</v>
      </c>
      <c r="O67" s="7">
        <f t="shared" si="34"/>
        <v>0</v>
      </c>
      <c r="P67" s="7">
        <f t="shared" si="34"/>
        <v>0</v>
      </c>
      <c r="Q67" s="7">
        <f t="shared" si="34"/>
        <v>0</v>
      </c>
      <c r="R67" s="7">
        <f t="shared" si="34"/>
        <v>0</v>
      </c>
      <c r="S67" s="7">
        <f t="shared" si="34"/>
        <v>0</v>
      </c>
      <c r="T67" s="7">
        <f t="shared" si="34"/>
        <v>0</v>
      </c>
      <c r="U67" s="7">
        <f t="shared" si="34"/>
        <v>0</v>
      </c>
      <c r="V67" s="7">
        <f t="shared" si="34"/>
        <v>0</v>
      </c>
      <c r="W67" s="7">
        <f t="shared" ref="W67" si="35">SUM(W58:W66)</f>
        <v>0</v>
      </c>
      <c r="Y67" s="20"/>
      <c r="Z67" s="20"/>
      <c r="AA67" s="7">
        <f>SUM(AA58:AA66)</f>
        <v>0</v>
      </c>
      <c r="AB67" s="7">
        <f>SUM(AB58:AB66)</f>
        <v>0</v>
      </c>
      <c r="AC67" s="7">
        <f>SUM(AC58:AC66)</f>
        <v>0</v>
      </c>
      <c r="AD67" s="20"/>
      <c r="AE67" s="20"/>
      <c r="AF67" s="21"/>
      <c r="AG67" s="21"/>
      <c r="AH67" s="21"/>
      <c r="AI67" s="21"/>
      <c r="AJ67" s="21"/>
      <c r="AK67" s="21"/>
      <c r="AL67" s="21"/>
      <c r="AN67" s="13">
        <f>SUM(AN58:AN66)</f>
        <v>0</v>
      </c>
      <c r="AO67" s="13">
        <f t="shared" ref="AO67:AR67" si="36">SUM(AO58:AO66)</f>
        <v>0</v>
      </c>
      <c r="AP67" s="13">
        <f t="shared" si="36"/>
        <v>0</v>
      </c>
      <c r="AQ67" s="13">
        <f t="shared" si="36"/>
        <v>0</v>
      </c>
      <c r="AR67" s="13">
        <f t="shared" si="36"/>
        <v>0</v>
      </c>
      <c r="AS67" s="21"/>
      <c r="AT67" s="21"/>
      <c r="AU67" s="21"/>
      <c r="AV67" s="21"/>
      <c r="AW67" s="21"/>
      <c r="AX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L67" s="20"/>
      <c r="BM67" s="20"/>
      <c r="BN67" s="20"/>
      <c r="BO67" s="20"/>
      <c r="BQ67" s="51"/>
      <c r="BR67" s="100">
        <f>SUM(BR58:BR66)</f>
        <v>0</v>
      </c>
    </row>
    <row r="68" spans="1:70" ht="20.149999999999999" customHeight="1">
      <c r="A68" s="222"/>
      <c r="B68" s="222"/>
      <c r="C68" s="28" t="s">
        <v>25</v>
      </c>
      <c r="D68" s="16"/>
      <c r="E68" s="16"/>
      <c r="F68" s="16"/>
      <c r="G68" s="12"/>
      <c r="H68" s="12"/>
      <c r="J68" s="16"/>
      <c r="K68" s="16"/>
      <c r="L68" s="16"/>
      <c r="M68" s="16"/>
      <c r="N68" s="16"/>
      <c r="O68" s="16"/>
      <c r="P68" s="17"/>
      <c r="Q68" s="16"/>
      <c r="R68" s="16"/>
      <c r="S68" s="16"/>
      <c r="T68" s="16"/>
      <c r="U68" s="16"/>
      <c r="V68" s="16"/>
      <c r="W68" s="16"/>
      <c r="Y68" s="6" t="s">
        <v>61</v>
      </c>
      <c r="Z68" s="6" t="s">
        <v>20</v>
      </c>
      <c r="AA68" s="6" t="s">
        <v>21</v>
      </c>
      <c r="AB68" s="6" t="s">
        <v>22</v>
      </c>
      <c r="AC68" s="6" t="s">
        <v>23</v>
      </c>
      <c r="AD68" s="6" t="s">
        <v>6</v>
      </c>
      <c r="AE68" s="6" t="s">
        <v>24</v>
      </c>
      <c r="AF68" s="13" t="s">
        <v>61</v>
      </c>
      <c r="AG68" s="13" t="s">
        <v>20</v>
      </c>
      <c r="AH68" s="13" t="s">
        <v>21</v>
      </c>
      <c r="AI68" s="13" t="s">
        <v>22</v>
      </c>
      <c r="AJ68" s="13" t="s">
        <v>23</v>
      </c>
      <c r="AK68" s="13" t="s">
        <v>6</v>
      </c>
      <c r="AL68" s="13" t="s">
        <v>24</v>
      </c>
      <c r="AN68" s="6" t="s">
        <v>48</v>
      </c>
      <c r="AO68" s="6" t="s">
        <v>49</v>
      </c>
      <c r="AP68" s="6" t="s">
        <v>50</v>
      </c>
      <c r="AQ68" s="6" t="s">
        <v>52</v>
      </c>
      <c r="AR68" s="6" t="s">
        <v>54</v>
      </c>
      <c r="AS68" s="6" t="s">
        <v>55</v>
      </c>
      <c r="AT68" s="6" t="s">
        <v>56</v>
      </c>
      <c r="AU68" s="6" t="s">
        <v>57</v>
      </c>
      <c r="AV68" s="6" t="s">
        <v>58</v>
      </c>
      <c r="AW68" s="6" t="s">
        <v>239</v>
      </c>
      <c r="AX68" s="6" t="s">
        <v>240</v>
      </c>
      <c r="AZ68" s="13" t="s">
        <v>48</v>
      </c>
      <c r="BA68" s="13" t="s">
        <v>49</v>
      </c>
      <c r="BB68" s="13" t="s">
        <v>50</v>
      </c>
      <c r="BC68" s="13" t="s">
        <v>52</v>
      </c>
      <c r="BD68" s="13" t="s">
        <v>54</v>
      </c>
      <c r="BE68" s="13" t="s">
        <v>55</v>
      </c>
      <c r="BF68" s="13" t="s">
        <v>56</v>
      </c>
      <c r="BG68" s="13" t="s">
        <v>57</v>
      </c>
      <c r="BH68" s="13" t="s">
        <v>58</v>
      </c>
      <c r="BI68" s="13" t="s">
        <v>239</v>
      </c>
      <c r="BJ68" s="13" t="s">
        <v>240</v>
      </c>
      <c r="BL68" s="73" t="s">
        <v>49</v>
      </c>
      <c r="BM68" s="73" t="s">
        <v>52</v>
      </c>
      <c r="BN68" s="39" t="s">
        <v>49</v>
      </c>
      <c r="BO68" s="39" t="s">
        <v>52</v>
      </c>
      <c r="BQ68" s="72" t="s">
        <v>68</v>
      </c>
      <c r="BR68" s="72" t="s">
        <v>69</v>
      </c>
    </row>
    <row r="69" spans="1:70" ht="19.5" customHeight="1">
      <c r="A69" s="225" t="s">
        <v>456</v>
      </c>
      <c r="B69" s="226">
        <v>6396</v>
      </c>
      <c r="C69" s="285" t="s">
        <v>105</v>
      </c>
      <c r="D69" s="27" t="s">
        <v>21</v>
      </c>
      <c r="E69" s="27">
        <v>20</v>
      </c>
      <c r="F69" s="107">
        <f t="shared" ref="F69:F79" si="37">SUM(J69:W69)</f>
        <v>0</v>
      </c>
      <c r="G69" s="47">
        <v>105</v>
      </c>
      <c r="H69" s="8">
        <f t="shared" ref="H69:H80" si="38">F69*G69*(100-$E$2)/100</f>
        <v>0</v>
      </c>
      <c r="J69" s="307"/>
      <c r="K69" s="309"/>
      <c r="L69" s="311"/>
      <c r="M69" s="315"/>
      <c r="N69" s="317"/>
      <c r="O69" s="319"/>
      <c r="P69" s="25"/>
      <c r="Q69" s="22"/>
      <c r="R69" s="321"/>
      <c r="S69" s="323"/>
      <c r="T69" s="14"/>
      <c r="U69" s="325"/>
      <c r="V69" s="58"/>
      <c r="W69" s="350"/>
      <c r="Y69" s="20"/>
      <c r="Z69" s="20"/>
      <c r="AA69" s="48">
        <f>AH69*$F69</f>
        <v>0</v>
      </c>
      <c r="AB69" s="20"/>
      <c r="AC69" s="20"/>
      <c r="AD69" s="20"/>
      <c r="AE69" s="20"/>
      <c r="AF69" s="59"/>
      <c r="AG69" s="59"/>
      <c r="AH69" s="59">
        <v>20</v>
      </c>
      <c r="AI69" s="59"/>
      <c r="AJ69" s="59"/>
      <c r="AK69" s="59"/>
      <c r="AL69" s="59"/>
      <c r="AN69" s="48">
        <f t="shared" ref="AN69:AN80" si="39">AZ69*$F69</f>
        <v>0</v>
      </c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Z69" s="59">
        <v>20</v>
      </c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L69" s="51"/>
      <c r="BM69" s="51"/>
      <c r="BN69" s="51"/>
      <c r="BO69" s="51"/>
      <c r="BQ69" s="110">
        <v>4.2</v>
      </c>
      <c r="BR69" s="98">
        <f t="shared" ref="BR69:BR80" si="40">BQ69*F69</f>
        <v>0</v>
      </c>
    </row>
    <row r="70" spans="1:70" ht="19.5" customHeight="1">
      <c r="A70" s="225" t="s">
        <v>457</v>
      </c>
      <c r="B70" s="226">
        <v>5398</v>
      </c>
      <c r="C70" s="285" t="s">
        <v>107</v>
      </c>
      <c r="D70" s="27" t="s">
        <v>209</v>
      </c>
      <c r="E70" s="27">
        <v>10</v>
      </c>
      <c r="F70" s="107">
        <f t="shared" si="37"/>
        <v>0</v>
      </c>
      <c r="G70" s="47">
        <v>105</v>
      </c>
      <c r="H70" s="8">
        <f t="shared" si="38"/>
        <v>0</v>
      </c>
      <c r="J70" s="307"/>
      <c r="K70" s="309"/>
      <c r="L70" s="311"/>
      <c r="M70" s="315"/>
      <c r="N70" s="317"/>
      <c r="O70" s="319"/>
      <c r="P70" s="25"/>
      <c r="Q70" s="22"/>
      <c r="R70" s="321"/>
      <c r="S70" s="323"/>
      <c r="T70" s="14"/>
      <c r="U70" s="325"/>
      <c r="V70" s="58"/>
      <c r="W70" s="350"/>
      <c r="Y70" s="20"/>
      <c r="Z70" s="20"/>
      <c r="AA70" s="48">
        <f>AH70*$F70</f>
        <v>0</v>
      </c>
      <c r="AB70" s="48">
        <f>AI70*$F70</f>
        <v>0</v>
      </c>
      <c r="AC70" s="20"/>
      <c r="AD70" s="20"/>
      <c r="AE70" s="20"/>
      <c r="AF70" s="59"/>
      <c r="AG70" s="59"/>
      <c r="AH70" s="59">
        <v>5</v>
      </c>
      <c r="AI70" s="59">
        <v>5</v>
      </c>
      <c r="AJ70" s="59"/>
      <c r="AK70" s="59"/>
      <c r="AL70" s="59"/>
      <c r="AN70" s="48">
        <f t="shared" si="39"/>
        <v>0</v>
      </c>
      <c r="AO70" s="48">
        <f>BA70*$F70</f>
        <v>0</v>
      </c>
      <c r="AP70" s="20"/>
      <c r="AQ70" s="20"/>
      <c r="AR70" s="20"/>
      <c r="AS70" s="20"/>
      <c r="AT70" s="20"/>
      <c r="AU70" s="20"/>
      <c r="AV70" s="20"/>
      <c r="AW70" s="20"/>
      <c r="AX70" s="20"/>
      <c r="AZ70" s="59">
        <v>5</v>
      </c>
      <c r="BA70" s="59">
        <v>5</v>
      </c>
      <c r="BB70" s="21"/>
      <c r="BC70" s="21"/>
      <c r="BD70" s="21"/>
      <c r="BE70" s="21"/>
      <c r="BF70" s="21"/>
      <c r="BG70" s="21"/>
      <c r="BH70" s="21"/>
      <c r="BI70" s="21"/>
      <c r="BJ70" s="21"/>
      <c r="BL70" s="51"/>
      <c r="BM70" s="51"/>
      <c r="BN70" s="51"/>
      <c r="BO70" s="51"/>
      <c r="BQ70" s="88">
        <v>5.6790000000000003</v>
      </c>
      <c r="BR70" s="98">
        <f t="shared" si="40"/>
        <v>0</v>
      </c>
    </row>
    <row r="71" spans="1:70" ht="20.149999999999999" customHeight="1">
      <c r="A71" s="225" t="s">
        <v>458</v>
      </c>
      <c r="B71" s="226">
        <v>14866</v>
      </c>
      <c r="C71" s="285" t="s">
        <v>369</v>
      </c>
      <c r="D71" s="18" t="s">
        <v>20</v>
      </c>
      <c r="E71" s="18">
        <v>20</v>
      </c>
      <c r="F71" s="107">
        <f t="shared" si="37"/>
        <v>0</v>
      </c>
      <c r="G71" s="8">
        <v>70</v>
      </c>
      <c r="H71" s="8">
        <f t="shared" si="38"/>
        <v>0</v>
      </c>
      <c r="J71" s="307"/>
      <c r="K71" s="309"/>
      <c r="L71" s="311"/>
      <c r="M71" s="315"/>
      <c r="N71" s="317"/>
      <c r="O71" s="319"/>
      <c r="P71" s="25"/>
      <c r="Q71" s="22"/>
      <c r="R71" s="321"/>
      <c r="S71" s="323"/>
      <c r="T71" s="14"/>
      <c r="U71" s="325"/>
      <c r="V71" s="58"/>
      <c r="W71" s="350"/>
      <c r="Y71" s="20"/>
      <c r="Z71" s="48">
        <f>AG71*$F71</f>
        <v>0</v>
      </c>
      <c r="AA71" s="20"/>
      <c r="AB71" s="20"/>
      <c r="AC71" s="20"/>
      <c r="AD71" s="20"/>
      <c r="AE71" s="20"/>
      <c r="AF71" s="48"/>
      <c r="AG71" s="48">
        <v>20</v>
      </c>
      <c r="AH71" s="48"/>
      <c r="AI71" s="48"/>
      <c r="AJ71" s="48"/>
      <c r="AK71" s="48"/>
      <c r="AL71" s="48"/>
      <c r="AN71" s="48">
        <f t="shared" si="39"/>
        <v>0</v>
      </c>
      <c r="AO71" s="48">
        <f>BA71*$F71</f>
        <v>0</v>
      </c>
      <c r="AP71" s="21"/>
      <c r="AQ71" s="21"/>
      <c r="AR71" s="21"/>
      <c r="AS71" s="21"/>
      <c r="AT71" s="21"/>
      <c r="AU71" s="21"/>
      <c r="AV71" s="21"/>
      <c r="AW71" s="21"/>
      <c r="AX71" s="21"/>
      <c r="AY71" s="48"/>
      <c r="AZ71" s="48">
        <v>17</v>
      </c>
      <c r="BA71" s="59">
        <v>3</v>
      </c>
      <c r="BB71" s="21"/>
      <c r="BC71" s="21"/>
      <c r="BD71" s="21"/>
      <c r="BE71" s="21"/>
      <c r="BF71" s="21"/>
      <c r="BG71" s="21"/>
      <c r="BH71" s="21"/>
      <c r="BI71" s="21"/>
      <c r="BJ71" s="21"/>
      <c r="BL71" s="20"/>
      <c r="BM71" s="20"/>
      <c r="BN71" s="20"/>
      <c r="BO71" s="51"/>
      <c r="BQ71" s="88">
        <v>1.8</v>
      </c>
      <c r="BR71" s="98">
        <f t="shared" ref="BR71" si="41">BQ71*F71</f>
        <v>0</v>
      </c>
    </row>
    <row r="72" spans="1:70" ht="19.5" customHeight="1">
      <c r="A72" s="225" t="s">
        <v>459</v>
      </c>
      <c r="B72" s="226">
        <v>5399</v>
      </c>
      <c r="C72" s="285" t="s">
        <v>26</v>
      </c>
      <c r="D72" s="18" t="s">
        <v>21</v>
      </c>
      <c r="E72" s="18">
        <v>20</v>
      </c>
      <c r="F72" s="107">
        <f t="shared" si="37"/>
        <v>0</v>
      </c>
      <c r="G72" s="8">
        <v>112.5</v>
      </c>
      <c r="H72" s="8">
        <f t="shared" si="38"/>
        <v>0</v>
      </c>
      <c r="J72" s="307"/>
      <c r="K72" s="309"/>
      <c r="L72" s="311"/>
      <c r="M72" s="315"/>
      <c r="N72" s="317"/>
      <c r="O72" s="319"/>
      <c r="P72" s="25"/>
      <c r="Q72" s="22"/>
      <c r="R72" s="321"/>
      <c r="S72" s="323"/>
      <c r="T72" s="14"/>
      <c r="U72" s="325"/>
      <c r="V72" s="58"/>
      <c r="W72" s="350"/>
      <c r="Y72" s="20"/>
      <c r="Z72" s="20"/>
      <c r="AA72" s="48">
        <f>AH72*$F72</f>
        <v>0</v>
      </c>
      <c r="AB72" s="20"/>
      <c r="AC72" s="20"/>
      <c r="AD72" s="20"/>
      <c r="AE72" s="20"/>
      <c r="AF72" s="59"/>
      <c r="AG72" s="59"/>
      <c r="AH72" s="59">
        <v>20</v>
      </c>
      <c r="AI72" s="59"/>
      <c r="AJ72" s="59"/>
      <c r="AK72" s="59"/>
      <c r="AL72" s="59"/>
      <c r="AN72" s="48">
        <f t="shared" si="39"/>
        <v>0</v>
      </c>
      <c r="AO72" s="48">
        <f>BA72*$F72</f>
        <v>0</v>
      </c>
      <c r="AP72" s="21"/>
      <c r="AQ72" s="21"/>
      <c r="AR72" s="21"/>
      <c r="AS72" s="21"/>
      <c r="AT72" s="21"/>
      <c r="AU72" s="21"/>
      <c r="AV72" s="21"/>
      <c r="AW72" s="21"/>
      <c r="AX72" s="21"/>
      <c r="AZ72" s="59">
        <v>12</v>
      </c>
      <c r="BA72" s="59">
        <v>8</v>
      </c>
      <c r="BB72" s="21"/>
      <c r="BC72" s="21"/>
      <c r="BD72" s="21"/>
      <c r="BE72" s="21"/>
      <c r="BF72" s="21"/>
      <c r="BG72" s="21"/>
      <c r="BH72" s="21"/>
      <c r="BI72" s="21"/>
      <c r="BJ72" s="21"/>
      <c r="BL72" s="51"/>
      <c r="BM72" s="51"/>
      <c r="BN72" s="51"/>
      <c r="BO72" s="51"/>
      <c r="BQ72" s="90">
        <v>4.8540000000000001</v>
      </c>
      <c r="BR72" s="98">
        <f t="shared" si="40"/>
        <v>0</v>
      </c>
    </row>
    <row r="73" spans="1:70" ht="19.5" customHeight="1">
      <c r="A73" s="225" t="s">
        <v>461</v>
      </c>
      <c r="B73" s="226">
        <v>5403</v>
      </c>
      <c r="C73" s="285" t="s">
        <v>28</v>
      </c>
      <c r="D73" s="27" t="s">
        <v>22</v>
      </c>
      <c r="E73" s="27">
        <v>20</v>
      </c>
      <c r="F73" s="107">
        <f t="shared" si="37"/>
        <v>0</v>
      </c>
      <c r="G73" s="8">
        <v>160</v>
      </c>
      <c r="H73" s="8">
        <f t="shared" si="38"/>
        <v>0</v>
      </c>
      <c r="J73" s="307"/>
      <c r="K73" s="309"/>
      <c r="L73" s="311"/>
      <c r="M73" s="315"/>
      <c r="N73" s="317"/>
      <c r="O73" s="319"/>
      <c r="P73" s="25"/>
      <c r="Q73" s="22"/>
      <c r="R73" s="321"/>
      <c r="S73" s="323"/>
      <c r="T73" s="14"/>
      <c r="U73" s="325"/>
      <c r="V73" s="58"/>
      <c r="W73" s="350"/>
      <c r="Y73" s="20"/>
      <c r="Z73" s="20"/>
      <c r="AA73" s="20"/>
      <c r="AB73" s="48">
        <f>AI73*$F73</f>
        <v>0</v>
      </c>
      <c r="AC73" s="20"/>
      <c r="AD73" s="20"/>
      <c r="AE73" s="20"/>
      <c r="AF73" s="59"/>
      <c r="AG73" s="59"/>
      <c r="AH73" s="59"/>
      <c r="AI73" s="59">
        <v>20</v>
      </c>
      <c r="AJ73" s="59"/>
      <c r="AK73" s="59"/>
      <c r="AL73" s="59"/>
      <c r="AN73" s="48">
        <f t="shared" si="39"/>
        <v>0</v>
      </c>
      <c r="AO73" s="48">
        <f>BA73*$F73</f>
        <v>0</v>
      </c>
      <c r="AP73" s="48">
        <f>BB73*$F73</f>
        <v>0</v>
      </c>
      <c r="AQ73" s="48">
        <f>BC73*$F73</f>
        <v>0</v>
      </c>
      <c r="AR73" s="21"/>
      <c r="AS73" s="21"/>
      <c r="AT73" s="21"/>
      <c r="AU73" s="21"/>
      <c r="AV73" s="21"/>
      <c r="AW73" s="21"/>
      <c r="AX73" s="21"/>
      <c r="AZ73" s="59">
        <v>1</v>
      </c>
      <c r="BA73" s="59">
        <v>6</v>
      </c>
      <c r="BB73" s="59">
        <v>7</v>
      </c>
      <c r="BC73" s="59">
        <v>6</v>
      </c>
      <c r="BD73" s="21"/>
      <c r="BE73" s="21"/>
      <c r="BF73" s="21"/>
      <c r="BG73" s="21"/>
      <c r="BH73" s="21"/>
      <c r="BI73" s="21"/>
      <c r="BJ73" s="21"/>
      <c r="BL73" s="51"/>
      <c r="BM73" s="51"/>
      <c r="BN73" s="51"/>
      <c r="BO73" s="51"/>
      <c r="BQ73" s="88">
        <v>9.1010000000000009</v>
      </c>
      <c r="BR73" s="98">
        <f t="shared" si="40"/>
        <v>0</v>
      </c>
    </row>
    <row r="74" spans="1:70" ht="20.149999999999999" customHeight="1">
      <c r="A74" s="225" t="s">
        <v>462</v>
      </c>
      <c r="B74" s="226">
        <v>5407</v>
      </c>
      <c r="C74" s="285" t="s">
        <v>29</v>
      </c>
      <c r="D74" s="27" t="s">
        <v>23</v>
      </c>
      <c r="E74" s="27">
        <v>10</v>
      </c>
      <c r="F74" s="107">
        <f t="shared" si="37"/>
        <v>0</v>
      </c>
      <c r="G74" s="8">
        <v>150</v>
      </c>
      <c r="H74" s="8">
        <f t="shared" si="38"/>
        <v>0</v>
      </c>
      <c r="J74" s="307"/>
      <c r="K74" s="309"/>
      <c r="L74" s="311"/>
      <c r="M74" s="315"/>
      <c r="N74" s="317"/>
      <c r="O74" s="319"/>
      <c r="P74" s="25"/>
      <c r="Q74" s="22"/>
      <c r="R74" s="321"/>
      <c r="S74" s="323"/>
      <c r="T74" s="14"/>
      <c r="U74" s="325"/>
      <c r="V74" s="58"/>
      <c r="W74" s="350"/>
      <c r="Y74" s="20"/>
      <c r="Z74" s="20"/>
      <c r="AA74" s="20"/>
      <c r="AB74" s="20"/>
      <c r="AC74" s="48">
        <f>AJ74*$F74</f>
        <v>0</v>
      </c>
      <c r="AD74" s="20"/>
      <c r="AE74" s="20"/>
      <c r="AF74" s="59"/>
      <c r="AG74" s="59"/>
      <c r="AH74" s="59"/>
      <c r="AI74" s="59"/>
      <c r="AJ74" s="59">
        <v>10</v>
      </c>
      <c r="AK74" s="59"/>
      <c r="AL74" s="59"/>
      <c r="AN74" s="48">
        <f t="shared" si="39"/>
        <v>0</v>
      </c>
      <c r="AO74" s="48">
        <f>BA74*$F74</f>
        <v>0</v>
      </c>
      <c r="AP74" s="48">
        <f>BB74*$F74</f>
        <v>0</v>
      </c>
      <c r="AQ74" s="48">
        <f>BC74*$F74</f>
        <v>0</v>
      </c>
      <c r="AR74" s="21"/>
      <c r="AS74" s="21"/>
      <c r="AT74" s="21"/>
      <c r="AU74" s="21"/>
      <c r="AV74" s="21"/>
      <c r="AW74" s="21"/>
      <c r="AX74" s="21"/>
      <c r="AZ74" s="59">
        <v>1</v>
      </c>
      <c r="BA74" s="59">
        <v>1</v>
      </c>
      <c r="BB74" s="59">
        <v>4</v>
      </c>
      <c r="BC74" s="59">
        <v>4</v>
      </c>
      <c r="BD74" s="21"/>
      <c r="BE74" s="21"/>
      <c r="BF74" s="21"/>
      <c r="BG74" s="21"/>
      <c r="BH74" s="21"/>
      <c r="BI74" s="21"/>
      <c r="BJ74" s="21"/>
      <c r="BL74" s="51"/>
      <c r="BM74" s="51"/>
      <c r="BN74" s="51"/>
      <c r="BO74" s="51"/>
      <c r="BQ74" s="88">
        <v>9.5239999999999991</v>
      </c>
      <c r="BR74" s="98">
        <f t="shared" si="40"/>
        <v>0</v>
      </c>
    </row>
    <row r="75" spans="1:70" ht="20.149999999999999" customHeight="1">
      <c r="A75" s="225" t="s">
        <v>460</v>
      </c>
      <c r="B75" s="226">
        <v>5408</v>
      </c>
      <c r="C75" s="285" t="s">
        <v>106</v>
      </c>
      <c r="D75" s="27" t="s">
        <v>6</v>
      </c>
      <c r="E75" s="27">
        <v>5</v>
      </c>
      <c r="F75" s="107">
        <f t="shared" si="37"/>
        <v>0</v>
      </c>
      <c r="G75" s="8">
        <v>200</v>
      </c>
      <c r="H75" s="8">
        <f t="shared" si="38"/>
        <v>0</v>
      </c>
      <c r="J75" s="307"/>
      <c r="K75" s="309"/>
      <c r="L75" s="311"/>
      <c r="M75" s="315"/>
      <c r="N75" s="317"/>
      <c r="O75" s="319"/>
      <c r="P75" s="25"/>
      <c r="Q75" s="22"/>
      <c r="R75" s="321"/>
      <c r="S75" s="323"/>
      <c r="T75" s="14"/>
      <c r="U75" s="325"/>
      <c r="V75" s="58"/>
      <c r="W75" s="350"/>
      <c r="Y75" s="20"/>
      <c r="Z75" s="20"/>
      <c r="AA75" s="20"/>
      <c r="AB75" s="20"/>
      <c r="AC75" s="20"/>
      <c r="AD75" s="48">
        <f>AK75*$F75</f>
        <v>0</v>
      </c>
      <c r="AE75" s="20"/>
      <c r="AF75" s="59"/>
      <c r="AG75" s="59"/>
      <c r="AH75" s="59"/>
      <c r="AI75" s="59"/>
      <c r="AJ75" s="59"/>
      <c r="AK75" s="59">
        <v>5</v>
      </c>
      <c r="AL75" s="59"/>
      <c r="AN75" s="48">
        <f t="shared" si="39"/>
        <v>0</v>
      </c>
      <c r="AO75" s="20"/>
      <c r="AP75" s="20"/>
      <c r="AQ75" s="48">
        <f>BC75*$F75</f>
        <v>0</v>
      </c>
      <c r="AR75" s="20"/>
      <c r="AS75" s="48">
        <f>BE75*$F75</f>
        <v>0</v>
      </c>
      <c r="AT75" s="20"/>
      <c r="AU75" s="20"/>
      <c r="AV75" s="20"/>
      <c r="AW75" s="20"/>
      <c r="AX75" s="20"/>
      <c r="AZ75" s="59">
        <v>1</v>
      </c>
      <c r="BA75" s="21"/>
      <c r="BB75" s="21"/>
      <c r="BC75" s="59">
        <v>3</v>
      </c>
      <c r="BD75" s="21"/>
      <c r="BE75" s="59">
        <v>1</v>
      </c>
      <c r="BF75" s="21"/>
      <c r="BG75" s="21"/>
      <c r="BH75" s="21"/>
      <c r="BI75" s="21"/>
      <c r="BJ75" s="21"/>
      <c r="BL75" s="51"/>
      <c r="BM75" s="51"/>
      <c r="BN75" s="51"/>
      <c r="BO75" s="51"/>
      <c r="BQ75" s="110">
        <v>15</v>
      </c>
      <c r="BR75" s="98">
        <f t="shared" si="40"/>
        <v>0</v>
      </c>
    </row>
    <row r="76" spans="1:70" ht="19.5" customHeight="1">
      <c r="A76" s="225" t="s">
        <v>463</v>
      </c>
      <c r="B76" s="226">
        <v>5397</v>
      </c>
      <c r="C76" s="285" t="s">
        <v>37</v>
      </c>
      <c r="D76" s="27" t="s">
        <v>20</v>
      </c>
      <c r="E76" s="27">
        <v>20</v>
      </c>
      <c r="F76" s="107">
        <f t="shared" si="37"/>
        <v>0</v>
      </c>
      <c r="G76" s="47">
        <v>77.5</v>
      </c>
      <c r="H76" s="8">
        <f t="shared" si="38"/>
        <v>0</v>
      </c>
      <c r="J76" s="307"/>
      <c r="K76" s="309"/>
      <c r="L76" s="311"/>
      <c r="M76" s="315"/>
      <c r="N76" s="317"/>
      <c r="O76" s="319"/>
      <c r="P76" s="25"/>
      <c r="Q76" s="22"/>
      <c r="R76" s="321"/>
      <c r="S76" s="323"/>
      <c r="T76" s="14"/>
      <c r="U76" s="325"/>
      <c r="V76" s="58"/>
      <c r="W76" s="350"/>
      <c r="Y76" s="20"/>
      <c r="Z76" s="48">
        <f>AG76*$F76</f>
        <v>0</v>
      </c>
      <c r="AA76" s="20"/>
      <c r="AB76" s="20"/>
      <c r="AC76" s="20"/>
      <c r="AD76" s="20"/>
      <c r="AE76" s="20"/>
      <c r="AF76" s="59"/>
      <c r="AG76" s="59">
        <v>20</v>
      </c>
      <c r="AH76" s="59"/>
      <c r="AI76" s="59"/>
      <c r="AJ76" s="59"/>
      <c r="AK76" s="59"/>
      <c r="AL76" s="59"/>
      <c r="AN76" s="48">
        <f t="shared" si="39"/>
        <v>0</v>
      </c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Z76" s="59">
        <v>20</v>
      </c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L76" s="51"/>
      <c r="BM76" s="51"/>
      <c r="BN76" s="51"/>
      <c r="BO76" s="51"/>
      <c r="BQ76" s="88">
        <v>2.4740000000000002</v>
      </c>
      <c r="BR76" s="98">
        <f t="shared" si="40"/>
        <v>0</v>
      </c>
    </row>
    <row r="77" spans="1:70" ht="20.149999999999999" customHeight="1">
      <c r="A77" s="225" t="s">
        <v>464</v>
      </c>
      <c r="B77" s="226">
        <v>5401</v>
      </c>
      <c r="C77" s="285" t="s">
        <v>27</v>
      </c>
      <c r="D77" s="18" t="s">
        <v>21</v>
      </c>
      <c r="E77" s="18">
        <v>20</v>
      </c>
      <c r="F77" s="107">
        <f t="shared" si="37"/>
        <v>0</v>
      </c>
      <c r="G77" s="8">
        <v>115</v>
      </c>
      <c r="H77" s="8">
        <f t="shared" si="38"/>
        <v>0</v>
      </c>
      <c r="J77" s="307"/>
      <c r="K77" s="309"/>
      <c r="L77" s="311"/>
      <c r="M77" s="315"/>
      <c r="N77" s="317"/>
      <c r="O77" s="319"/>
      <c r="P77" s="25"/>
      <c r="Q77" s="22"/>
      <c r="R77" s="321"/>
      <c r="S77" s="323"/>
      <c r="T77" s="14"/>
      <c r="U77" s="325"/>
      <c r="V77" s="58"/>
      <c r="W77" s="350"/>
      <c r="Y77" s="20"/>
      <c r="Z77" s="20"/>
      <c r="AA77" s="48">
        <f>AH77*$F77</f>
        <v>0</v>
      </c>
      <c r="AB77" s="20"/>
      <c r="AC77" s="20"/>
      <c r="AD77" s="20"/>
      <c r="AE77" s="20"/>
      <c r="AF77" s="59"/>
      <c r="AG77" s="59"/>
      <c r="AH77" s="59">
        <v>20</v>
      </c>
      <c r="AI77" s="59"/>
      <c r="AJ77" s="59"/>
      <c r="AK77" s="59"/>
      <c r="AL77" s="59"/>
      <c r="AN77" s="48">
        <f t="shared" si="39"/>
        <v>0</v>
      </c>
      <c r="AO77" s="48">
        <f t="shared" ref="AO77:AQ78" si="42">BA77*$F77</f>
        <v>0</v>
      </c>
      <c r="AP77" s="48">
        <f t="shared" si="42"/>
        <v>0</v>
      </c>
      <c r="AQ77" s="48">
        <f t="shared" si="42"/>
        <v>0</v>
      </c>
      <c r="AR77" s="21"/>
      <c r="AS77" s="21"/>
      <c r="AT77" s="21"/>
      <c r="AU77" s="21"/>
      <c r="AV77" s="21"/>
      <c r="AW77" s="21"/>
      <c r="AX77" s="21"/>
      <c r="AZ77" s="60">
        <v>3</v>
      </c>
      <c r="BA77" s="60">
        <v>9</v>
      </c>
      <c r="BB77" s="60">
        <v>7</v>
      </c>
      <c r="BC77" s="60">
        <v>1</v>
      </c>
      <c r="BD77" s="21"/>
      <c r="BE77" s="21"/>
      <c r="BF77" s="21"/>
      <c r="BG77" s="21"/>
      <c r="BH77" s="21"/>
      <c r="BI77" s="21"/>
      <c r="BJ77" s="21"/>
      <c r="BL77" s="51"/>
      <c r="BM77" s="51"/>
      <c r="BN77" s="51"/>
      <c r="BO77" s="51"/>
      <c r="BQ77" s="90">
        <v>5.0709999999999997</v>
      </c>
      <c r="BR77" s="98">
        <f t="shared" si="40"/>
        <v>0</v>
      </c>
    </row>
    <row r="78" spans="1:70" ht="19.5" customHeight="1">
      <c r="A78" s="225" t="s">
        <v>465</v>
      </c>
      <c r="B78" s="226">
        <v>4323</v>
      </c>
      <c r="C78" s="287" t="s">
        <v>40</v>
      </c>
      <c r="D78" s="23" t="s">
        <v>22</v>
      </c>
      <c r="E78" s="23">
        <v>10</v>
      </c>
      <c r="F78" s="107">
        <f t="shared" si="37"/>
        <v>0</v>
      </c>
      <c r="G78" s="47">
        <v>115</v>
      </c>
      <c r="H78" s="8">
        <f t="shared" si="38"/>
        <v>0</v>
      </c>
      <c r="I78" s="3"/>
      <c r="J78" s="307"/>
      <c r="K78" s="309"/>
      <c r="L78" s="311"/>
      <c r="M78" s="315"/>
      <c r="N78" s="317"/>
      <c r="O78" s="319"/>
      <c r="P78" s="25"/>
      <c r="Q78" s="22"/>
      <c r="R78" s="321"/>
      <c r="S78" s="323"/>
      <c r="T78" s="14"/>
      <c r="U78" s="325"/>
      <c r="V78" s="58"/>
      <c r="W78" s="350"/>
      <c r="X78" s="3"/>
      <c r="Y78" s="20"/>
      <c r="Z78" s="20"/>
      <c r="AA78" s="20"/>
      <c r="AB78" s="48">
        <f>AI78*$F78</f>
        <v>0</v>
      </c>
      <c r="AC78" s="20"/>
      <c r="AD78" s="20"/>
      <c r="AE78" s="20"/>
      <c r="AF78" s="59"/>
      <c r="AG78" s="59"/>
      <c r="AH78" s="59"/>
      <c r="AI78" s="59">
        <v>10</v>
      </c>
      <c r="AJ78" s="59"/>
      <c r="AK78" s="59"/>
      <c r="AL78" s="59"/>
      <c r="AM78" s="3"/>
      <c r="AN78" s="48">
        <f t="shared" si="39"/>
        <v>0</v>
      </c>
      <c r="AO78" s="48">
        <f t="shared" si="42"/>
        <v>0</v>
      </c>
      <c r="AP78" s="48">
        <f t="shared" si="42"/>
        <v>0</v>
      </c>
      <c r="AQ78" s="48">
        <f t="shared" si="42"/>
        <v>0</v>
      </c>
      <c r="AR78" s="20"/>
      <c r="AS78" s="20"/>
      <c r="AT78" s="20"/>
      <c r="AU78" s="20"/>
      <c r="AV78" s="20"/>
      <c r="AW78" s="20"/>
      <c r="AX78" s="20"/>
      <c r="AY78" s="3"/>
      <c r="AZ78" s="59">
        <v>2</v>
      </c>
      <c r="BA78" s="59">
        <v>4</v>
      </c>
      <c r="BB78" s="59">
        <v>2</v>
      </c>
      <c r="BC78" s="59">
        <v>2</v>
      </c>
      <c r="BD78" s="21"/>
      <c r="BE78" s="21"/>
      <c r="BF78" s="21"/>
      <c r="BG78" s="21"/>
      <c r="BH78" s="21"/>
      <c r="BI78" s="21"/>
      <c r="BJ78" s="21"/>
      <c r="BL78" s="51"/>
      <c r="BM78" s="51"/>
      <c r="BN78" s="51"/>
      <c r="BO78" s="51"/>
      <c r="BQ78" s="88">
        <v>7.1959999999999997</v>
      </c>
      <c r="BR78" s="98">
        <f t="shared" si="40"/>
        <v>0</v>
      </c>
    </row>
    <row r="79" spans="1:70" ht="19.5" customHeight="1">
      <c r="A79" s="225" t="s">
        <v>466</v>
      </c>
      <c r="B79" s="226">
        <v>4322</v>
      </c>
      <c r="C79" s="285" t="s">
        <v>38</v>
      </c>
      <c r="D79" s="143" t="s">
        <v>209</v>
      </c>
      <c r="E79" s="27">
        <v>10</v>
      </c>
      <c r="F79" s="107">
        <f t="shared" si="37"/>
        <v>0</v>
      </c>
      <c r="G79" s="47">
        <v>90</v>
      </c>
      <c r="H79" s="8">
        <f t="shared" si="38"/>
        <v>0</v>
      </c>
      <c r="J79" s="307"/>
      <c r="K79" s="309"/>
      <c r="L79" s="311"/>
      <c r="M79" s="315"/>
      <c r="N79" s="317"/>
      <c r="O79" s="319"/>
      <c r="P79" s="25"/>
      <c r="Q79" s="22"/>
      <c r="R79" s="321"/>
      <c r="S79" s="323"/>
      <c r="T79" s="14"/>
      <c r="U79" s="325"/>
      <c r="V79" s="58"/>
      <c r="W79" s="350"/>
      <c r="Y79" s="20"/>
      <c r="Z79" s="20"/>
      <c r="AA79" s="48">
        <f>AH79*$F79</f>
        <v>0</v>
      </c>
      <c r="AB79" s="48">
        <f>AI79*$F79</f>
        <v>0</v>
      </c>
      <c r="AC79" s="20"/>
      <c r="AD79" s="20"/>
      <c r="AE79" s="20"/>
      <c r="AF79" s="59"/>
      <c r="AG79" s="59"/>
      <c r="AH79" s="59">
        <v>5</v>
      </c>
      <c r="AI79" s="59">
        <v>5</v>
      </c>
      <c r="AJ79" s="59"/>
      <c r="AK79" s="59"/>
      <c r="AL79" s="59"/>
      <c r="AN79" s="48">
        <f t="shared" si="39"/>
        <v>0</v>
      </c>
      <c r="AO79" s="48">
        <f>BA79*$F79</f>
        <v>0</v>
      </c>
      <c r="AP79" s="48">
        <f>BB79*$F79</f>
        <v>0</v>
      </c>
      <c r="AQ79" s="20"/>
      <c r="AR79" s="20"/>
      <c r="AS79" s="20"/>
      <c r="AT79" s="20"/>
      <c r="AU79" s="20"/>
      <c r="AV79" s="20"/>
      <c r="AW79" s="20"/>
      <c r="AX79" s="20"/>
      <c r="AZ79" s="59">
        <v>3</v>
      </c>
      <c r="BA79" s="59">
        <v>4</v>
      </c>
      <c r="BB79" s="59">
        <v>3</v>
      </c>
      <c r="BC79" s="21"/>
      <c r="BD79" s="21"/>
      <c r="BE79" s="21"/>
      <c r="BF79" s="21"/>
      <c r="BG79" s="21"/>
      <c r="BH79" s="21"/>
      <c r="BI79" s="21"/>
      <c r="BJ79" s="21"/>
      <c r="BL79" s="51"/>
      <c r="BM79" s="51"/>
      <c r="BN79" s="51"/>
      <c r="BO79" s="51"/>
      <c r="BQ79" s="88">
        <v>4.6870000000000003</v>
      </c>
      <c r="BR79" s="98">
        <f t="shared" si="40"/>
        <v>0</v>
      </c>
    </row>
    <row r="80" spans="1:70" ht="19.5" customHeight="1">
      <c r="A80" s="225" t="s">
        <v>467</v>
      </c>
      <c r="B80" s="226">
        <v>5406</v>
      </c>
      <c r="C80" s="285" t="s">
        <v>39</v>
      </c>
      <c r="D80" s="143" t="s">
        <v>22</v>
      </c>
      <c r="E80" s="56">
        <v>10</v>
      </c>
      <c r="F80" s="107">
        <f>SUM(J80:W80)</f>
        <v>0</v>
      </c>
      <c r="G80" s="47">
        <v>120</v>
      </c>
      <c r="H80" s="8">
        <f t="shared" si="38"/>
        <v>0</v>
      </c>
      <c r="J80" s="307"/>
      <c r="K80" s="309"/>
      <c r="L80" s="311"/>
      <c r="M80" s="315"/>
      <c r="N80" s="317"/>
      <c r="O80" s="319"/>
      <c r="P80" s="25"/>
      <c r="Q80" s="22"/>
      <c r="R80" s="321"/>
      <c r="S80" s="323"/>
      <c r="T80" s="14"/>
      <c r="U80" s="325"/>
      <c r="V80" s="58"/>
      <c r="W80" s="350"/>
      <c r="Y80" s="20"/>
      <c r="Z80" s="20"/>
      <c r="AA80" s="20"/>
      <c r="AB80" s="48">
        <f>AI80*$F80</f>
        <v>0</v>
      </c>
      <c r="AC80" s="20"/>
      <c r="AD80" s="20"/>
      <c r="AE80" s="20"/>
      <c r="AF80" s="59"/>
      <c r="AG80" s="59"/>
      <c r="AH80" s="59"/>
      <c r="AI80" s="59">
        <v>10</v>
      </c>
      <c r="AJ80" s="59"/>
      <c r="AK80" s="59"/>
      <c r="AL80" s="59"/>
      <c r="AN80" s="48">
        <f t="shared" si="39"/>
        <v>0</v>
      </c>
      <c r="AO80" s="48">
        <f>BA80*$F80</f>
        <v>0</v>
      </c>
      <c r="AP80" s="48">
        <f>BB80*$F80</f>
        <v>0</v>
      </c>
      <c r="AQ80" s="20"/>
      <c r="AR80" s="20"/>
      <c r="AS80" s="20"/>
      <c r="AT80" s="20"/>
      <c r="AU80" s="20"/>
      <c r="AV80" s="20"/>
      <c r="AW80" s="20"/>
      <c r="AX80" s="20"/>
      <c r="AZ80" s="59">
        <v>1</v>
      </c>
      <c r="BA80" s="59">
        <v>6</v>
      </c>
      <c r="BB80" s="59">
        <v>3</v>
      </c>
      <c r="BC80" s="21"/>
      <c r="BD80" s="21"/>
      <c r="BE80" s="21"/>
      <c r="BF80" s="21"/>
      <c r="BG80" s="21"/>
      <c r="BH80" s="21"/>
      <c r="BI80" s="21"/>
      <c r="BJ80" s="21"/>
      <c r="BK80" s="3"/>
      <c r="BL80" s="51"/>
      <c r="BM80" s="51"/>
      <c r="BN80" s="51"/>
      <c r="BO80" s="51"/>
      <c r="BQ80" s="88">
        <v>7.1840000000000002</v>
      </c>
      <c r="BR80" s="98">
        <f t="shared" si="40"/>
        <v>0</v>
      </c>
    </row>
    <row r="81" spans="1:70" ht="20.149999999999999" customHeight="1">
      <c r="A81" s="222"/>
      <c r="B81" s="222"/>
      <c r="C81" s="289"/>
      <c r="D81" s="9"/>
      <c r="E81" s="57"/>
      <c r="H81" s="109">
        <f>SUM(H69:H80)</f>
        <v>0</v>
      </c>
      <c r="I81" s="3"/>
      <c r="J81" s="31">
        <f>SUM(J69:J80)</f>
        <v>0</v>
      </c>
      <c r="K81" s="31">
        <f t="shared" ref="K81:V81" si="43">SUM(K69:K80)</f>
        <v>0</v>
      </c>
      <c r="L81" s="31">
        <f t="shared" si="43"/>
        <v>0</v>
      </c>
      <c r="M81" s="31">
        <f t="shared" si="43"/>
        <v>0</v>
      </c>
      <c r="N81" s="31">
        <f t="shared" si="43"/>
        <v>0</v>
      </c>
      <c r="O81" s="31">
        <f t="shared" si="43"/>
        <v>0</v>
      </c>
      <c r="P81" s="31">
        <f t="shared" si="43"/>
        <v>0</v>
      </c>
      <c r="Q81" s="31">
        <f t="shared" si="43"/>
        <v>0</v>
      </c>
      <c r="R81" s="31">
        <f t="shared" si="43"/>
        <v>0</v>
      </c>
      <c r="S81" s="31">
        <f t="shared" si="43"/>
        <v>0</v>
      </c>
      <c r="T81" s="31">
        <f t="shared" si="43"/>
        <v>0</v>
      </c>
      <c r="U81" s="31">
        <f t="shared" si="43"/>
        <v>0</v>
      </c>
      <c r="V81" s="31">
        <f t="shared" si="43"/>
        <v>0</v>
      </c>
      <c r="W81" s="31">
        <f t="shared" ref="W81" si="44">SUM(W69:W80)</f>
        <v>0</v>
      </c>
      <c r="X81" s="3"/>
      <c r="Y81" s="20"/>
      <c r="Z81" s="31">
        <f>SUM(Z69:Z80)</f>
        <v>0</v>
      </c>
      <c r="AA81" s="31">
        <f t="shared" ref="AA81:AD81" si="45">SUM(AA69:AA80)</f>
        <v>0</v>
      </c>
      <c r="AB81" s="31">
        <f t="shared" si="45"/>
        <v>0</v>
      </c>
      <c r="AC81" s="31">
        <f t="shared" si="45"/>
        <v>0</v>
      </c>
      <c r="AD81" s="31">
        <f t="shared" si="45"/>
        <v>0</v>
      </c>
      <c r="AE81" s="20"/>
      <c r="AF81" s="21"/>
      <c r="AG81" s="21"/>
      <c r="AH81" s="21"/>
      <c r="AI81" s="21"/>
      <c r="AJ81" s="21"/>
      <c r="AK81" s="21"/>
      <c r="AL81" s="21"/>
      <c r="AM81" s="3"/>
      <c r="AN81" s="13">
        <f>SUM(AN69:AN80)</f>
        <v>0</v>
      </c>
      <c r="AO81" s="13">
        <f>SUM(AO69:AO80)</f>
        <v>0</v>
      </c>
      <c r="AP81" s="13">
        <f>SUM(AP69:AP80)</f>
        <v>0</v>
      </c>
      <c r="AQ81" s="13">
        <f>SUM(AQ69:AQ80)</f>
        <v>0</v>
      </c>
      <c r="AR81" s="20"/>
      <c r="AS81" s="13">
        <f>SUM(AS69:AS80)</f>
        <v>0</v>
      </c>
      <c r="AT81" s="20"/>
      <c r="AU81" s="20"/>
      <c r="AV81" s="20"/>
      <c r="AW81" s="20"/>
      <c r="AX81" s="20"/>
      <c r="AY81" s="3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3"/>
      <c r="BL81" s="51"/>
      <c r="BM81" s="51"/>
      <c r="BN81" s="51"/>
      <c r="BO81" s="51"/>
      <c r="BQ81" s="51"/>
      <c r="BR81" s="100">
        <f>SUM(BR69:BR80)</f>
        <v>0</v>
      </c>
    </row>
    <row r="82" spans="1:70" ht="20.149999999999999" customHeight="1">
      <c r="A82" s="222"/>
      <c r="B82" s="222"/>
      <c r="C82" s="28" t="s">
        <v>242</v>
      </c>
      <c r="D82" s="16"/>
      <c r="E82" s="16"/>
      <c r="F82" s="16"/>
      <c r="G82" s="12"/>
      <c r="H82" s="12"/>
      <c r="J82" s="16"/>
      <c r="K82" s="16"/>
      <c r="L82" s="16"/>
      <c r="M82" s="16"/>
      <c r="N82" s="16"/>
      <c r="O82" s="16"/>
      <c r="P82" s="17"/>
      <c r="Q82" s="16"/>
      <c r="R82" s="16"/>
      <c r="S82" s="16"/>
      <c r="T82" s="16"/>
      <c r="U82" s="16"/>
      <c r="V82" s="16"/>
      <c r="W82" s="16"/>
      <c r="Y82" s="6" t="s">
        <v>61</v>
      </c>
      <c r="Z82" s="6" t="s">
        <v>20</v>
      </c>
      <c r="AA82" s="6" t="s">
        <v>21</v>
      </c>
      <c r="AB82" s="6" t="s">
        <v>22</v>
      </c>
      <c r="AC82" s="6" t="s">
        <v>23</v>
      </c>
      <c r="AD82" s="6" t="s">
        <v>6</v>
      </c>
      <c r="AE82" s="6" t="s">
        <v>24</v>
      </c>
      <c r="AF82" s="13" t="s">
        <v>61</v>
      </c>
      <c r="AG82" s="13" t="s">
        <v>20</v>
      </c>
      <c r="AH82" s="13" t="s">
        <v>21</v>
      </c>
      <c r="AI82" s="13" t="s">
        <v>22</v>
      </c>
      <c r="AJ82" s="13" t="s">
        <v>23</v>
      </c>
      <c r="AK82" s="13" t="s">
        <v>6</v>
      </c>
      <c r="AL82" s="13" t="s">
        <v>24</v>
      </c>
      <c r="AN82" s="6" t="s">
        <v>48</v>
      </c>
      <c r="AO82" s="6" t="s">
        <v>49</v>
      </c>
      <c r="AP82" s="6" t="s">
        <v>50</v>
      </c>
      <c r="AQ82" s="6" t="s">
        <v>52</v>
      </c>
      <c r="AR82" s="6" t="s">
        <v>54</v>
      </c>
      <c r="AS82" s="6" t="s">
        <v>55</v>
      </c>
      <c r="AT82" s="6" t="s">
        <v>56</v>
      </c>
      <c r="AU82" s="6" t="s">
        <v>57</v>
      </c>
      <c r="AV82" s="6" t="s">
        <v>58</v>
      </c>
      <c r="AW82" s="6" t="s">
        <v>239</v>
      </c>
      <c r="AX82" s="6" t="s">
        <v>240</v>
      </c>
      <c r="AZ82" s="13" t="s">
        <v>48</v>
      </c>
      <c r="BA82" s="13" t="s">
        <v>49</v>
      </c>
      <c r="BB82" s="13" t="s">
        <v>50</v>
      </c>
      <c r="BC82" s="13" t="s">
        <v>52</v>
      </c>
      <c r="BD82" s="13" t="s">
        <v>54</v>
      </c>
      <c r="BE82" s="13" t="s">
        <v>55</v>
      </c>
      <c r="BF82" s="13" t="s">
        <v>56</v>
      </c>
      <c r="BG82" s="13" t="s">
        <v>57</v>
      </c>
      <c r="BH82" s="13" t="s">
        <v>58</v>
      </c>
      <c r="BI82" s="13" t="s">
        <v>239</v>
      </c>
      <c r="BJ82" s="13" t="s">
        <v>240</v>
      </c>
      <c r="BL82" s="73" t="s">
        <v>49</v>
      </c>
      <c r="BM82" s="73" t="s">
        <v>52</v>
      </c>
      <c r="BN82" s="39" t="s">
        <v>49</v>
      </c>
      <c r="BO82" s="39" t="s">
        <v>52</v>
      </c>
      <c r="BQ82" s="72" t="s">
        <v>68</v>
      </c>
      <c r="BR82" s="72" t="s">
        <v>69</v>
      </c>
    </row>
    <row r="83" spans="1:70" ht="20.149999999999999" customHeight="1">
      <c r="A83" s="222"/>
      <c r="B83" s="222"/>
      <c r="C83" s="452" t="s">
        <v>1806</v>
      </c>
      <c r="D83" s="27" t="s">
        <v>23</v>
      </c>
      <c r="E83" s="27">
        <v>5</v>
      </c>
      <c r="F83" s="107">
        <f t="shared" ref="F83" si="46">SUM(J83:W83)</f>
        <v>0</v>
      </c>
      <c r="G83" s="47">
        <v>125</v>
      </c>
      <c r="H83" s="8">
        <f t="shared" ref="H83" si="47">F83*G83*(100-$E$2)/100</f>
        <v>0</v>
      </c>
      <c r="J83" s="307"/>
      <c r="K83" s="309"/>
      <c r="L83" s="311"/>
      <c r="M83" s="315"/>
      <c r="N83" s="317"/>
      <c r="O83" s="319"/>
      <c r="P83" s="25"/>
      <c r="Q83" s="22"/>
      <c r="R83" s="321"/>
      <c r="S83" s="323"/>
      <c r="T83" s="14"/>
      <c r="U83" s="325"/>
      <c r="V83" s="58"/>
      <c r="W83" s="350"/>
      <c r="Y83" s="20"/>
      <c r="Z83" s="20"/>
      <c r="AA83" s="20"/>
      <c r="AB83" s="20"/>
      <c r="AC83" s="48">
        <f t="shared" ref="AC83" si="48">AJ83*$F83</f>
        <v>0</v>
      </c>
      <c r="AD83" s="20"/>
      <c r="AE83" s="20"/>
      <c r="AF83" s="59"/>
      <c r="AG83" s="59"/>
      <c r="AH83" s="59"/>
      <c r="AI83" s="59"/>
      <c r="AJ83" s="59">
        <v>5</v>
      </c>
      <c r="AK83" s="59"/>
      <c r="AL83" s="59"/>
      <c r="AN83" s="20"/>
      <c r="AO83" s="48">
        <f t="shared" ref="AO83" si="49">BA83*$F83</f>
        <v>0</v>
      </c>
      <c r="AP83" s="48">
        <f t="shared" ref="AP83" si="50">BB83*$F83</f>
        <v>0</v>
      </c>
      <c r="AQ83" s="48">
        <f>BC83*$F83</f>
        <v>0</v>
      </c>
      <c r="AR83" s="20"/>
      <c r="AS83" s="20"/>
      <c r="AT83" s="20"/>
      <c r="AU83" s="20"/>
      <c r="AV83" s="20"/>
      <c r="AW83" s="20"/>
      <c r="AX83" s="20"/>
      <c r="AZ83" s="21"/>
      <c r="BA83" s="59">
        <v>1</v>
      </c>
      <c r="BB83" s="59">
        <v>3</v>
      </c>
      <c r="BC83" s="59">
        <v>1</v>
      </c>
      <c r="BD83" s="21"/>
      <c r="BE83" s="21"/>
      <c r="BF83" s="21"/>
      <c r="BG83" s="21"/>
      <c r="BH83" s="21"/>
      <c r="BI83" s="21"/>
      <c r="BJ83" s="21"/>
      <c r="BL83" s="51"/>
      <c r="BM83" s="51"/>
      <c r="BN83" s="51"/>
      <c r="BO83" s="51"/>
      <c r="BQ83" s="110">
        <v>6.62</v>
      </c>
      <c r="BR83" s="98">
        <f t="shared" ref="BR83" si="51">BQ83*F83</f>
        <v>0</v>
      </c>
    </row>
    <row r="84" spans="1:70" ht="20.149999999999999" customHeight="1">
      <c r="A84" s="225" t="s">
        <v>471</v>
      </c>
      <c r="B84" s="226">
        <v>14051</v>
      </c>
      <c r="C84" s="285" t="s">
        <v>363</v>
      </c>
      <c r="D84" s="27" t="s">
        <v>21</v>
      </c>
      <c r="E84" s="27">
        <v>5</v>
      </c>
      <c r="F84" s="107">
        <f>SUM(J84:W84)</f>
        <v>0</v>
      </c>
      <c r="G84" s="47">
        <v>37.5</v>
      </c>
      <c r="H84" s="8">
        <f t="shared" ref="H84:H117" si="52">F84*G84*(100-$E$2)/100</f>
        <v>0</v>
      </c>
      <c r="J84" s="307"/>
      <c r="K84" s="309"/>
      <c r="L84" s="311"/>
      <c r="M84" s="315"/>
      <c r="N84" s="317"/>
      <c r="O84" s="319"/>
      <c r="P84" s="25"/>
      <c r="Q84" s="22"/>
      <c r="R84" s="321"/>
      <c r="S84" s="323"/>
      <c r="T84" s="14"/>
      <c r="U84" s="325"/>
      <c r="V84" s="58"/>
      <c r="W84" s="350"/>
      <c r="Y84" s="20"/>
      <c r="Z84" s="20"/>
      <c r="AA84" s="48">
        <f t="shared" ref="AA84" si="53">AH84*$F84</f>
        <v>0</v>
      </c>
      <c r="AB84" s="20"/>
      <c r="AC84" s="20"/>
      <c r="AD84" s="20"/>
      <c r="AE84" s="20"/>
      <c r="AF84" s="59"/>
      <c r="AG84" s="59"/>
      <c r="AH84" s="59">
        <v>5</v>
      </c>
      <c r="AI84" s="59"/>
      <c r="AJ84" s="59"/>
      <c r="AK84" s="59"/>
      <c r="AL84" s="59"/>
      <c r="AN84" s="48">
        <f t="shared" ref="AN84:AN85" si="54">AZ84*$F84</f>
        <v>0</v>
      </c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Z84" s="59">
        <v>5</v>
      </c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L84" s="51"/>
      <c r="BM84" s="51"/>
      <c r="BN84" s="51"/>
      <c r="BO84" s="51"/>
      <c r="BQ84" s="110">
        <v>1.3</v>
      </c>
      <c r="BR84" s="98">
        <f t="shared" ref="BR84" si="55">BQ84*F84</f>
        <v>0</v>
      </c>
    </row>
    <row r="85" spans="1:70" ht="20.149999999999999" customHeight="1">
      <c r="A85" s="225" t="s">
        <v>472</v>
      </c>
      <c r="B85" s="226">
        <v>14052</v>
      </c>
      <c r="C85" s="285" t="s">
        <v>362</v>
      </c>
      <c r="D85" s="27" t="s">
        <v>21</v>
      </c>
      <c r="E85" s="27">
        <v>5</v>
      </c>
      <c r="F85" s="107">
        <f t="shared" ref="F85:F116" si="56">SUM(J85:W85)</f>
        <v>0</v>
      </c>
      <c r="G85" s="47">
        <v>40</v>
      </c>
      <c r="H85" s="8">
        <f t="shared" si="52"/>
        <v>0</v>
      </c>
      <c r="J85" s="307"/>
      <c r="K85" s="309"/>
      <c r="L85" s="311"/>
      <c r="M85" s="315"/>
      <c r="N85" s="317"/>
      <c r="O85" s="319"/>
      <c r="P85" s="25"/>
      <c r="Q85" s="22"/>
      <c r="R85" s="321"/>
      <c r="S85" s="323"/>
      <c r="T85" s="14"/>
      <c r="U85" s="325"/>
      <c r="V85" s="58"/>
      <c r="W85" s="350"/>
      <c r="Y85" s="20"/>
      <c r="Z85" s="20"/>
      <c r="AA85" s="48">
        <f t="shared" ref="AA85" si="57">AH85*$F85</f>
        <v>0</v>
      </c>
      <c r="AB85" s="20"/>
      <c r="AC85" s="20"/>
      <c r="AD85" s="20"/>
      <c r="AE85" s="20"/>
      <c r="AF85" s="59"/>
      <c r="AG85" s="59"/>
      <c r="AH85" s="59">
        <v>5</v>
      </c>
      <c r="AI85" s="59"/>
      <c r="AJ85" s="59"/>
      <c r="AK85" s="59"/>
      <c r="AL85" s="59"/>
      <c r="AN85" s="48">
        <f t="shared" si="54"/>
        <v>0</v>
      </c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Z85" s="59">
        <v>5</v>
      </c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L85" s="51"/>
      <c r="BM85" s="51"/>
      <c r="BN85" s="51"/>
      <c r="BO85" s="51"/>
      <c r="BQ85" s="110">
        <v>1.2</v>
      </c>
      <c r="BR85" s="98">
        <f t="shared" ref="BR85" si="58">BQ85*F85</f>
        <v>0</v>
      </c>
    </row>
    <row r="86" spans="1:70" ht="19.5" customHeight="1">
      <c r="A86" s="225" t="s">
        <v>468</v>
      </c>
      <c r="B86" s="226">
        <v>11643</v>
      </c>
      <c r="C86" s="285" t="s">
        <v>257</v>
      </c>
      <c r="D86" s="27" t="s">
        <v>22</v>
      </c>
      <c r="E86" s="27">
        <v>5</v>
      </c>
      <c r="F86" s="107">
        <f t="shared" si="56"/>
        <v>0</v>
      </c>
      <c r="G86" s="47">
        <v>130</v>
      </c>
      <c r="H86" s="8">
        <f t="shared" si="52"/>
        <v>0</v>
      </c>
      <c r="J86" s="307"/>
      <c r="K86" s="309"/>
      <c r="L86" s="311"/>
      <c r="M86" s="315"/>
      <c r="N86" s="317"/>
      <c r="O86" s="319"/>
      <c r="P86" s="25"/>
      <c r="Q86" s="22"/>
      <c r="R86" s="321"/>
      <c r="S86" s="323"/>
      <c r="T86" s="14"/>
      <c r="U86" s="325"/>
      <c r="V86" s="58"/>
      <c r="W86" s="350"/>
      <c r="Y86" s="20"/>
      <c r="Z86" s="20"/>
      <c r="AA86" s="20"/>
      <c r="AB86" s="48">
        <f>AI86*$F86</f>
        <v>0</v>
      </c>
      <c r="AC86" s="20"/>
      <c r="AD86" s="20"/>
      <c r="AE86" s="20"/>
      <c r="AF86" s="59"/>
      <c r="AG86" s="59"/>
      <c r="AH86" s="59"/>
      <c r="AI86" s="59">
        <v>5</v>
      </c>
      <c r="AJ86" s="59"/>
      <c r="AK86" s="59"/>
      <c r="AL86" s="59"/>
      <c r="AN86" s="20"/>
      <c r="AO86" s="20"/>
      <c r="AP86" s="20"/>
      <c r="AQ86" s="20"/>
      <c r="AR86" s="20"/>
      <c r="AS86" s="48">
        <f>BE86*$F86</f>
        <v>0</v>
      </c>
      <c r="AT86" s="48">
        <f>BF86*$F86</f>
        <v>0</v>
      </c>
      <c r="AU86" s="48">
        <f>BG86*$F86</f>
        <v>0</v>
      </c>
      <c r="AV86" s="20"/>
      <c r="AW86" s="20"/>
      <c r="AX86" s="20"/>
      <c r="AZ86" s="21"/>
      <c r="BA86" s="21"/>
      <c r="BB86" s="21"/>
      <c r="BC86" s="21"/>
      <c r="BD86" s="21"/>
      <c r="BE86" s="59">
        <v>2</v>
      </c>
      <c r="BF86" s="59">
        <v>1</v>
      </c>
      <c r="BG86" s="59">
        <v>2</v>
      </c>
      <c r="BH86" s="21"/>
      <c r="BI86" s="21"/>
      <c r="BJ86" s="21"/>
      <c r="BL86" s="51"/>
      <c r="BM86" s="51"/>
      <c r="BN86" s="51"/>
      <c r="BO86" s="51"/>
      <c r="BQ86" s="110">
        <v>8</v>
      </c>
      <c r="BR86" s="98">
        <f t="shared" ref="BR86:BR117" si="59">BQ86*F86</f>
        <v>0</v>
      </c>
    </row>
    <row r="87" spans="1:70" ht="19.5" customHeight="1">
      <c r="A87" s="225" t="s">
        <v>469</v>
      </c>
      <c r="B87" s="226">
        <v>12874</v>
      </c>
      <c r="C87" s="285" t="s">
        <v>1064</v>
      </c>
      <c r="D87" s="27" t="s">
        <v>22</v>
      </c>
      <c r="E87" s="27">
        <v>5</v>
      </c>
      <c r="F87" s="107">
        <f t="shared" si="56"/>
        <v>0</v>
      </c>
      <c r="G87" s="8">
        <v>130</v>
      </c>
      <c r="H87" s="8">
        <f t="shared" si="52"/>
        <v>0</v>
      </c>
      <c r="J87" s="307"/>
      <c r="K87" s="309"/>
      <c r="L87" s="311"/>
      <c r="M87" s="315"/>
      <c r="N87" s="317"/>
      <c r="O87" s="319"/>
      <c r="P87" s="25"/>
      <c r="Q87" s="22"/>
      <c r="R87" s="321"/>
      <c r="S87" s="323"/>
      <c r="T87" s="14"/>
      <c r="U87" s="325"/>
      <c r="V87" s="58"/>
      <c r="W87" s="350"/>
      <c r="Y87" s="20"/>
      <c r="Z87" s="20"/>
      <c r="AA87" s="20"/>
      <c r="AB87" s="48">
        <f t="shared" ref="AB87:AB88" si="60">AI87*$F87</f>
        <v>0</v>
      </c>
      <c r="AC87" s="20"/>
      <c r="AD87" s="20"/>
      <c r="AE87" s="20"/>
      <c r="AF87" s="59"/>
      <c r="AG87" s="59"/>
      <c r="AH87" s="59"/>
      <c r="AI87" s="59">
        <v>5</v>
      </c>
      <c r="AJ87" s="59"/>
      <c r="AK87" s="59"/>
      <c r="AL87" s="59"/>
      <c r="AN87" s="20"/>
      <c r="AO87" s="20"/>
      <c r="AP87" s="20"/>
      <c r="AQ87" s="48">
        <f t="shared" ref="AQ87:AS87" si="61">BC87*$F87</f>
        <v>0</v>
      </c>
      <c r="AR87" s="48">
        <f t="shared" si="61"/>
        <v>0</v>
      </c>
      <c r="AS87" s="48">
        <f t="shared" si="61"/>
        <v>0</v>
      </c>
      <c r="AT87" s="20"/>
      <c r="AU87" s="20"/>
      <c r="AV87" s="20"/>
      <c r="AW87" s="20"/>
      <c r="AX87" s="20"/>
      <c r="AZ87" s="21"/>
      <c r="BA87" s="21"/>
      <c r="BB87" s="21"/>
      <c r="BC87" s="59">
        <v>3</v>
      </c>
      <c r="BD87" s="59">
        <v>1</v>
      </c>
      <c r="BE87" s="59">
        <v>1</v>
      </c>
      <c r="BF87" s="21"/>
      <c r="BG87" s="21"/>
      <c r="BH87" s="21"/>
      <c r="BI87" s="21"/>
      <c r="BJ87" s="21"/>
      <c r="BL87" s="51"/>
      <c r="BM87" s="51"/>
      <c r="BN87" s="51"/>
      <c r="BO87" s="51"/>
      <c r="BQ87" s="110">
        <v>7.8</v>
      </c>
      <c r="BR87" s="98">
        <f t="shared" si="59"/>
        <v>0</v>
      </c>
    </row>
    <row r="88" spans="1:70" ht="19.5" customHeight="1">
      <c r="A88" s="225" t="s">
        <v>470</v>
      </c>
      <c r="B88" s="226">
        <v>12915</v>
      </c>
      <c r="C88" s="285" t="s">
        <v>312</v>
      </c>
      <c r="D88" s="27" t="s">
        <v>22</v>
      </c>
      <c r="E88" s="27">
        <v>5</v>
      </c>
      <c r="F88" s="107">
        <f t="shared" si="56"/>
        <v>0</v>
      </c>
      <c r="G88" s="8">
        <v>90</v>
      </c>
      <c r="H88" s="8">
        <f t="shared" si="52"/>
        <v>0</v>
      </c>
      <c r="J88" s="307"/>
      <c r="K88" s="309"/>
      <c r="L88" s="311"/>
      <c r="M88" s="315"/>
      <c r="N88" s="317"/>
      <c r="O88" s="319"/>
      <c r="P88" s="25"/>
      <c r="Q88" s="22"/>
      <c r="R88" s="321"/>
      <c r="S88" s="323"/>
      <c r="T88" s="14"/>
      <c r="U88" s="325"/>
      <c r="V88" s="58"/>
      <c r="W88" s="350"/>
      <c r="Y88" s="20"/>
      <c r="Z88" s="20"/>
      <c r="AA88" s="20"/>
      <c r="AB88" s="48">
        <f t="shared" si="60"/>
        <v>0</v>
      </c>
      <c r="AC88" s="20"/>
      <c r="AD88" s="20"/>
      <c r="AE88" s="20"/>
      <c r="AF88" s="59"/>
      <c r="AG88" s="59"/>
      <c r="AH88" s="59"/>
      <c r="AI88" s="59">
        <v>5</v>
      </c>
      <c r="AJ88" s="59"/>
      <c r="AK88" s="59"/>
      <c r="AL88" s="59"/>
      <c r="AN88" s="20"/>
      <c r="AO88" s="48">
        <f t="shared" ref="AO88" si="62">BA88*$F88</f>
        <v>0</v>
      </c>
      <c r="AP88" s="48">
        <f t="shared" ref="AP88" si="63">BB88*$F88</f>
        <v>0</v>
      </c>
      <c r="AQ88" s="20"/>
      <c r="AR88" s="20"/>
      <c r="AS88" s="20"/>
      <c r="AT88" s="20"/>
      <c r="AU88" s="20"/>
      <c r="AV88" s="20"/>
      <c r="AW88" s="20"/>
      <c r="AX88" s="20"/>
      <c r="AZ88" s="20"/>
      <c r="BA88" s="59">
        <v>1</v>
      </c>
      <c r="BB88" s="59">
        <v>4</v>
      </c>
      <c r="BC88" s="20"/>
      <c r="BD88" s="21"/>
      <c r="BE88" s="21"/>
      <c r="BF88" s="21"/>
      <c r="BG88" s="21"/>
      <c r="BH88" s="21"/>
      <c r="BI88" s="21"/>
      <c r="BJ88" s="21"/>
      <c r="BL88" s="51"/>
      <c r="BM88" s="51"/>
      <c r="BN88" s="51"/>
      <c r="BO88" s="51"/>
      <c r="BQ88" s="110">
        <v>4.9000000000000004</v>
      </c>
      <c r="BR88" s="98">
        <f t="shared" si="59"/>
        <v>0</v>
      </c>
    </row>
    <row r="89" spans="1:70" ht="19.5" customHeight="1">
      <c r="A89" s="225" t="s">
        <v>473</v>
      </c>
      <c r="B89" s="226">
        <v>11646</v>
      </c>
      <c r="C89" s="285" t="s">
        <v>258</v>
      </c>
      <c r="D89" s="27" t="s">
        <v>23</v>
      </c>
      <c r="E89" s="27">
        <v>1</v>
      </c>
      <c r="F89" s="107">
        <f t="shared" si="56"/>
        <v>0</v>
      </c>
      <c r="G89" s="47">
        <v>65</v>
      </c>
      <c r="H89" s="8">
        <f t="shared" si="52"/>
        <v>0</v>
      </c>
      <c r="J89" s="307"/>
      <c r="K89" s="309"/>
      <c r="L89" s="311"/>
      <c r="M89" s="315"/>
      <c r="N89" s="317"/>
      <c r="O89" s="319"/>
      <c r="P89" s="25"/>
      <c r="Q89" s="22"/>
      <c r="R89" s="321"/>
      <c r="S89" s="323"/>
      <c r="T89" s="14"/>
      <c r="U89" s="325"/>
      <c r="V89" s="58"/>
      <c r="W89" s="350"/>
      <c r="Y89" s="20"/>
      <c r="Z89" s="20"/>
      <c r="AA89" s="20"/>
      <c r="AB89" s="20"/>
      <c r="AC89" s="48">
        <f>AJ89*$F89</f>
        <v>0</v>
      </c>
      <c r="AD89" s="20"/>
      <c r="AE89" s="20"/>
      <c r="AF89" s="59"/>
      <c r="AG89" s="59"/>
      <c r="AH89" s="59"/>
      <c r="AI89" s="59"/>
      <c r="AJ89" s="59">
        <v>1</v>
      </c>
      <c r="AK89" s="59"/>
      <c r="AL89" s="59"/>
      <c r="AN89" s="20"/>
      <c r="AO89" s="20"/>
      <c r="AP89" s="20"/>
      <c r="AQ89" s="20"/>
      <c r="AR89" s="20"/>
      <c r="AS89" s="20"/>
      <c r="AT89" s="20"/>
      <c r="AU89" s="20"/>
      <c r="AV89" s="48">
        <f>BH89*$F89</f>
        <v>0</v>
      </c>
      <c r="AW89" s="20"/>
      <c r="AX89" s="20"/>
      <c r="AZ89" s="21"/>
      <c r="BA89" s="21"/>
      <c r="BB89" s="21"/>
      <c r="BC89" s="21"/>
      <c r="BD89" s="21"/>
      <c r="BE89" s="21"/>
      <c r="BF89" s="21"/>
      <c r="BG89" s="21"/>
      <c r="BH89" s="151">
        <v>1</v>
      </c>
      <c r="BI89" s="21"/>
      <c r="BJ89" s="21"/>
      <c r="BL89" s="51"/>
      <c r="BM89" s="51"/>
      <c r="BN89" s="51"/>
      <c r="BO89" s="51"/>
      <c r="BQ89" s="128">
        <v>4</v>
      </c>
      <c r="BR89" s="98">
        <f t="shared" si="59"/>
        <v>0</v>
      </c>
    </row>
    <row r="90" spans="1:70" ht="19.5" customHeight="1">
      <c r="A90" s="225" t="s">
        <v>474</v>
      </c>
      <c r="B90" s="226">
        <v>11642</v>
      </c>
      <c r="C90" s="285" t="s">
        <v>259</v>
      </c>
      <c r="D90" s="18" t="s">
        <v>23</v>
      </c>
      <c r="E90" s="18">
        <v>1</v>
      </c>
      <c r="F90" s="107">
        <f t="shared" si="56"/>
        <v>0</v>
      </c>
      <c r="G90" s="8">
        <v>75</v>
      </c>
      <c r="H90" s="8">
        <f t="shared" si="52"/>
        <v>0</v>
      </c>
      <c r="J90" s="307"/>
      <c r="K90" s="309"/>
      <c r="L90" s="311"/>
      <c r="M90" s="315"/>
      <c r="N90" s="317"/>
      <c r="O90" s="319"/>
      <c r="P90" s="25"/>
      <c r="Q90" s="22"/>
      <c r="R90" s="321"/>
      <c r="S90" s="323"/>
      <c r="T90" s="14"/>
      <c r="U90" s="325"/>
      <c r="V90" s="58"/>
      <c r="W90" s="350"/>
      <c r="Y90" s="20"/>
      <c r="Z90" s="20"/>
      <c r="AA90" s="20"/>
      <c r="AB90" s="20"/>
      <c r="AC90" s="48">
        <f>AJ90*$F90</f>
        <v>0</v>
      </c>
      <c r="AD90" s="20"/>
      <c r="AE90" s="20"/>
      <c r="AF90" s="59"/>
      <c r="AG90" s="59"/>
      <c r="AH90" s="59"/>
      <c r="AI90" s="59"/>
      <c r="AJ90" s="59">
        <v>1</v>
      </c>
      <c r="AK90" s="59"/>
      <c r="AL90" s="59"/>
      <c r="AN90" s="21"/>
      <c r="AO90" s="21"/>
      <c r="AP90" s="21"/>
      <c r="AQ90" s="21"/>
      <c r="AR90" s="21"/>
      <c r="AS90" s="21"/>
      <c r="AT90" s="21"/>
      <c r="AU90" s="21"/>
      <c r="AV90" s="21"/>
      <c r="AW90" s="48">
        <f>BI90*$F90</f>
        <v>0</v>
      </c>
      <c r="AX90" s="21"/>
      <c r="AZ90" s="21"/>
      <c r="BA90" s="21"/>
      <c r="BB90" s="21"/>
      <c r="BC90" s="21"/>
      <c r="BD90" s="21"/>
      <c r="BE90" s="21"/>
      <c r="BF90" s="21"/>
      <c r="BG90" s="21"/>
      <c r="BH90" s="21"/>
      <c r="BI90" s="59">
        <v>1</v>
      </c>
      <c r="BJ90" s="21"/>
      <c r="BL90" s="51"/>
      <c r="BM90" s="51"/>
      <c r="BN90" s="51"/>
      <c r="BO90" s="51"/>
      <c r="BQ90" s="90">
        <v>5.3</v>
      </c>
      <c r="BR90" s="98">
        <f t="shared" si="59"/>
        <v>0</v>
      </c>
    </row>
    <row r="91" spans="1:70" ht="19.5" customHeight="1">
      <c r="A91" s="225" t="s">
        <v>475</v>
      </c>
      <c r="B91" s="226">
        <v>11644</v>
      </c>
      <c r="C91" s="285" t="s">
        <v>260</v>
      </c>
      <c r="D91" s="27" t="s">
        <v>23</v>
      </c>
      <c r="E91" s="27">
        <v>1</v>
      </c>
      <c r="F91" s="107">
        <f t="shared" si="56"/>
        <v>0</v>
      </c>
      <c r="G91" s="8">
        <v>65</v>
      </c>
      <c r="H91" s="8">
        <f t="shared" si="52"/>
        <v>0</v>
      </c>
      <c r="J91" s="307"/>
      <c r="K91" s="309"/>
      <c r="L91" s="311"/>
      <c r="M91" s="315"/>
      <c r="N91" s="317"/>
      <c r="O91" s="319"/>
      <c r="P91" s="25"/>
      <c r="Q91" s="22"/>
      <c r="R91" s="321"/>
      <c r="S91" s="323"/>
      <c r="T91" s="14"/>
      <c r="U91" s="325"/>
      <c r="V91" s="58"/>
      <c r="W91" s="350"/>
      <c r="Y91" s="20"/>
      <c r="Z91" s="20"/>
      <c r="AA91" s="20"/>
      <c r="AB91" s="20"/>
      <c r="AC91" s="48">
        <f>AJ91*$F91</f>
        <v>0</v>
      </c>
      <c r="AD91" s="20"/>
      <c r="AE91" s="20"/>
      <c r="AF91" s="59"/>
      <c r="AG91" s="59"/>
      <c r="AH91" s="59"/>
      <c r="AI91" s="59"/>
      <c r="AJ91" s="59">
        <v>1</v>
      </c>
      <c r="AK91" s="59"/>
      <c r="AL91" s="59"/>
      <c r="AN91" s="21"/>
      <c r="AO91" s="21"/>
      <c r="AP91" s="21"/>
      <c r="AQ91" s="21"/>
      <c r="AR91" s="21"/>
      <c r="AS91" s="21"/>
      <c r="AT91" s="21"/>
      <c r="AU91" s="48">
        <f>BG91*$F91</f>
        <v>0</v>
      </c>
      <c r="AV91" s="21"/>
      <c r="AW91" s="21"/>
      <c r="AX91" s="21"/>
      <c r="AZ91" s="21"/>
      <c r="BA91" s="21"/>
      <c r="BB91" s="21"/>
      <c r="BC91" s="21"/>
      <c r="BD91" s="21"/>
      <c r="BE91" s="21"/>
      <c r="BF91" s="21"/>
      <c r="BG91" s="59">
        <v>1</v>
      </c>
      <c r="BH91" s="21"/>
      <c r="BI91" s="21"/>
      <c r="BJ91" s="21"/>
      <c r="BL91" s="51"/>
      <c r="BM91" s="51"/>
      <c r="BN91" s="51"/>
      <c r="BO91" s="51"/>
      <c r="BQ91" s="88">
        <v>4.5999999999999996</v>
      </c>
      <c r="BR91" s="98">
        <f t="shared" si="59"/>
        <v>0</v>
      </c>
    </row>
    <row r="92" spans="1:70" ht="20.149999999999999" customHeight="1">
      <c r="A92" s="225" t="s">
        <v>476</v>
      </c>
      <c r="B92" s="226">
        <v>11647</v>
      </c>
      <c r="C92" s="285" t="s">
        <v>261</v>
      </c>
      <c r="D92" s="27" t="s">
        <v>23</v>
      </c>
      <c r="E92" s="27">
        <v>1</v>
      </c>
      <c r="F92" s="107">
        <f t="shared" si="56"/>
        <v>0</v>
      </c>
      <c r="G92" s="8">
        <v>70</v>
      </c>
      <c r="H92" s="8">
        <f t="shared" si="52"/>
        <v>0</v>
      </c>
      <c r="J92" s="307"/>
      <c r="K92" s="309"/>
      <c r="L92" s="311"/>
      <c r="M92" s="315"/>
      <c r="N92" s="317"/>
      <c r="O92" s="319"/>
      <c r="P92" s="25"/>
      <c r="Q92" s="22"/>
      <c r="R92" s="321"/>
      <c r="S92" s="323"/>
      <c r="T92" s="14"/>
      <c r="U92" s="325"/>
      <c r="V92" s="58"/>
      <c r="W92" s="350"/>
      <c r="Y92" s="20"/>
      <c r="Z92" s="20"/>
      <c r="AA92" s="20"/>
      <c r="AB92" s="20"/>
      <c r="AC92" s="48">
        <f>AJ92*$F92</f>
        <v>0</v>
      </c>
      <c r="AD92" s="20"/>
      <c r="AE92" s="20"/>
      <c r="AF92" s="59"/>
      <c r="AG92" s="59"/>
      <c r="AH92" s="59"/>
      <c r="AI92" s="59"/>
      <c r="AJ92" s="59">
        <v>1</v>
      </c>
      <c r="AK92" s="59"/>
      <c r="AL92" s="59"/>
      <c r="AN92" s="21"/>
      <c r="AO92" s="21"/>
      <c r="AP92" s="21"/>
      <c r="AQ92" s="21"/>
      <c r="AR92" s="21"/>
      <c r="AS92" s="48">
        <f>BE92*$F92</f>
        <v>0</v>
      </c>
      <c r="AT92" s="21"/>
      <c r="AU92" s="21"/>
      <c r="AV92" s="21"/>
      <c r="AW92" s="21"/>
      <c r="AX92" s="21"/>
      <c r="AZ92" s="21"/>
      <c r="BA92" s="21"/>
      <c r="BB92" s="21"/>
      <c r="BC92" s="21"/>
      <c r="BD92" s="21"/>
      <c r="BE92" s="151">
        <v>1</v>
      </c>
      <c r="BF92" s="21"/>
      <c r="BG92" s="21"/>
      <c r="BH92" s="21"/>
      <c r="BI92" s="21"/>
      <c r="BJ92" s="21"/>
      <c r="BL92" s="51"/>
      <c r="BM92" s="51"/>
      <c r="BN92" s="51"/>
      <c r="BO92" s="51"/>
      <c r="BQ92" s="128">
        <v>4.5</v>
      </c>
      <c r="BR92" s="98">
        <f t="shared" si="59"/>
        <v>0</v>
      </c>
    </row>
    <row r="93" spans="1:70" ht="20.149999999999999" customHeight="1">
      <c r="A93" s="225" t="s">
        <v>477</v>
      </c>
      <c r="B93" s="226">
        <v>11645</v>
      </c>
      <c r="C93" s="285" t="s">
        <v>262</v>
      </c>
      <c r="D93" s="27" t="s">
        <v>23</v>
      </c>
      <c r="E93" s="27">
        <v>1</v>
      </c>
      <c r="F93" s="107">
        <f t="shared" si="56"/>
        <v>0</v>
      </c>
      <c r="G93" s="8">
        <v>50</v>
      </c>
      <c r="H93" s="8">
        <f t="shared" si="52"/>
        <v>0</v>
      </c>
      <c r="J93" s="307"/>
      <c r="K93" s="309"/>
      <c r="L93" s="311"/>
      <c r="M93" s="315"/>
      <c r="N93" s="317"/>
      <c r="O93" s="319"/>
      <c r="P93" s="25"/>
      <c r="Q93" s="22"/>
      <c r="R93" s="321"/>
      <c r="S93" s="323"/>
      <c r="T93" s="14"/>
      <c r="U93" s="325"/>
      <c r="V93" s="58"/>
      <c r="W93" s="350"/>
      <c r="Y93" s="20"/>
      <c r="Z93" s="20"/>
      <c r="AA93" s="20"/>
      <c r="AB93" s="20"/>
      <c r="AC93" s="48">
        <f>AJ93*$F93</f>
        <v>0</v>
      </c>
      <c r="AD93" s="20"/>
      <c r="AE93" s="20"/>
      <c r="AF93" s="59"/>
      <c r="AG93" s="59"/>
      <c r="AH93" s="59"/>
      <c r="AI93" s="59"/>
      <c r="AJ93" s="59">
        <v>1</v>
      </c>
      <c r="AK93" s="59"/>
      <c r="AL93" s="59"/>
      <c r="AN93" s="21"/>
      <c r="AO93" s="21"/>
      <c r="AP93" s="21"/>
      <c r="AQ93" s="21"/>
      <c r="AR93" s="20"/>
      <c r="AS93" s="48">
        <f>BE93*$F93</f>
        <v>0</v>
      </c>
      <c r="AT93" s="20"/>
      <c r="AU93" s="20"/>
      <c r="AV93" s="20"/>
      <c r="AW93" s="20"/>
      <c r="AX93" s="20"/>
      <c r="AZ93" s="21"/>
      <c r="BA93" s="21"/>
      <c r="BB93" s="21"/>
      <c r="BC93" s="21"/>
      <c r="BD93" s="21"/>
      <c r="BE93" s="59">
        <v>1</v>
      </c>
      <c r="BF93" s="21"/>
      <c r="BG93" s="21"/>
      <c r="BH93" s="21"/>
      <c r="BI93" s="21"/>
      <c r="BJ93" s="21"/>
      <c r="BL93" s="51"/>
      <c r="BM93" s="51"/>
      <c r="BN93" s="51"/>
      <c r="BO93" s="51"/>
      <c r="BQ93" s="110">
        <v>3.3</v>
      </c>
      <c r="BR93" s="98">
        <f t="shared" si="59"/>
        <v>0</v>
      </c>
    </row>
    <row r="94" spans="1:70" ht="19.5" customHeight="1">
      <c r="A94" s="225" t="s">
        <v>486</v>
      </c>
      <c r="B94" s="226">
        <v>14867</v>
      </c>
      <c r="C94" s="285" t="s">
        <v>1222</v>
      </c>
      <c r="D94" s="18" t="s">
        <v>20</v>
      </c>
      <c r="E94" s="27">
        <v>20</v>
      </c>
      <c r="F94" s="107">
        <f t="shared" si="56"/>
        <v>0</v>
      </c>
      <c r="G94" s="8">
        <v>75</v>
      </c>
      <c r="H94" s="8">
        <f t="shared" si="52"/>
        <v>0</v>
      </c>
      <c r="J94" s="307"/>
      <c r="K94" s="309"/>
      <c r="L94" s="311"/>
      <c r="M94" s="315"/>
      <c r="N94" s="317"/>
      <c r="O94" s="319"/>
      <c r="P94" s="25"/>
      <c r="Q94" s="22"/>
      <c r="R94" s="321"/>
      <c r="S94" s="323"/>
      <c r="T94" s="14"/>
      <c r="U94" s="325"/>
      <c r="V94" s="58"/>
      <c r="W94" s="350"/>
      <c r="Y94" s="20"/>
      <c r="Z94" s="48">
        <f>AG94*$F94</f>
        <v>0</v>
      </c>
      <c r="AA94" s="20"/>
      <c r="AB94" s="20"/>
      <c r="AC94" s="20"/>
      <c r="AD94" s="20"/>
      <c r="AE94" s="20"/>
      <c r="AF94" s="48"/>
      <c r="AG94" s="48">
        <v>20</v>
      </c>
      <c r="AH94" s="48"/>
      <c r="AI94" s="48"/>
      <c r="AJ94" s="48"/>
      <c r="AK94" s="48"/>
      <c r="AL94" s="48"/>
      <c r="AN94" s="151">
        <f t="shared" ref="AN94:AO94" si="64">AZ94*$F94</f>
        <v>0</v>
      </c>
      <c r="AO94" s="151">
        <f t="shared" si="64"/>
        <v>0</v>
      </c>
      <c r="AP94" s="21"/>
      <c r="AQ94" s="21"/>
      <c r="AR94" s="21"/>
      <c r="AS94" s="21"/>
      <c r="AT94" s="21"/>
      <c r="AU94" s="21"/>
      <c r="AV94" s="21"/>
      <c r="AW94" s="21"/>
      <c r="AX94" s="21"/>
      <c r="AY94" s="48"/>
      <c r="AZ94" s="48">
        <v>2</v>
      </c>
      <c r="BA94" s="48">
        <v>18</v>
      </c>
      <c r="BB94" s="21"/>
      <c r="BC94" s="21"/>
      <c r="BD94" s="21"/>
      <c r="BE94" s="21"/>
      <c r="BF94" s="21"/>
      <c r="BG94" s="21"/>
      <c r="BH94" s="21"/>
      <c r="BI94" s="21"/>
      <c r="BJ94" s="21"/>
      <c r="BL94" s="20"/>
      <c r="BM94" s="20"/>
      <c r="BN94" s="20"/>
      <c r="BO94" s="51"/>
      <c r="BQ94" s="98">
        <v>1.1000000000000001</v>
      </c>
      <c r="BR94" s="98">
        <f t="shared" si="59"/>
        <v>0</v>
      </c>
    </row>
    <row r="95" spans="1:70" ht="19.5" customHeight="1">
      <c r="A95" s="225" t="s">
        <v>487</v>
      </c>
      <c r="B95" s="226">
        <v>14875</v>
      </c>
      <c r="C95" s="285" t="s">
        <v>1223</v>
      </c>
      <c r="D95" s="18" t="s">
        <v>20</v>
      </c>
      <c r="E95" s="27">
        <v>20</v>
      </c>
      <c r="F95" s="107">
        <f t="shared" si="56"/>
        <v>0</v>
      </c>
      <c r="G95" s="8">
        <v>70</v>
      </c>
      <c r="H95" s="8">
        <f t="shared" si="52"/>
        <v>0</v>
      </c>
      <c r="J95" s="307"/>
      <c r="K95" s="309"/>
      <c r="L95" s="311"/>
      <c r="M95" s="315"/>
      <c r="N95" s="317"/>
      <c r="O95" s="319"/>
      <c r="P95" s="25"/>
      <c r="Q95" s="22"/>
      <c r="R95" s="321"/>
      <c r="S95" s="323"/>
      <c r="T95" s="14"/>
      <c r="U95" s="325"/>
      <c r="V95" s="58"/>
      <c r="W95" s="350"/>
      <c r="Y95" s="20"/>
      <c r="Z95" s="48">
        <f>AG95*$F95</f>
        <v>0</v>
      </c>
      <c r="AA95" s="20"/>
      <c r="AB95" s="20"/>
      <c r="AC95" s="20"/>
      <c r="AD95" s="20"/>
      <c r="AE95" s="20"/>
      <c r="AF95" s="48"/>
      <c r="AG95" s="48">
        <v>20</v>
      </c>
      <c r="AH95" s="48"/>
      <c r="AI95" s="48"/>
      <c r="AJ95" s="48"/>
      <c r="AK95" s="48"/>
      <c r="AL95" s="48"/>
      <c r="AN95" s="151">
        <f>AZ95*$F95</f>
        <v>0</v>
      </c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48"/>
      <c r="AZ95" s="48">
        <v>20</v>
      </c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L95" s="20"/>
      <c r="BM95" s="20"/>
      <c r="BN95" s="20"/>
      <c r="BO95" s="51"/>
      <c r="BQ95" s="98">
        <v>0.9</v>
      </c>
      <c r="BR95" s="98">
        <f t="shared" si="59"/>
        <v>0</v>
      </c>
    </row>
    <row r="96" spans="1:70" ht="20.149999999999999" customHeight="1">
      <c r="A96" s="225" t="s">
        <v>484</v>
      </c>
      <c r="B96" s="226">
        <v>14084</v>
      </c>
      <c r="C96" s="285" t="s">
        <v>361</v>
      </c>
      <c r="D96" s="27" t="s">
        <v>209</v>
      </c>
      <c r="E96" s="27">
        <v>10</v>
      </c>
      <c r="F96" s="107">
        <f t="shared" si="56"/>
        <v>0</v>
      </c>
      <c r="G96" s="8">
        <v>170</v>
      </c>
      <c r="H96" s="8">
        <f t="shared" si="52"/>
        <v>0</v>
      </c>
      <c r="J96" s="307"/>
      <c r="K96" s="309"/>
      <c r="L96" s="311"/>
      <c r="M96" s="315"/>
      <c r="N96" s="317"/>
      <c r="O96" s="319"/>
      <c r="P96" s="25"/>
      <c r="Q96" s="22"/>
      <c r="R96" s="321"/>
      <c r="S96" s="323"/>
      <c r="T96" s="14"/>
      <c r="U96" s="325"/>
      <c r="V96" s="58"/>
      <c r="W96" s="350"/>
      <c r="Y96" s="20"/>
      <c r="Z96" s="20"/>
      <c r="AA96" s="48">
        <f>AH96*$F96</f>
        <v>0</v>
      </c>
      <c r="AB96" s="48">
        <f>AI96*$F96</f>
        <v>0</v>
      </c>
      <c r="AC96" s="20"/>
      <c r="AD96" s="20"/>
      <c r="AE96" s="20"/>
      <c r="AF96" s="59"/>
      <c r="AG96" s="59"/>
      <c r="AH96" s="59">
        <v>5</v>
      </c>
      <c r="AI96" s="59">
        <v>5</v>
      </c>
      <c r="AJ96" s="59"/>
      <c r="AK96" s="59"/>
      <c r="AL96" s="59"/>
      <c r="AN96" s="21"/>
      <c r="AO96" s="21"/>
      <c r="AP96" s="151">
        <f>BB96*$F96</f>
        <v>0</v>
      </c>
      <c r="AQ96" s="151">
        <f>BC96*$F96</f>
        <v>0</v>
      </c>
      <c r="AR96" s="20"/>
      <c r="AS96" s="20"/>
      <c r="AT96" s="20"/>
      <c r="AU96" s="20"/>
      <c r="AV96" s="20"/>
      <c r="AW96" s="20"/>
      <c r="AX96" s="20"/>
      <c r="AY96" s="48"/>
      <c r="AZ96" s="21"/>
      <c r="BA96" s="21"/>
      <c r="BB96" s="59">
        <v>3</v>
      </c>
      <c r="BC96" s="59">
        <v>7</v>
      </c>
      <c r="BD96" s="21"/>
      <c r="BE96" s="21"/>
      <c r="BF96" s="21"/>
      <c r="BG96" s="21"/>
      <c r="BH96" s="21"/>
      <c r="BI96" s="21"/>
      <c r="BJ96" s="21"/>
      <c r="BL96" s="51"/>
      <c r="BM96" s="51"/>
      <c r="BN96" s="51"/>
      <c r="BO96" s="51"/>
      <c r="BQ96" s="110">
        <v>9.6</v>
      </c>
      <c r="BR96" s="98">
        <f t="shared" si="59"/>
        <v>0</v>
      </c>
    </row>
    <row r="97" spans="1:70" ht="20.149999999999999" customHeight="1">
      <c r="A97" s="225" t="s">
        <v>485</v>
      </c>
      <c r="B97" s="226">
        <v>12873</v>
      </c>
      <c r="C97" s="285" t="s">
        <v>313</v>
      </c>
      <c r="D97" s="27" t="s">
        <v>209</v>
      </c>
      <c r="E97" s="27">
        <v>10</v>
      </c>
      <c r="F97" s="107">
        <f t="shared" si="56"/>
        <v>0</v>
      </c>
      <c r="G97" s="8">
        <v>150</v>
      </c>
      <c r="H97" s="8">
        <f t="shared" si="52"/>
        <v>0</v>
      </c>
      <c r="J97" s="307"/>
      <c r="K97" s="309"/>
      <c r="L97" s="311"/>
      <c r="M97" s="315"/>
      <c r="N97" s="317"/>
      <c r="O97" s="319"/>
      <c r="P97" s="25"/>
      <c r="Q97" s="22"/>
      <c r="R97" s="321"/>
      <c r="S97" s="323"/>
      <c r="T97" s="14"/>
      <c r="U97" s="325"/>
      <c r="V97" s="58"/>
      <c r="W97" s="350"/>
      <c r="Y97" s="20"/>
      <c r="Z97" s="20"/>
      <c r="AA97" s="48">
        <f>AH97*$F97</f>
        <v>0</v>
      </c>
      <c r="AB97" s="48">
        <f>AI97*$F97</f>
        <v>0</v>
      </c>
      <c r="AC97" s="20"/>
      <c r="AD97" s="20"/>
      <c r="AE97" s="20"/>
      <c r="AF97" s="59"/>
      <c r="AG97" s="59"/>
      <c r="AH97" s="59">
        <v>5</v>
      </c>
      <c r="AI97" s="59">
        <v>5</v>
      </c>
      <c r="AJ97" s="59"/>
      <c r="AK97" s="59"/>
      <c r="AL97" s="59"/>
      <c r="AN97" s="183"/>
      <c r="AO97" s="183"/>
      <c r="AP97" s="151">
        <f>BB97*$F97</f>
        <v>0</v>
      </c>
      <c r="AQ97" s="151">
        <f>BC97*$F97</f>
        <v>0</v>
      </c>
      <c r="AR97" s="184"/>
      <c r="AS97" s="184"/>
      <c r="AT97" s="184"/>
      <c r="AU97" s="184"/>
      <c r="AV97" s="184"/>
      <c r="AW97" s="184"/>
      <c r="AX97" s="184"/>
      <c r="AZ97" s="21"/>
      <c r="BA97" s="21"/>
      <c r="BB97" s="59">
        <v>5</v>
      </c>
      <c r="BC97" s="59">
        <v>5</v>
      </c>
      <c r="BD97" s="21"/>
      <c r="BE97" s="21"/>
      <c r="BF97" s="21"/>
      <c r="BG97" s="21"/>
      <c r="BH97" s="21"/>
      <c r="BI97" s="21"/>
      <c r="BJ97" s="21"/>
      <c r="BL97" s="51"/>
      <c r="BM97" s="51"/>
      <c r="BN97" s="51"/>
      <c r="BO97" s="51"/>
      <c r="BQ97" s="110">
        <v>7.9</v>
      </c>
      <c r="BR97" s="98">
        <f>BQ97*F97</f>
        <v>0</v>
      </c>
    </row>
    <row r="98" spans="1:70" ht="20.149999999999999" customHeight="1">
      <c r="A98" s="225" t="s">
        <v>482</v>
      </c>
      <c r="B98" s="226">
        <v>12872</v>
      </c>
      <c r="C98" s="285" t="s">
        <v>314</v>
      </c>
      <c r="D98" s="27" t="s">
        <v>21</v>
      </c>
      <c r="E98" s="27">
        <v>15</v>
      </c>
      <c r="F98" s="107">
        <f t="shared" si="56"/>
        <v>0</v>
      </c>
      <c r="G98" s="8">
        <v>137.5</v>
      </c>
      <c r="H98" s="8">
        <f t="shared" si="52"/>
        <v>0</v>
      </c>
      <c r="J98" s="307"/>
      <c r="K98" s="309"/>
      <c r="L98" s="311"/>
      <c r="M98" s="315"/>
      <c r="N98" s="317"/>
      <c r="O98" s="319"/>
      <c r="P98" s="25"/>
      <c r="Q98" s="22"/>
      <c r="R98" s="321"/>
      <c r="S98" s="323"/>
      <c r="T98" s="14"/>
      <c r="U98" s="325"/>
      <c r="V98" s="58"/>
      <c r="W98" s="350"/>
      <c r="Y98" s="20"/>
      <c r="Z98" s="20"/>
      <c r="AA98" s="48">
        <f>AH98*$F98</f>
        <v>0</v>
      </c>
      <c r="AB98" s="20"/>
      <c r="AC98" s="20"/>
      <c r="AD98" s="20"/>
      <c r="AE98" s="20"/>
      <c r="AF98" s="59"/>
      <c r="AG98" s="59"/>
      <c r="AH98" s="59">
        <v>15</v>
      </c>
      <c r="AI98" s="59"/>
      <c r="AJ98" s="59"/>
      <c r="AK98" s="59"/>
      <c r="AL98" s="59"/>
      <c r="AN98" s="151">
        <f>AZ98*$F98</f>
        <v>0</v>
      </c>
      <c r="AO98" s="151">
        <f>BA98*$F98</f>
        <v>0</v>
      </c>
      <c r="AP98" s="151">
        <f>BB98*$F98</f>
        <v>0</v>
      </c>
      <c r="AQ98" s="183"/>
      <c r="AR98" s="184"/>
      <c r="AS98" s="184"/>
      <c r="AT98" s="184"/>
      <c r="AU98" s="184"/>
      <c r="AV98" s="184"/>
      <c r="AW98" s="184"/>
      <c r="AX98" s="184"/>
      <c r="AZ98" s="59">
        <v>2</v>
      </c>
      <c r="BA98" s="59">
        <v>9</v>
      </c>
      <c r="BB98" s="59">
        <v>4</v>
      </c>
      <c r="BC98" s="21"/>
      <c r="BD98" s="21"/>
      <c r="BE98" s="21"/>
      <c r="BF98" s="21"/>
      <c r="BG98" s="21"/>
      <c r="BH98" s="21"/>
      <c r="BI98" s="21"/>
      <c r="BJ98" s="21"/>
      <c r="BL98" s="51"/>
      <c r="BM98" s="51"/>
      <c r="BN98" s="51"/>
      <c r="BO98" s="51"/>
      <c r="BQ98" s="110">
        <v>6.7</v>
      </c>
      <c r="BR98" s="98">
        <f>BQ98*F98</f>
        <v>0</v>
      </c>
    </row>
    <row r="99" spans="1:70" ht="20.149999999999999" customHeight="1">
      <c r="A99" s="225" t="s">
        <v>483</v>
      </c>
      <c r="B99" s="226">
        <v>12876</v>
      </c>
      <c r="C99" s="285" t="s">
        <v>315</v>
      </c>
      <c r="D99" s="27" t="s">
        <v>21</v>
      </c>
      <c r="E99" s="27">
        <v>15</v>
      </c>
      <c r="F99" s="107">
        <f t="shared" si="56"/>
        <v>0</v>
      </c>
      <c r="G99" s="8">
        <v>165</v>
      </c>
      <c r="H99" s="8">
        <f t="shared" si="52"/>
        <v>0</v>
      </c>
      <c r="J99" s="307"/>
      <c r="K99" s="309"/>
      <c r="L99" s="311"/>
      <c r="M99" s="315"/>
      <c r="N99" s="317"/>
      <c r="O99" s="319"/>
      <c r="P99" s="25"/>
      <c r="Q99" s="22"/>
      <c r="R99" s="321"/>
      <c r="S99" s="323"/>
      <c r="T99" s="14"/>
      <c r="U99" s="325"/>
      <c r="V99" s="58"/>
      <c r="W99" s="350"/>
      <c r="Y99" s="20"/>
      <c r="Z99" s="20"/>
      <c r="AA99" s="48">
        <f>AH99*$F99</f>
        <v>0</v>
      </c>
      <c r="AB99" s="20"/>
      <c r="AC99" s="20"/>
      <c r="AD99" s="20"/>
      <c r="AE99" s="20"/>
      <c r="AF99" s="59"/>
      <c r="AG99" s="59"/>
      <c r="AH99" s="59">
        <v>15</v>
      </c>
      <c r="AI99" s="59"/>
      <c r="AJ99" s="59"/>
      <c r="AK99" s="59"/>
      <c r="AL99" s="59"/>
      <c r="AN99" s="183"/>
      <c r="AO99" s="151">
        <f>BA99*$F99</f>
        <v>0</v>
      </c>
      <c r="AP99" s="151">
        <f>BB99*$F99</f>
        <v>0</v>
      </c>
      <c r="AQ99" s="183"/>
      <c r="AR99" s="184"/>
      <c r="AS99" s="184"/>
      <c r="AT99" s="184"/>
      <c r="AU99" s="184"/>
      <c r="AV99" s="184"/>
      <c r="AW99" s="184"/>
      <c r="AX99" s="184"/>
      <c r="AZ99" s="21"/>
      <c r="BA99" s="59">
        <v>7</v>
      </c>
      <c r="BB99" s="59">
        <v>6</v>
      </c>
      <c r="BC99" s="21"/>
      <c r="BD99" s="21"/>
      <c r="BE99" s="21"/>
      <c r="BF99" s="21"/>
      <c r="BG99" s="21"/>
      <c r="BH99" s="21"/>
      <c r="BI99" s="21"/>
      <c r="BJ99" s="21"/>
      <c r="BL99" s="51"/>
      <c r="BM99" s="51"/>
      <c r="BN99" s="51"/>
      <c r="BO99" s="51"/>
      <c r="BQ99" s="110">
        <v>8.5</v>
      </c>
      <c r="BR99" s="98">
        <f>BQ99*F99</f>
        <v>0</v>
      </c>
    </row>
    <row r="100" spans="1:70" ht="20.25" customHeight="1">
      <c r="A100" s="225" t="s">
        <v>478</v>
      </c>
      <c r="B100" s="226">
        <v>14079</v>
      </c>
      <c r="C100" s="285" t="s">
        <v>360</v>
      </c>
      <c r="D100" s="27" t="s">
        <v>22</v>
      </c>
      <c r="E100" s="27">
        <v>5</v>
      </c>
      <c r="F100" s="107">
        <f t="shared" si="56"/>
        <v>0</v>
      </c>
      <c r="G100" s="8">
        <v>185</v>
      </c>
      <c r="H100" s="8">
        <f t="shared" si="52"/>
        <v>0</v>
      </c>
      <c r="J100" s="307"/>
      <c r="K100" s="309"/>
      <c r="L100" s="311"/>
      <c r="M100" s="315"/>
      <c r="N100" s="317"/>
      <c r="O100" s="319"/>
      <c r="P100" s="25"/>
      <c r="Q100" s="22"/>
      <c r="R100" s="321"/>
      <c r="S100" s="323"/>
      <c r="T100" s="14"/>
      <c r="U100" s="325"/>
      <c r="V100" s="58"/>
      <c r="W100" s="350"/>
      <c r="Y100" s="20"/>
      <c r="Z100" s="20"/>
      <c r="AA100" s="20"/>
      <c r="AB100" s="48">
        <f t="shared" ref="AB100:AB101" si="65">AI100*$F100</f>
        <v>0</v>
      </c>
      <c r="AC100" s="20"/>
      <c r="AD100" s="20"/>
      <c r="AE100" s="20"/>
      <c r="AF100" s="59"/>
      <c r="AG100" s="59"/>
      <c r="AH100" s="59"/>
      <c r="AI100" s="59">
        <v>5</v>
      </c>
      <c r="AJ100" s="59"/>
      <c r="AK100" s="59"/>
      <c r="AL100" s="59"/>
      <c r="AN100" s="183"/>
      <c r="AO100" s="183"/>
      <c r="AP100" s="183"/>
      <c r="AQ100" s="151">
        <f>BC100*$F100</f>
        <v>0</v>
      </c>
      <c r="AR100" s="151">
        <f>BD100*$F100</f>
        <v>0</v>
      </c>
      <c r="AS100" s="184"/>
      <c r="AT100" s="184"/>
      <c r="AU100" s="184"/>
      <c r="AV100" s="184"/>
      <c r="AW100" s="184"/>
      <c r="AX100" s="184"/>
      <c r="AZ100" s="21"/>
      <c r="BA100" s="21"/>
      <c r="BB100" s="21"/>
      <c r="BC100" s="59">
        <v>2</v>
      </c>
      <c r="BD100" s="59">
        <v>3</v>
      </c>
      <c r="BE100" s="21"/>
      <c r="BF100" s="21"/>
      <c r="BG100" s="21"/>
      <c r="BH100" s="21"/>
      <c r="BI100" s="21"/>
      <c r="BJ100" s="21"/>
      <c r="BL100" s="51"/>
      <c r="BM100" s="51"/>
      <c r="BN100" s="51"/>
      <c r="BO100" s="51"/>
      <c r="BQ100" s="110">
        <v>12</v>
      </c>
      <c r="BR100" s="98">
        <f t="shared" ref="BR100:BR101" si="66">BQ100*F100</f>
        <v>0</v>
      </c>
    </row>
    <row r="101" spans="1:70" ht="20.149999999999999" customHeight="1">
      <c r="A101" s="225" t="s">
        <v>479</v>
      </c>
      <c r="B101" s="226">
        <v>14078</v>
      </c>
      <c r="C101" s="285" t="s">
        <v>359</v>
      </c>
      <c r="D101" s="27" t="s">
        <v>22</v>
      </c>
      <c r="E101" s="27">
        <v>5</v>
      </c>
      <c r="F101" s="107">
        <f t="shared" si="56"/>
        <v>0</v>
      </c>
      <c r="G101" s="8">
        <v>160</v>
      </c>
      <c r="H101" s="8">
        <f t="shared" si="52"/>
        <v>0</v>
      </c>
      <c r="J101" s="307"/>
      <c r="K101" s="309"/>
      <c r="L101" s="311"/>
      <c r="M101" s="315"/>
      <c r="N101" s="317"/>
      <c r="O101" s="319"/>
      <c r="P101" s="25"/>
      <c r="Q101" s="22"/>
      <c r="R101" s="321"/>
      <c r="S101" s="323"/>
      <c r="T101" s="14"/>
      <c r="U101" s="325"/>
      <c r="V101" s="58"/>
      <c r="W101" s="350"/>
      <c r="Y101" s="20"/>
      <c r="Z101" s="20"/>
      <c r="AA101" s="20"/>
      <c r="AB101" s="48">
        <f t="shared" si="65"/>
        <v>0</v>
      </c>
      <c r="AC101" s="20"/>
      <c r="AD101" s="20"/>
      <c r="AE101" s="20"/>
      <c r="AF101" s="59"/>
      <c r="AG101" s="59"/>
      <c r="AH101" s="59"/>
      <c r="AI101" s="59">
        <v>5</v>
      </c>
      <c r="AJ101" s="59"/>
      <c r="AK101" s="59"/>
      <c r="AL101" s="59"/>
      <c r="AN101" s="183"/>
      <c r="AO101" s="183"/>
      <c r="AP101" s="183"/>
      <c r="AQ101" s="151">
        <f>BC101*$F101</f>
        <v>0</v>
      </c>
      <c r="AR101" s="151">
        <f>BD101*$F101</f>
        <v>0</v>
      </c>
      <c r="AS101" s="184"/>
      <c r="AT101" s="184"/>
      <c r="AU101" s="184"/>
      <c r="AV101" s="184"/>
      <c r="AW101" s="184"/>
      <c r="AX101" s="184"/>
      <c r="AZ101" s="21"/>
      <c r="BA101" s="21"/>
      <c r="BB101" s="21"/>
      <c r="BC101" s="59">
        <v>4</v>
      </c>
      <c r="BD101" s="59">
        <v>1</v>
      </c>
      <c r="BE101" s="21"/>
      <c r="BF101" s="21"/>
      <c r="BG101" s="21"/>
      <c r="BH101" s="21"/>
      <c r="BI101" s="21"/>
      <c r="BJ101" s="21"/>
      <c r="BL101" s="51"/>
      <c r="BM101" s="51"/>
      <c r="BN101" s="51"/>
      <c r="BO101" s="51"/>
      <c r="BQ101" s="110">
        <v>10.7</v>
      </c>
      <c r="BR101" s="98">
        <f t="shared" si="66"/>
        <v>0</v>
      </c>
    </row>
    <row r="102" spans="1:70" ht="20.25" customHeight="1">
      <c r="A102" s="225" t="s">
        <v>480</v>
      </c>
      <c r="B102" s="226">
        <v>12870</v>
      </c>
      <c r="C102" s="285" t="s">
        <v>1065</v>
      </c>
      <c r="D102" s="27" t="s">
        <v>22</v>
      </c>
      <c r="E102" s="27">
        <v>5</v>
      </c>
      <c r="F102" s="107">
        <f t="shared" si="56"/>
        <v>0</v>
      </c>
      <c r="G102" s="8">
        <v>130</v>
      </c>
      <c r="H102" s="8">
        <f t="shared" si="52"/>
        <v>0</v>
      </c>
      <c r="J102" s="307"/>
      <c r="K102" s="309"/>
      <c r="L102" s="311"/>
      <c r="M102" s="315"/>
      <c r="N102" s="317"/>
      <c r="O102" s="319"/>
      <c r="P102" s="25"/>
      <c r="Q102" s="22"/>
      <c r="R102" s="321"/>
      <c r="S102" s="323"/>
      <c r="T102" s="14"/>
      <c r="U102" s="325"/>
      <c r="V102" s="58"/>
      <c r="W102" s="350"/>
      <c r="Y102" s="20"/>
      <c r="Z102" s="20"/>
      <c r="AA102" s="20"/>
      <c r="AB102" s="48">
        <f t="shared" ref="AB102:AB103" si="67">AI102*$F102</f>
        <v>0</v>
      </c>
      <c r="AC102" s="20"/>
      <c r="AD102" s="20"/>
      <c r="AE102" s="20"/>
      <c r="AF102" s="59"/>
      <c r="AG102" s="59"/>
      <c r="AH102" s="59"/>
      <c r="AI102" s="59">
        <v>5</v>
      </c>
      <c r="AJ102" s="59"/>
      <c r="AK102" s="59"/>
      <c r="AL102" s="59"/>
      <c r="AN102" s="183"/>
      <c r="AO102" s="183"/>
      <c r="AP102" s="183"/>
      <c r="AQ102" s="151">
        <f>BC102*$F102</f>
        <v>0</v>
      </c>
      <c r="AR102" s="184"/>
      <c r="AS102" s="184"/>
      <c r="AT102" s="184"/>
      <c r="AU102" s="184"/>
      <c r="AV102" s="184"/>
      <c r="AW102" s="184"/>
      <c r="AX102" s="184"/>
      <c r="AZ102" s="21"/>
      <c r="BA102" s="21"/>
      <c r="BB102" s="21"/>
      <c r="BC102" s="59">
        <v>5</v>
      </c>
      <c r="BD102" s="21"/>
      <c r="BE102" s="21"/>
      <c r="BF102" s="21"/>
      <c r="BG102" s="21"/>
      <c r="BH102" s="21"/>
      <c r="BI102" s="21"/>
      <c r="BJ102" s="21"/>
      <c r="BL102" s="51"/>
      <c r="BM102" s="51"/>
      <c r="BN102" s="51"/>
      <c r="BO102" s="51"/>
      <c r="BQ102" s="110">
        <v>8.1999999999999993</v>
      </c>
      <c r="BR102" s="98">
        <f t="shared" si="59"/>
        <v>0</v>
      </c>
    </row>
    <row r="103" spans="1:70" ht="20.149999999999999" customHeight="1">
      <c r="A103" s="225" t="s">
        <v>481</v>
      </c>
      <c r="B103" s="226">
        <v>12875</v>
      </c>
      <c r="C103" s="285" t="s">
        <v>1066</v>
      </c>
      <c r="D103" s="27" t="s">
        <v>22</v>
      </c>
      <c r="E103" s="27">
        <v>5</v>
      </c>
      <c r="F103" s="107">
        <f t="shared" si="56"/>
        <v>0</v>
      </c>
      <c r="G103" s="8">
        <v>140</v>
      </c>
      <c r="H103" s="8">
        <f t="shared" si="52"/>
        <v>0</v>
      </c>
      <c r="J103" s="307"/>
      <c r="K103" s="309"/>
      <c r="L103" s="311"/>
      <c r="M103" s="315"/>
      <c r="N103" s="317"/>
      <c r="O103" s="319"/>
      <c r="P103" s="25"/>
      <c r="Q103" s="22"/>
      <c r="R103" s="321"/>
      <c r="S103" s="323"/>
      <c r="T103" s="14"/>
      <c r="U103" s="325"/>
      <c r="V103" s="58"/>
      <c r="W103" s="350"/>
      <c r="Y103" s="20"/>
      <c r="Z103" s="20"/>
      <c r="AA103" s="20"/>
      <c r="AB103" s="48">
        <f t="shared" si="67"/>
        <v>0</v>
      </c>
      <c r="AC103" s="20"/>
      <c r="AD103" s="20"/>
      <c r="AE103" s="20"/>
      <c r="AF103" s="59"/>
      <c r="AG103" s="59"/>
      <c r="AH103" s="59"/>
      <c r="AI103" s="59">
        <v>5</v>
      </c>
      <c r="AJ103" s="59"/>
      <c r="AK103" s="59"/>
      <c r="AL103" s="59"/>
      <c r="AN103" s="183"/>
      <c r="AO103" s="183"/>
      <c r="AP103" s="183"/>
      <c r="AQ103" s="151">
        <f>BC103*$F103</f>
        <v>0</v>
      </c>
      <c r="AR103" s="151">
        <f>BD103*$F103</f>
        <v>0</v>
      </c>
      <c r="AS103" s="184"/>
      <c r="AT103" s="184"/>
      <c r="AU103" s="184"/>
      <c r="AV103" s="184"/>
      <c r="AW103" s="184"/>
      <c r="AX103" s="184"/>
      <c r="AZ103" s="21"/>
      <c r="BA103" s="21"/>
      <c r="BB103" s="21"/>
      <c r="BC103" s="59">
        <v>4</v>
      </c>
      <c r="BD103" s="59">
        <v>1</v>
      </c>
      <c r="BE103" s="21"/>
      <c r="BF103" s="21"/>
      <c r="BG103" s="21"/>
      <c r="BH103" s="21"/>
      <c r="BI103" s="21"/>
      <c r="BJ103" s="21"/>
      <c r="BL103" s="51"/>
      <c r="BM103" s="51"/>
      <c r="BN103" s="51"/>
      <c r="BO103" s="51"/>
      <c r="BQ103" s="110">
        <v>9</v>
      </c>
      <c r="BR103" s="98">
        <f t="shared" si="59"/>
        <v>0</v>
      </c>
    </row>
    <row r="104" spans="1:70" ht="20.149999999999999" customHeight="1">
      <c r="A104" s="225" t="s">
        <v>492</v>
      </c>
      <c r="B104" s="226">
        <v>11615</v>
      </c>
      <c r="C104" s="285" t="s">
        <v>264</v>
      </c>
      <c r="D104" s="27" t="s">
        <v>22</v>
      </c>
      <c r="E104" s="27">
        <v>5</v>
      </c>
      <c r="F104" s="107">
        <f t="shared" si="56"/>
        <v>0</v>
      </c>
      <c r="G104" s="8">
        <v>55</v>
      </c>
      <c r="H104" s="8">
        <f t="shared" si="52"/>
        <v>0</v>
      </c>
      <c r="J104" s="307"/>
      <c r="K104" s="309"/>
      <c r="L104" s="311"/>
      <c r="M104" s="315"/>
      <c r="N104" s="317"/>
      <c r="O104" s="319"/>
      <c r="P104" s="25"/>
      <c r="Q104" s="22"/>
      <c r="R104" s="321"/>
      <c r="S104" s="323"/>
      <c r="T104" s="14"/>
      <c r="U104" s="325"/>
      <c r="V104" s="58"/>
      <c r="W104" s="350"/>
      <c r="Y104" s="20"/>
      <c r="Z104" s="20"/>
      <c r="AA104" s="20"/>
      <c r="AB104" s="48">
        <f>AI104*$F104</f>
        <v>0</v>
      </c>
      <c r="AC104" s="20"/>
      <c r="AD104" s="20"/>
      <c r="AE104" s="20"/>
      <c r="AF104" s="59"/>
      <c r="AG104" s="59"/>
      <c r="AH104" s="59"/>
      <c r="AI104" s="59">
        <v>5</v>
      </c>
      <c r="AJ104" s="59"/>
      <c r="AK104" s="59"/>
      <c r="AL104" s="59"/>
      <c r="AN104" s="20"/>
      <c r="AO104" s="48">
        <f>BA104*$F104</f>
        <v>0</v>
      </c>
      <c r="AP104" s="48">
        <f>BB104*$F104</f>
        <v>0</v>
      </c>
      <c r="AQ104" s="21"/>
      <c r="AR104" s="20"/>
      <c r="AS104" s="20"/>
      <c r="AT104" s="20"/>
      <c r="AU104" s="20"/>
      <c r="AV104" s="20"/>
      <c r="AW104" s="20"/>
      <c r="AX104" s="20"/>
      <c r="AZ104" s="21"/>
      <c r="BA104" s="59">
        <v>1</v>
      </c>
      <c r="BB104" s="59">
        <v>4</v>
      </c>
      <c r="BC104" s="21"/>
      <c r="BD104" s="21"/>
      <c r="BE104" s="21"/>
      <c r="BF104" s="21"/>
      <c r="BG104" s="21"/>
      <c r="BH104" s="21"/>
      <c r="BI104" s="21"/>
      <c r="BJ104" s="21"/>
      <c r="BL104" s="51"/>
      <c r="BM104" s="51"/>
      <c r="BN104" s="51"/>
      <c r="BO104" s="51"/>
      <c r="BQ104" s="110">
        <v>8.1999999999999993</v>
      </c>
      <c r="BR104" s="98">
        <f t="shared" si="59"/>
        <v>0</v>
      </c>
    </row>
    <row r="105" spans="1:70" ht="19.5" customHeight="1">
      <c r="A105" s="225" t="s">
        <v>493</v>
      </c>
      <c r="B105" s="226">
        <v>11641</v>
      </c>
      <c r="C105" s="285" t="s">
        <v>1067</v>
      </c>
      <c r="D105" s="27" t="s">
        <v>22</v>
      </c>
      <c r="E105" s="27">
        <v>5</v>
      </c>
      <c r="F105" s="107">
        <f t="shared" si="56"/>
        <v>0</v>
      </c>
      <c r="G105" s="47">
        <v>90</v>
      </c>
      <c r="H105" s="8">
        <f t="shared" si="52"/>
        <v>0</v>
      </c>
      <c r="J105" s="307"/>
      <c r="K105" s="309"/>
      <c r="L105" s="311"/>
      <c r="M105" s="315"/>
      <c r="N105" s="317"/>
      <c r="O105" s="319"/>
      <c r="P105" s="25"/>
      <c r="Q105" s="22"/>
      <c r="R105" s="321"/>
      <c r="S105" s="323"/>
      <c r="T105" s="14"/>
      <c r="U105" s="325"/>
      <c r="V105" s="58"/>
      <c r="W105" s="350"/>
      <c r="Y105" s="20"/>
      <c r="Z105" s="20"/>
      <c r="AA105" s="20"/>
      <c r="AB105" s="48">
        <f>AI105*$F105</f>
        <v>0</v>
      </c>
      <c r="AC105" s="20"/>
      <c r="AD105" s="20"/>
      <c r="AE105" s="20"/>
      <c r="AF105" s="59"/>
      <c r="AG105" s="59"/>
      <c r="AH105" s="59"/>
      <c r="AI105" s="59">
        <v>5</v>
      </c>
      <c r="AJ105" s="59"/>
      <c r="AK105" s="59"/>
      <c r="AL105" s="59"/>
      <c r="AN105" s="20"/>
      <c r="AO105" s="20"/>
      <c r="AP105" s="20"/>
      <c r="AQ105" s="48">
        <f>BC105*$F105</f>
        <v>0</v>
      </c>
      <c r="AR105" s="48">
        <f>BD105*$F105</f>
        <v>0</v>
      </c>
      <c r="AS105" s="20"/>
      <c r="AT105" s="20"/>
      <c r="AU105" s="20"/>
      <c r="AV105" s="20"/>
      <c r="AW105" s="20"/>
      <c r="AX105" s="20"/>
      <c r="AZ105" s="21"/>
      <c r="BA105" s="21"/>
      <c r="BB105" s="21"/>
      <c r="BC105" s="59">
        <v>4</v>
      </c>
      <c r="BD105" s="59">
        <v>1</v>
      </c>
      <c r="BE105" s="21"/>
      <c r="BF105" s="21"/>
      <c r="BG105" s="21"/>
      <c r="BH105" s="21"/>
      <c r="BI105" s="21"/>
      <c r="BJ105" s="21"/>
      <c r="BL105" s="51"/>
      <c r="BM105" s="51"/>
      <c r="BN105" s="51"/>
      <c r="BO105" s="51"/>
      <c r="BQ105" s="88">
        <v>5.45</v>
      </c>
      <c r="BR105" s="98">
        <f t="shared" si="59"/>
        <v>0</v>
      </c>
    </row>
    <row r="106" spans="1:70" ht="20.149999999999999" customHeight="1">
      <c r="A106" s="225" t="s">
        <v>494</v>
      </c>
      <c r="B106" s="226">
        <v>11593</v>
      </c>
      <c r="C106" s="285" t="s">
        <v>263</v>
      </c>
      <c r="D106" s="27" t="s">
        <v>21</v>
      </c>
      <c r="E106" s="27">
        <v>5</v>
      </c>
      <c r="F106" s="107">
        <f t="shared" si="56"/>
        <v>0</v>
      </c>
      <c r="G106" s="47">
        <v>37.5</v>
      </c>
      <c r="H106" s="8">
        <f t="shared" si="52"/>
        <v>0</v>
      </c>
      <c r="J106" s="307"/>
      <c r="K106" s="309"/>
      <c r="L106" s="311"/>
      <c r="M106" s="315"/>
      <c r="N106" s="317"/>
      <c r="O106" s="319"/>
      <c r="P106" s="25"/>
      <c r="Q106" s="22"/>
      <c r="R106" s="321"/>
      <c r="S106" s="323"/>
      <c r="T106" s="14"/>
      <c r="U106" s="325"/>
      <c r="V106" s="58"/>
      <c r="W106" s="350"/>
      <c r="Y106" s="20"/>
      <c r="Z106" s="20"/>
      <c r="AA106" s="48">
        <f>AH106*$F106</f>
        <v>0</v>
      </c>
      <c r="AB106" s="20"/>
      <c r="AC106" s="20"/>
      <c r="AD106" s="20"/>
      <c r="AE106" s="20"/>
      <c r="AF106" s="59"/>
      <c r="AG106" s="59"/>
      <c r="AH106" s="59">
        <v>5</v>
      </c>
      <c r="AI106" s="59"/>
      <c r="AJ106" s="59"/>
      <c r="AK106" s="59"/>
      <c r="AL106" s="59"/>
      <c r="AN106" s="48">
        <f>AZ106*$F106</f>
        <v>0</v>
      </c>
      <c r="AO106" s="48">
        <f>BA106*$F106</f>
        <v>0</v>
      </c>
      <c r="AP106" s="20"/>
      <c r="AQ106" s="21"/>
      <c r="AR106" s="20"/>
      <c r="AS106" s="20"/>
      <c r="AT106" s="20"/>
      <c r="AU106" s="20"/>
      <c r="AV106" s="20"/>
      <c r="AW106" s="20"/>
      <c r="AX106" s="20"/>
      <c r="AZ106" s="59">
        <v>4</v>
      </c>
      <c r="BA106" s="59">
        <v>1</v>
      </c>
      <c r="BB106" s="21"/>
      <c r="BC106" s="21"/>
      <c r="BD106" s="21"/>
      <c r="BE106" s="21"/>
      <c r="BF106" s="21"/>
      <c r="BG106" s="21"/>
      <c r="BH106" s="21"/>
      <c r="BI106" s="21"/>
      <c r="BJ106" s="21"/>
      <c r="BL106" s="51"/>
      <c r="BM106" s="51"/>
      <c r="BN106" s="51"/>
      <c r="BO106" s="51"/>
      <c r="BQ106" s="110">
        <v>1.3</v>
      </c>
      <c r="BR106" s="98">
        <f>BQ106*F106</f>
        <v>0</v>
      </c>
    </row>
    <row r="107" spans="1:70" ht="20.149999999999999" customHeight="1">
      <c r="A107" s="225" t="s">
        <v>495</v>
      </c>
      <c r="B107" s="226">
        <v>11650</v>
      </c>
      <c r="C107" s="285" t="s">
        <v>265</v>
      </c>
      <c r="D107" s="18" t="s">
        <v>23</v>
      </c>
      <c r="E107" s="18">
        <v>5</v>
      </c>
      <c r="F107" s="107">
        <f t="shared" si="56"/>
        <v>0</v>
      </c>
      <c r="G107" s="8">
        <v>85</v>
      </c>
      <c r="H107" s="8">
        <f t="shared" si="52"/>
        <v>0</v>
      </c>
      <c r="J107" s="307"/>
      <c r="K107" s="309"/>
      <c r="L107" s="311"/>
      <c r="M107" s="315"/>
      <c r="N107" s="317"/>
      <c r="O107" s="319"/>
      <c r="P107" s="25"/>
      <c r="Q107" s="22"/>
      <c r="R107" s="321"/>
      <c r="S107" s="323"/>
      <c r="T107" s="14"/>
      <c r="U107" s="325"/>
      <c r="V107" s="58"/>
      <c r="W107" s="350"/>
      <c r="Y107" s="20"/>
      <c r="Z107" s="20"/>
      <c r="AA107" s="20"/>
      <c r="AB107" s="20"/>
      <c r="AC107" s="48">
        <f>AJ107*$F107</f>
        <v>0</v>
      </c>
      <c r="AD107" s="20"/>
      <c r="AE107" s="20"/>
      <c r="AF107" s="59"/>
      <c r="AG107" s="59"/>
      <c r="AH107" s="59"/>
      <c r="AI107" s="59"/>
      <c r="AJ107" s="59">
        <v>5</v>
      </c>
      <c r="AK107" s="59"/>
      <c r="AL107" s="59"/>
      <c r="AN107" s="20"/>
      <c r="AO107" s="48">
        <f>BA107*$F107</f>
        <v>0</v>
      </c>
      <c r="AP107" s="48">
        <f>BB107*$F107</f>
        <v>0</v>
      </c>
      <c r="AQ107" s="48">
        <f>BC107*$F107</f>
        <v>0</v>
      </c>
      <c r="AR107" s="21"/>
      <c r="AS107" s="21"/>
      <c r="AT107" s="21"/>
      <c r="AU107" s="21"/>
      <c r="AV107" s="21"/>
      <c r="AW107" s="21"/>
      <c r="AX107" s="21"/>
      <c r="AZ107" s="21"/>
      <c r="BA107" s="152">
        <v>1</v>
      </c>
      <c r="BB107" s="152">
        <v>3</v>
      </c>
      <c r="BC107" s="152">
        <v>1</v>
      </c>
      <c r="BD107" s="21"/>
      <c r="BE107" s="21"/>
      <c r="BF107" s="21"/>
      <c r="BG107" s="21"/>
      <c r="BH107" s="21"/>
      <c r="BI107" s="21"/>
      <c r="BJ107" s="21"/>
      <c r="BL107" s="51"/>
      <c r="BM107" s="51"/>
      <c r="BN107" s="51"/>
      <c r="BO107" s="51"/>
      <c r="BQ107" s="90">
        <v>5.4</v>
      </c>
      <c r="BR107" s="98">
        <f t="shared" si="59"/>
        <v>0</v>
      </c>
    </row>
    <row r="108" spans="1:70" ht="19.5" customHeight="1">
      <c r="A108" s="225" t="s">
        <v>496</v>
      </c>
      <c r="B108" s="226">
        <v>11651</v>
      </c>
      <c r="C108" s="287" t="s">
        <v>266</v>
      </c>
      <c r="D108" s="23" t="s">
        <v>23</v>
      </c>
      <c r="E108" s="23">
        <v>5</v>
      </c>
      <c r="F108" s="107">
        <f t="shared" si="56"/>
        <v>0</v>
      </c>
      <c r="G108" s="47">
        <v>142.5</v>
      </c>
      <c r="H108" s="8">
        <f t="shared" si="52"/>
        <v>0</v>
      </c>
      <c r="I108" s="3"/>
      <c r="J108" s="307"/>
      <c r="K108" s="309"/>
      <c r="L108" s="311"/>
      <c r="M108" s="315"/>
      <c r="N108" s="317"/>
      <c r="O108" s="319"/>
      <c r="P108" s="25"/>
      <c r="Q108" s="22"/>
      <c r="R108" s="321"/>
      <c r="S108" s="323"/>
      <c r="T108" s="14"/>
      <c r="U108" s="325"/>
      <c r="V108" s="58"/>
      <c r="W108" s="350"/>
      <c r="X108" s="3"/>
      <c r="Y108" s="20"/>
      <c r="Z108" s="20"/>
      <c r="AA108" s="20"/>
      <c r="AB108" s="20"/>
      <c r="AC108" s="48">
        <f>AJ108*$F108</f>
        <v>0</v>
      </c>
      <c r="AD108" s="20"/>
      <c r="AE108" s="20"/>
      <c r="AF108" s="59"/>
      <c r="AG108" s="59"/>
      <c r="AH108" s="59"/>
      <c r="AI108" s="59"/>
      <c r="AJ108" s="59">
        <v>5</v>
      </c>
      <c r="AK108" s="59"/>
      <c r="AL108" s="59"/>
      <c r="AM108" s="3"/>
      <c r="AN108" s="20"/>
      <c r="AO108" s="20"/>
      <c r="AP108" s="20"/>
      <c r="AQ108" s="20"/>
      <c r="AR108" s="48">
        <f>BD108*$F108</f>
        <v>0</v>
      </c>
      <c r="AS108" s="48">
        <f>BE108*$F108</f>
        <v>0</v>
      </c>
      <c r="AT108" s="20"/>
      <c r="AU108" s="20"/>
      <c r="AV108" s="20"/>
      <c r="AW108" s="20"/>
      <c r="AX108" s="20"/>
      <c r="AY108" s="3"/>
      <c r="AZ108" s="21"/>
      <c r="BA108" s="21"/>
      <c r="BB108" s="21"/>
      <c r="BC108" s="21"/>
      <c r="BD108" s="151">
        <v>1</v>
      </c>
      <c r="BE108" s="151">
        <v>4</v>
      </c>
      <c r="BF108" s="21"/>
      <c r="BG108" s="21"/>
      <c r="BH108" s="21"/>
      <c r="BI108" s="21"/>
      <c r="BJ108" s="21"/>
      <c r="BL108" s="51"/>
      <c r="BM108" s="51"/>
      <c r="BN108" s="51"/>
      <c r="BO108" s="51"/>
      <c r="BQ108" s="88">
        <v>9.1999999999999993</v>
      </c>
      <c r="BR108" s="98">
        <f t="shared" si="59"/>
        <v>0</v>
      </c>
    </row>
    <row r="109" spans="1:70" ht="19.5" customHeight="1">
      <c r="A109" s="225" t="s">
        <v>497</v>
      </c>
      <c r="B109" s="226">
        <v>11649</v>
      </c>
      <c r="C109" s="285" t="s">
        <v>267</v>
      </c>
      <c r="D109" s="143" t="s">
        <v>6</v>
      </c>
      <c r="E109" s="27">
        <v>2</v>
      </c>
      <c r="F109" s="107">
        <f t="shared" si="56"/>
        <v>0</v>
      </c>
      <c r="G109" s="47">
        <v>75</v>
      </c>
      <c r="H109" s="8">
        <f t="shared" si="52"/>
        <v>0</v>
      </c>
      <c r="J109" s="307"/>
      <c r="K109" s="309"/>
      <c r="L109" s="311"/>
      <c r="M109" s="315"/>
      <c r="N109" s="317"/>
      <c r="O109" s="319"/>
      <c r="P109" s="25"/>
      <c r="Q109" s="22"/>
      <c r="R109" s="321"/>
      <c r="S109" s="323"/>
      <c r="T109" s="14"/>
      <c r="U109" s="325"/>
      <c r="V109" s="58"/>
      <c r="W109" s="350"/>
      <c r="Y109" s="20"/>
      <c r="Z109" s="20"/>
      <c r="AA109" s="20"/>
      <c r="AB109" s="20"/>
      <c r="AC109" s="20"/>
      <c r="AD109" s="48">
        <f>AK109*$F109</f>
        <v>0</v>
      </c>
      <c r="AE109" s="20"/>
      <c r="AF109" s="59"/>
      <c r="AG109" s="59"/>
      <c r="AH109" s="59"/>
      <c r="AI109" s="59"/>
      <c r="AJ109" s="59"/>
      <c r="AK109" s="59">
        <v>2</v>
      </c>
      <c r="AL109" s="59"/>
      <c r="AN109" s="20"/>
      <c r="AO109" s="20"/>
      <c r="AP109" s="20"/>
      <c r="AQ109" s="48">
        <f>BC109*$F109</f>
        <v>0</v>
      </c>
      <c r="AR109" s="20"/>
      <c r="AS109" s="48">
        <f>BE109*$F109</f>
        <v>0</v>
      </c>
      <c r="AT109" s="20"/>
      <c r="AU109" s="20"/>
      <c r="AV109" s="20"/>
      <c r="AW109" s="20"/>
      <c r="AX109" s="20"/>
      <c r="AZ109" s="21"/>
      <c r="BA109" s="21"/>
      <c r="BB109" s="21"/>
      <c r="BC109" s="59">
        <v>1</v>
      </c>
      <c r="BD109" s="21"/>
      <c r="BE109" s="59">
        <v>1</v>
      </c>
      <c r="BF109" s="21"/>
      <c r="BG109" s="21"/>
      <c r="BH109" s="21"/>
      <c r="BI109" s="21"/>
      <c r="BJ109" s="21"/>
      <c r="BL109" s="51"/>
      <c r="BM109" s="51"/>
      <c r="BN109" s="51"/>
      <c r="BO109" s="51"/>
      <c r="BQ109" s="88">
        <v>4.95</v>
      </c>
      <c r="BR109" s="98">
        <f t="shared" si="59"/>
        <v>0</v>
      </c>
    </row>
    <row r="110" spans="1:70" ht="19.5" customHeight="1">
      <c r="A110" s="225" t="s">
        <v>498</v>
      </c>
      <c r="B110" s="226">
        <v>11648</v>
      </c>
      <c r="C110" s="285" t="s">
        <v>268</v>
      </c>
      <c r="D110" s="143" t="s">
        <v>6</v>
      </c>
      <c r="E110" s="56">
        <v>3</v>
      </c>
      <c r="F110" s="107">
        <f t="shared" si="56"/>
        <v>0</v>
      </c>
      <c r="G110" s="47">
        <v>75</v>
      </c>
      <c r="H110" s="8">
        <f t="shared" si="52"/>
        <v>0</v>
      </c>
      <c r="J110" s="307"/>
      <c r="K110" s="309"/>
      <c r="L110" s="311"/>
      <c r="M110" s="315"/>
      <c r="N110" s="317"/>
      <c r="O110" s="319"/>
      <c r="P110" s="25"/>
      <c r="Q110" s="22"/>
      <c r="R110" s="321"/>
      <c r="S110" s="323"/>
      <c r="T110" s="14"/>
      <c r="U110" s="325"/>
      <c r="V110" s="58"/>
      <c r="W110" s="350"/>
      <c r="Y110" s="20"/>
      <c r="Z110" s="20"/>
      <c r="AA110" s="20"/>
      <c r="AB110" s="20"/>
      <c r="AC110" s="20"/>
      <c r="AD110" s="48">
        <f>AK110*$F110</f>
        <v>0</v>
      </c>
      <c r="AE110" s="20"/>
      <c r="AF110" s="59"/>
      <c r="AG110" s="59"/>
      <c r="AH110" s="59"/>
      <c r="AI110" s="59"/>
      <c r="AJ110" s="59"/>
      <c r="AK110" s="59">
        <v>3</v>
      </c>
      <c r="AL110" s="59"/>
      <c r="AN110" s="20"/>
      <c r="AO110" s="20"/>
      <c r="AP110" s="20"/>
      <c r="AQ110" s="48">
        <f>BC110*$F110</f>
        <v>0</v>
      </c>
      <c r="AR110" s="20"/>
      <c r="AS110" s="48">
        <f>BE110*$F110</f>
        <v>0</v>
      </c>
      <c r="AT110" s="20"/>
      <c r="AU110" s="20"/>
      <c r="AV110" s="20"/>
      <c r="AW110" s="20"/>
      <c r="AX110" s="20"/>
      <c r="AZ110" s="21"/>
      <c r="BA110" s="21"/>
      <c r="BB110" s="21"/>
      <c r="BC110" s="59">
        <v>2</v>
      </c>
      <c r="BD110" s="21"/>
      <c r="BE110" s="59">
        <v>1</v>
      </c>
      <c r="BF110" s="21"/>
      <c r="BG110" s="21"/>
      <c r="BH110" s="21"/>
      <c r="BI110" s="21"/>
      <c r="BJ110" s="21"/>
      <c r="BK110" s="3"/>
      <c r="BL110" s="51"/>
      <c r="BM110" s="51"/>
      <c r="BN110" s="51"/>
      <c r="BO110" s="51"/>
      <c r="BQ110" s="88">
        <v>4.8499999999999996</v>
      </c>
      <c r="BR110" s="98">
        <f t="shared" si="59"/>
        <v>0</v>
      </c>
    </row>
    <row r="111" spans="1:70" ht="19.5" customHeight="1">
      <c r="A111" s="225" t="s">
        <v>499</v>
      </c>
      <c r="B111" s="226">
        <v>15182</v>
      </c>
      <c r="C111" s="285" t="s">
        <v>392</v>
      </c>
      <c r="D111" s="188" t="s">
        <v>22</v>
      </c>
      <c r="E111" s="27">
        <v>5</v>
      </c>
      <c r="F111" s="107">
        <f>SUM(J111:W111)</f>
        <v>0</v>
      </c>
      <c r="G111" s="47">
        <v>130</v>
      </c>
      <c r="H111" s="8">
        <f t="shared" si="52"/>
        <v>0</v>
      </c>
      <c r="J111" s="307"/>
      <c r="K111" s="309"/>
      <c r="L111" s="311"/>
      <c r="M111" s="315"/>
      <c r="N111" s="317"/>
      <c r="O111" s="319"/>
      <c r="P111" s="139"/>
      <c r="Q111" s="22"/>
      <c r="R111" s="321"/>
      <c r="S111" s="323"/>
      <c r="T111" s="14"/>
      <c r="U111" s="325"/>
      <c r="V111" s="58"/>
      <c r="W111" s="350"/>
      <c r="Y111" s="20"/>
      <c r="Z111" s="20"/>
      <c r="AA111" s="20"/>
      <c r="AB111" s="48">
        <f t="shared" ref="AB111:AB115" si="68">AI111*$F111</f>
        <v>0</v>
      </c>
      <c r="AC111" s="20"/>
      <c r="AD111" s="20"/>
      <c r="AE111" s="20"/>
      <c r="AF111" s="59"/>
      <c r="AG111" s="59"/>
      <c r="AH111" s="59"/>
      <c r="AI111" s="59">
        <v>5</v>
      </c>
      <c r="AJ111" s="59"/>
      <c r="AK111" s="59"/>
      <c r="AL111" s="59"/>
      <c r="AN111" s="20"/>
      <c r="AO111" s="21"/>
      <c r="AP111" s="21"/>
      <c r="AQ111" s="48">
        <f t="shared" ref="AQ111:AQ115" si="69">BC111*$F111</f>
        <v>0</v>
      </c>
      <c r="AR111" s="21"/>
      <c r="AS111" s="20"/>
      <c r="AT111" s="20"/>
      <c r="AU111" s="20"/>
      <c r="AV111" s="20"/>
      <c r="AW111" s="20"/>
      <c r="AX111" s="20"/>
      <c r="AZ111" s="21"/>
      <c r="BA111" s="21"/>
      <c r="BB111" s="21"/>
      <c r="BC111" s="59">
        <v>5</v>
      </c>
      <c r="BD111" s="21"/>
      <c r="BE111" s="21"/>
      <c r="BF111" s="21"/>
      <c r="BG111" s="21"/>
      <c r="BH111" s="21"/>
      <c r="BI111" s="21"/>
      <c r="BJ111" s="21"/>
      <c r="BK111" s="3"/>
      <c r="BL111" s="51"/>
      <c r="BM111" s="51"/>
      <c r="BN111" s="51"/>
      <c r="BO111" s="51"/>
      <c r="BQ111" s="88">
        <v>7.9</v>
      </c>
      <c r="BR111" s="98">
        <f t="shared" si="59"/>
        <v>0</v>
      </c>
    </row>
    <row r="112" spans="1:70" ht="19.5" customHeight="1">
      <c r="A112" s="225" t="s">
        <v>500</v>
      </c>
      <c r="B112" s="226">
        <v>15181</v>
      </c>
      <c r="C112" s="285" t="s">
        <v>393</v>
      </c>
      <c r="D112" s="188" t="s">
        <v>22</v>
      </c>
      <c r="E112" s="27">
        <v>5</v>
      </c>
      <c r="F112" s="107">
        <f t="shared" si="56"/>
        <v>0</v>
      </c>
      <c r="G112" s="47">
        <v>130</v>
      </c>
      <c r="H112" s="8">
        <f t="shared" si="52"/>
        <v>0</v>
      </c>
      <c r="J112" s="307"/>
      <c r="K112" s="309"/>
      <c r="L112" s="311"/>
      <c r="M112" s="315"/>
      <c r="N112" s="317"/>
      <c r="O112" s="319"/>
      <c r="P112" s="139"/>
      <c r="Q112" s="22"/>
      <c r="R112" s="321"/>
      <c r="S112" s="323"/>
      <c r="T112" s="14"/>
      <c r="U112" s="325"/>
      <c r="V112" s="58"/>
      <c r="W112" s="350"/>
      <c r="Y112" s="20"/>
      <c r="Z112" s="20"/>
      <c r="AA112" s="20"/>
      <c r="AB112" s="48">
        <f t="shared" si="68"/>
        <v>0</v>
      </c>
      <c r="AC112" s="20"/>
      <c r="AD112" s="20"/>
      <c r="AE112" s="20"/>
      <c r="AF112" s="59"/>
      <c r="AG112" s="59"/>
      <c r="AH112" s="59"/>
      <c r="AI112" s="59">
        <v>5</v>
      </c>
      <c r="AJ112" s="59"/>
      <c r="AK112" s="59"/>
      <c r="AL112" s="59"/>
      <c r="AN112" s="20"/>
      <c r="AO112" s="21"/>
      <c r="AP112" s="21"/>
      <c r="AQ112" s="48">
        <f t="shared" si="69"/>
        <v>0</v>
      </c>
      <c r="AR112" s="48">
        <f t="shared" ref="AR112:AR113" si="70">BD112*$F112</f>
        <v>0</v>
      </c>
      <c r="AS112" s="20"/>
      <c r="AT112" s="20"/>
      <c r="AU112" s="20"/>
      <c r="AV112" s="20"/>
      <c r="AW112" s="20"/>
      <c r="AX112" s="20"/>
      <c r="AZ112" s="21"/>
      <c r="BA112" s="21"/>
      <c r="BB112" s="21"/>
      <c r="BC112" s="59">
        <v>3</v>
      </c>
      <c r="BD112" s="59">
        <v>2</v>
      </c>
      <c r="BE112" s="21"/>
      <c r="BF112" s="21"/>
      <c r="BG112" s="21"/>
      <c r="BH112" s="21"/>
      <c r="BI112" s="21"/>
      <c r="BJ112" s="21"/>
      <c r="BK112" s="3"/>
      <c r="BL112" s="51"/>
      <c r="BM112" s="51"/>
      <c r="BN112" s="51"/>
      <c r="BO112" s="51"/>
      <c r="BQ112" s="88">
        <v>7.5</v>
      </c>
      <c r="BR112" s="98">
        <f t="shared" si="59"/>
        <v>0</v>
      </c>
    </row>
    <row r="113" spans="1:70" ht="19.5" customHeight="1">
      <c r="A113" s="225" t="s">
        <v>501</v>
      </c>
      <c r="B113" s="226">
        <v>15184</v>
      </c>
      <c r="C113" s="285" t="s">
        <v>394</v>
      </c>
      <c r="D113" s="188" t="s">
        <v>22</v>
      </c>
      <c r="E113" s="27">
        <v>5</v>
      </c>
      <c r="F113" s="107">
        <f t="shared" si="56"/>
        <v>0</v>
      </c>
      <c r="G113" s="47">
        <v>137.5</v>
      </c>
      <c r="H113" s="8">
        <f t="shared" si="52"/>
        <v>0</v>
      </c>
      <c r="J113" s="307"/>
      <c r="K113" s="309"/>
      <c r="L113" s="311"/>
      <c r="M113" s="315"/>
      <c r="N113" s="317"/>
      <c r="O113" s="319"/>
      <c r="P113" s="139"/>
      <c r="Q113" s="22"/>
      <c r="R113" s="321"/>
      <c r="S113" s="323"/>
      <c r="T113" s="14"/>
      <c r="U113" s="325"/>
      <c r="V113" s="58"/>
      <c r="W113" s="350"/>
      <c r="Y113" s="20"/>
      <c r="Z113" s="20"/>
      <c r="AA113" s="20"/>
      <c r="AB113" s="48">
        <f t="shared" si="68"/>
        <v>0</v>
      </c>
      <c r="AC113" s="20"/>
      <c r="AD113" s="20"/>
      <c r="AE113" s="20"/>
      <c r="AF113" s="59"/>
      <c r="AG113" s="59"/>
      <c r="AH113" s="59"/>
      <c r="AI113" s="59">
        <v>5</v>
      </c>
      <c r="AJ113" s="59"/>
      <c r="AK113" s="59"/>
      <c r="AL113" s="59"/>
      <c r="AN113" s="20"/>
      <c r="AO113" s="21"/>
      <c r="AP113" s="21"/>
      <c r="AQ113" s="48">
        <f t="shared" si="69"/>
        <v>0</v>
      </c>
      <c r="AR113" s="48">
        <f t="shared" si="70"/>
        <v>0</v>
      </c>
      <c r="AS113" s="20"/>
      <c r="AT113" s="20"/>
      <c r="AU113" s="20"/>
      <c r="AV113" s="20"/>
      <c r="AW113" s="20"/>
      <c r="AX113" s="20"/>
      <c r="AZ113" s="21"/>
      <c r="BA113" s="21"/>
      <c r="BB113" s="21"/>
      <c r="BC113" s="59">
        <v>1</v>
      </c>
      <c r="BD113" s="59">
        <v>4</v>
      </c>
      <c r="BE113" s="21"/>
      <c r="BF113" s="21"/>
      <c r="BG113" s="21"/>
      <c r="BH113" s="21"/>
      <c r="BI113" s="21"/>
      <c r="BJ113" s="21"/>
      <c r="BK113" s="3"/>
      <c r="BL113" s="51"/>
      <c r="BM113" s="51"/>
      <c r="BN113" s="51"/>
      <c r="BO113" s="51"/>
      <c r="BQ113" s="88">
        <v>8.5</v>
      </c>
      <c r="BR113" s="98">
        <f t="shared" si="59"/>
        <v>0</v>
      </c>
    </row>
    <row r="114" spans="1:70" ht="19.5" customHeight="1">
      <c r="A114" s="225" t="s">
        <v>502</v>
      </c>
      <c r="B114" s="226">
        <v>15183</v>
      </c>
      <c r="C114" s="285" t="s">
        <v>395</v>
      </c>
      <c r="D114" s="188" t="s">
        <v>397</v>
      </c>
      <c r="E114" s="27">
        <v>5</v>
      </c>
      <c r="F114" s="107">
        <f t="shared" si="56"/>
        <v>0</v>
      </c>
      <c r="G114" s="47">
        <v>85</v>
      </c>
      <c r="H114" s="8">
        <f t="shared" si="52"/>
        <v>0</v>
      </c>
      <c r="J114" s="307"/>
      <c r="K114" s="309"/>
      <c r="L114" s="311"/>
      <c r="M114" s="315"/>
      <c r="N114" s="317"/>
      <c r="O114" s="319"/>
      <c r="P114" s="139"/>
      <c r="Q114" s="22"/>
      <c r="R114" s="321"/>
      <c r="S114" s="323"/>
      <c r="T114" s="14"/>
      <c r="U114" s="325"/>
      <c r="V114" s="58"/>
      <c r="W114" s="350"/>
      <c r="Y114" s="20"/>
      <c r="Z114" s="20"/>
      <c r="AA114" s="48">
        <f t="shared" ref="AA114:AA115" si="71">AH114*$F114</f>
        <v>0</v>
      </c>
      <c r="AB114" s="48">
        <f t="shared" si="68"/>
        <v>0</v>
      </c>
      <c r="AC114" s="20"/>
      <c r="AD114" s="20"/>
      <c r="AE114" s="20"/>
      <c r="AF114" s="59"/>
      <c r="AG114" s="59"/>
      <c r="AH114" s="59">
        <v>2</v>
      </c>
      <c r="AI114" s="59">
        <v>3</v>
      </c>
      <c r="AJ114" s="59"/>
      <c r="AK114" s="59"/>
      <c r="AL114" s="59"/>
      <c r="AN114" s="20"/>
      <c r="AO114" s="21"/>
      <c r="AP114" s="48">
        <f t="shared" ref="AP114:AP115" si="72">BB114*$F114</f>
        <v>0</v>
      </c>
      <c r="AQ114" s="48">
        <f t="shared" si="69"/>
        <v>0</v>
      </c>
      <c r="AR114" s="21"/>
      <c r="AS114" s="20"/>
      <c r="AT114" s="20"/>
      <c r="AU114" s="20"/>
      <c r="AV114" s="20"/>
      <c r="AW114" s="20"/>
      <c r="AX114" s="20"/>
      <c r="AZ114" s="21"/>
      <c r="BA114" s="21"/>
      <c r="BB114" s="59">
        <v>1</v>
      </c>
      <c r="BC114" s="59">
        <v>4</v>
      </c>
      <c r="BD114" s="21"/>
      <c r="BE114" s="21"/>
      <c r="BF114" s="21"/>
      <c r="BG114" s="21"/>
      <c r="BH114" s="21"/>
      <c r="BI114" s="21"/>
      <c r="BJ114" s="21"/>
      <c r="BK114" s="3"/>
      <c r="BL114" s="51"/>
      <c r="BM114" s="51"/>
      <c r="BN114" s="51"/>
      <c r="BO114" s="51"/>
      <c r="BQ114" s="88">
        <v>4.7</v>
      </c>
      <c r="BR114" s="98">
        <f t="shared" si="59"/>
        <v>0</v>
      </c>
    </row>
    <row r="115" spans="1:70" ht="19.5" customHeight="1">
      <c r="A115" s="225" t="s">
        <v>503</v>
      </c>
      <c r="B115" s="226">
        <v>15180</v>
      </c>
      <c r="C115" s="285" t="s">
        <v>396</v>
      </c>
      <c r="D115" s="188" t="s">
        <v>397</v>
      </c>
      <c r="E115" s="27">
        <v>5</v>
      </c>
      <c r="F115" s="107">
        <f t="shared" si="56"/>
        <v>0</v>
      </c>
      <c r="G115" s="47">
        <v>85</v>
      </c>
      <c r="H115" s="8">
        <f t="shared" si="52"/>
        <v>0</v>
      </c>
      <c r="J115" s="307"/>
      <c r="K115" s="309"/>
      <c r="L115" s="311"/>
      <c r="M115" s="315"/>
      <c r="N115" s="317"/>
      <c r="O115" s="319"/>
      <c r="P115" s="139"/>
      <c r="Q115" s="22"/>
      <c r="R115" s="321"/>
      <c r="S115" s="323"/>
      <c r="T115" s="14"/>
      <c r="U115" s="325"/>
      <c r="V115" s="58"/>
      <c r="W115" s="350"/>
      <c r="Y115" s="20"/>
      <c r="Z115" s="20"/>
      <c r="AA115" s="48">
        <f t="shared" si="71"/>
        <v>0</v>
      </c>
      <c r="AB115" s="48">
        <f t="shared" si="68"/>
        <v>0</v>
      </c>
      <c r="AC115" s="20"/>
      <c r="AD115" s="20"/>
      <c r="AE115" s="20"/>
      <c r="AF115" s="59"/>
      <c r="AG115" s="59"/>
      <c r="AH115" s="59">
        <v>2</v>
      </c>
      <c r="AI115" s="59">
        <v>3</v>
      </c>
      <c r="AJ115" s="59"/>
      <c r="AK115" s="59"/>
      <c r="AL115" s="59"/>
      <c r="AN115" s="20"/>
      <c r="AO115" s="48">
        <f>BA115*$F115</f>
        <v>0</v>
      </c>
      <c r="AP115" s="48">
        <f t="shared" si="72"/>
        <v>0</v>
      </c>
      <c r="AQ115" s="48">
        <f t="shared" si="69"/>
        <v>0</v>
      </c>
      <c r="AR115" s="21"/>
      <c r="AS115" s="20"/>
      <c r="AT115" s="20"/>
      <c r="AU115" s="20"/>
      <c r="AV115" s="20"/>
      <c r="AW115" s="20"/>
      <c r="AX115" s="20"/>
      <c r="AZ115" s="21"/>
      <c r="BA115" s="59">
        <v>2</v>
      </c>
      <c r="BB115" s="59">
        <v>1</v>
      </c>
      <c r="BC115" s="59">
        <v>2</v>
      </c>
      <c r="BD115" s="21"/>
      <c r="BE115" s="21"/>
      <c r="BF115" s="21"/>
      <c r="BG115" s="21"/>
      <c r="BH115" s="21"/>
      <c r="BI115" s="21"/>
      <c r="BJ115" s="21"/>
      <c r="BK115" s="3"/>
      <c r="BL115" s="51"/>
      <c r="BM115" s="51"/>
      <c r="BN115" s="51"/>
      <c r="BO115" s="51"/>
      <c r="BQ115" s="88">
        <v>4.5</v>
      </c>
      <c r="BR115" s="98">
        <f t="shared" si="59"/>
        <v>0</v>
      </c>
    </row>
    <row r="116" spans="1:70" ht="19.5" customHeight="1">
      <c r="A116" s="225" t="s">
        <v>504</v>
      </c>
      <c r="B116" s="226">
        <v>14868</v>
      </c>
      <c r="C116" s="285" t="s">
        <v>367</v>
      </c>
      <c r="D116" s="188" t="s">
        <v>21</v>
      </c>
      <c r="E116" s="27">
        <v>10</v>
      </c>
      <c r="F116" s="107">
        <f t="shared" si="56"/>
        <v>0</v>
      </c>
      <c r="G116" s="47">
        <v>55</v>
      </c>
      <c r="H116" s="8">
        <f t="shared" si="52"/>
        <v>0</v>
      </c>
      <c r="J116" s="307"/>
      <c r="K116" s="309"/>
      <c r="L116" s="311"/>
      <c r="M116" s="315"/>
      <c r="N116" s="317"/>
      <c r="O116" s="319"/>
      <c r="P116" s="139"/>
      <c r="Q116" s="22"/>
      <c r="R116" s="321"/>
      <c r="S116" s="323"/>
      <c r="T116" s="14"/>
      <c r="U116" s="325"/>
      <c r="V116" s="58"/>
      <c r="W116" s="350"/>
      <c r="Y116" s="20"/>
      <c r="Z116" s="20"/>
      <c r="AA116" s="48">
        <f>AH116*$F116</f>
        <v>0</v>
      </c>
      <c r="AB116" s="20"/>
      <c r="AC116" s="20"/>
      <c r="AD116" s="20"/>
      <c r="AE116" s="20"/>
      <c r="AF116" s="59"/>
      <c r="AG116" s="59"/>
      <c r="AH116" s="59">
        <v>10</v>
      </c>
      <c r="AI116" s="59"/>
      <c r="AJ116" s="59"/>
      <c r="AK116" s="59"/>
      <c r="AL116" s="59"/>
      <c r="AN116" s="48">
        <f>AZ116*$F116</f>
        <v>0</v>
      </c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Z116" s="59">
        <v>4</v>
      </c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3"/>
      <c r="BL116" s="48">
        <f>BN116*F116</f>
        <v>0</v>
      </c>
      <c r="BM116" s="51"/>
      <c r="BN116" s="182">
        <v>18</v>
      </c>
      <c r="BO116" s="51"/>
      <c r="BQ116" s="88">
        <v>1.99</v>
      </c>
      <c r="BR116" s="98">
        <f t="shared" si="59"/>
        <v>0</v>
      </c>
    </row>
    <row r="117" spans="1:70" ht="19.5" customHeight="1">
      <c r="A117" s="225" t="s">
        <v>505</v>
      </c>
      <c r="B117" s="226">
        <v>12871</v>
      </c>
      <c r="C117" s="288" t="s">
        <v>316</v>
      </c>
      <c r="D117" s="188" t="s">
        <v>22</v>
      </c>
      <c r="E117" s="23">
        <v>10</v>
      </c>
      <c r="F117" s="107">
        <f>SUM(J117:W117)</f>
        <v>0</v>
      </c>
      <c r="G117" s="47">
        <v>120</v>
      </c>
      <c r="H117" s="8">
        <f t="shared" si="52"/>
        <v>0</v>
      </c>
      <c r="J117" s="307"/>
      <c r="K117" s="309"/>
      <c r="L117" s="311"/>
      <c r="M117" s="315"/>
      <c r="N117" s="317"/>
      <c r="O117" s="319"/>
      <c r="P117" s="168"/>
      <c r="Q117" s="22"/>
      <c r="R117" s="321"/>
      <c r="S117" s="323"/>
      <c r="T117" s="14"/>
      <c r="U117" s="325"/>
      <c r="V117" s="58"/>
      <c r="W117" s="350"/>
      <c r="Y117" s="20"/>
      <c r="Z117" s="20"/>
      <c r="AA117" s="20"/>
      <c r="AB117" s="48">
        <f>AI117*$F117</f>
        <v>0</v>
      </c>
      <c r="AC117" s="20"/>
      <c r="AD117" s="20"/>
      <c r="AE117" s="20"/>
      <c r="AF117" s="59"/>
      <c r="AG117" s="59"/>
      <c r="AH117" s="59"/>
      <c r="AI117" s="59">
        <v>10</v>
      </c>
      <c r="AJ117" s="59"/>
      <c r="AK117" s="59"/>
      <c r="AL117" s="59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3"/>
      <c r="BL117" s="48">
        <f>BN117*F117</f>
        <v>0</v>
      </c>
      <c r="BM117" s="51"/>
      <c r="BN117" s="182">
        <v>15</v>
      </c>
      <c r="BO117" s="51"/>
      <c r="BQ117" s="88">
        <v>6.5</v>
      </c>
      <c r="BR117" s="98">
        <f t="shared" si="59"/>
        <v>0</v>
      </c>
    </row>
    <row r="118" spans="1:70" ht="20.149999999999999" customHeight="1">
      <c r="C118" s="16"/>
      <c r="D118" s="16"/>
      <c r="E118" s="16"/>
      <c r="F118" s="16"/>
      <c r="G118" s="16"/>
      <c r="H118" s="109">
        <f>SUM(H83:H117)</f>
        <v>0</v>
      </c>
      <c r="J118" s="31">
        <f>SUM(J83:J117)</f>
        <v>0</v>
      </c>
      <c r="K118" s="31">
        <f t="shared" ref="K118:W118" si="73">SUM(K83:K117)</f>
        <v>0</v>
      </c>
      <c r="L118" s="31">
        <f t="shared" si="73"/>
        <v>0</v>
      </c>
      <c r="M118" s="31">
        <f t="shared" si="73"/>
        <v>0</v>
      </c>
      <c r="N118" s="31">
        <f t="shared" si="73"/>
        <v>0</v>
      </c>
      <c r="O118" s="31">
        <f t="shared" si="73"/>
        <v>0</v>
      </c>
      <c r="P118" s="31">
        <f t="shared" si="73"/>
        <v>0</v>
      </c>
      <c r="Q118" s="31">
        <f t="shared" si="73"/>
        <v>0</v>
      </c>
      <c r="R118" s="31">
        <f t="shared" si="73"/>
        <v>0</v>
      </c>
      <c r="S118" s="31">
        <f t="shared" si="73"/>
        <v>0</v>
      </c>
      <c r="T118" s="31">
        <f t="shared" si="73"/>
        <v>0</v>
      </c>
      <c r="U118" s="31">
        <f t="shared" si="73"/>
        <v>0</v>
      </c>
      <c r="V118" s="31">
        <f t="shared" si="73"/>
        <v>0</v>
      </c>
      <c r="W118" s="31">
        <f t="shared" si="73"/>
        <v>0</v>
      </c>
      <c r="Y118" s="20"/>
      <c r="Z118" s="31">
        <f t="shared" ref="Z118" si="74">SUM(Z83:Z117)</f>
        <v>0</v>
      </c>
      <c r="AA118" s="31">
        <f t="shared" ref="AA118" si="75">SUM(AA83:AA117)</f>
        <v>0</v>
      </c>
      <c r="AB118" s="31">
        <f t="shared" ref="AB118" si="76">SUM(AB83:AB117)</f>
        <v>0</v>
      </c>
      <c r="AC118" s="31">
        <f t="shared" ref="AC118" si="77">SUM(AC83:AC117)</f>
        <v>0</v>
      </c>
      <c r="AD118" s="31">
        <f t="shared" ref="AD118" si="78">SUM(AD83:AD117)</f>
        <v>0</v>
      </c>
      <c r="AE118" s="20"/>
      <c r="AF118" s="16"/>
      <c r="AG118" s="16"/>
      <c r="AH118" s="16"/>
      <c r="AI118" s="16"/>
      <c r="AJ118" s="16"/>
      <c r="AK118" s="16"/>
      <c r="AL118" s="16"/>
      <c r="AN118" s="31">
        <f t="shared" ref="AN118" si="79">SUM(AN83:AN117)</f>
        <v>0</v>
      </c>
      <c r="AO118" s="31">
        <f t="shared" ref="AO118" si="80">SUM(AO83:AO117)</f>
        <v>0</v>
      </c>
      <c r="AP118" s="31">
        <f t="shared" ref="AP118" si="81">SUM(AP83:AP117)</f>
        <v>0</v>
      </c>
      <c r="AQ118" s="31">
        <f t="shared" ref="AQ118" si="82">SUM(AQ83:AQ117)</f>
        <v>0</v>
      </c>
      <c r="AR118" s="31">
        <f t="shared" ref="AR118" si="83">SUM(AR83:AR117)</f>
        <v>0</v>
      </c>
      <c r="AS118" s="31">
        <f t="shared" ref="AS118" si="84">SUM(AS83:AS117)</f>
        <v>0</v>
      </c>
      <c r="AT118" s="31">
        <f t="shared" ref="AT118" si="85">SUM(AT83:AT117)</f>
        <v>0</v>
      </c>
      <c r="AU118" s="31">
        <f t="shared" ref="AU118" si="86">SUM(AU83:AU117)</f>
        <v>0</v>
      </c>
      <c r="AV118" s="31">
        <f t="shared" ref="AV118" si="87">SUM(AV83:AV117)</f>
        <v>0</v>
      </c>
      <c r="AW118" s="31">
        <f t="shared" ref="AW118" si="88">SUM(AW83:AW117)</f>
        <v>0</v>
      </c>
      <c r="AX118" s="20"/>
      <c r="BL118" s="31">
        <f t="shared" ref="BL118" si="89">SUM(BL83:BL117)</f>
        <v>0</v>
      </c>
      <c r="BQ118" s="51"/>
      <c r="BR118" s="99">
        <f t="shared" ref="BR118" si="90">SUM(BR83:BR117)</f>
        <v>0</v>
      </c>
    </row>
  </sheetData>
  <mergeCells count="7">
    <mergeCell ref="J1:N1"/>
    <mergeCell ref="C5:C6"/>
    <mergeCell ref="BQ10:BR10"/>
    <mergeCell ref="Y10:AE10"/>
    <mergeCell ref="AN10:AX10"/>
    <mergeCell ref="BL10:BM10"/>
    <mergeCell ref="Y6:AB6"/>
  </mergeCells>
  <phoneticPr fontId="26" type="noConversion"/>
  <hyperlinks>
    <hyperlink ref="C16" r:id="rId1" xr:uid="{B4F89C5F-A263-4669-98B3-78653B6A8353}"/>
    <hyperlink ref="C17" r:id="rId2" xr:uid="{04E5DC77-A14F-46CF-96F2-629DF46F144F}"/>
    <hyperlink ref="C18" r:id="rId3" xr:uid="{C5BFE469-574A-4BF3-A599-B124AFAC445E}"/>
    <hyperlink ref="C19" r:id="rId4" xr:uid="{53A0B47A-2DCA-4AB4-9660-8ECF75F54748}"/>
    <hyperlink ref="C20" r:id="rId5" xr:uid="{1E75DF7A-E03F-4433-B039-4AF2317C44C0}"/>
    <hyperlink ref="C14" r:id="rId6" xr:uid="{996C7D3A-088C-4495-9937-0158EB891533}"/>
    <hyperlink ref="C15" r:id="rId7" xr:uid="{C152F65C-BA5E-464C-9A7A-7D4CEEACA7C8}"/>
    <hyperlink ref="C21" r:id="rId8" xr:uid="{B708C4D5-1060-4076-9DD9-3B2B2F71208B}"/>
    <hyperlink ref="C22" r:id="rId9" xr:uid="{7C89B519-20FC-4BF0-9D0D-B04F7ED26EEC}"/>
    <hyperlink ref="C23" r:id="rId10" xr:uid="{1A4B240A-6FDD-4BCE-8059-CFD642872847}"/>
    <hyperlink ref="C24" r:id="rId11" xr:uid="{71113B9B-CF0F-45B5-8440-D5B84A8CD722}"/>
    <hyperlink ref="C25" r:id="rId12" xr:uid="{8D8BEFE9-32A8-4D44-8BC0-AAFD55874C49}"/>
    <hyperlink ref="C28" r:id="rId13" xr:uid="{A386B594-E065-4319-8FB6-7C245C5D5AF7}"/>
    <hyperlink ref="C29" r:id="rId14" xr:uid="{42934EBA-D32E-4203-AFD7-909C5106229D}"/>
    <hyperlink ref="C30" r:id="rId15" xr:uid="{E1F68DAD-54BE-4C8C-A17C-A9AB3DCE1E90}"/>
    <hyperlink ref="C31" r:id="rId16" xr:uid="{C3BCADBA-462B-450B-899D-4866B2E7818C}"/>
    <hyperlink ref="C32" r:id="rId17" xr:uid="{FA02DBAD-BF81-4893-9993-6CAA5AE1CF2B}"/>
    <hyperlink ref="C33" r:id="rId18" xr:uid="{4EBFF682-E340-4525-AE4E-AF1E1C6CD81B}"/>
    <hyperlink ref="C34" r:id="rId19" xr:uid="{45A2A30E-A8BF-44C7-8DA1-33F00CE9BCF7}"/>
    <hyperlink ref="C35" r:id="rId20" xr:uid="{CB3D361B-A6A0-463B-AE8C-BC9B95D8E355}"/>
    <hyperlink ref="C38" r:id="rId21" xr:uid="{7F2BA68B-802C-46BE-AB62-E50993B93B92}"/>
    <hyperlink ref="C39" r:id="rId22" xr:uid="{D2429FC3-FAC2-41C8-A1CF-A51B26E79329}"/>
    <hyperlink ref="C40" r:id="rId23" xr:uid="{AF174DF0-1E08-4FE8-A953-F35F174F2ACB}"/>
    <hyperlink ref="C41" r:id="rId24" xr:uid="{E95717C3-FCB4-4275-A00C-40003077010E}"/>
    <hyperlink ref="C42" r:id="rId25" xr:uid="{0FD7E161-DB9E-4638-960A-45BCCC5C64AC}"/>
    <hyperlink ref="C43" r:id="rId26" xr:uid="{C94912A8-3D04-4293-96EB-14E856060C91}"/>
    <hyperlink ref="C44" r:id="rId27" xr:uid="{12A06D88-BB99-4220-8698-4EC1FF9A8979}"/>
    <hyperlink ref="C45" r:id="rId28" xr:uid="{2756B9E8-5897-4248-BB74-B8BF04C60921}"/>
    <hyperlink ref="C46" r:id="rId29" xr:uid="{AA32CA7A-3306-44A1-BC83-C0441163CF45}"/>
    <hyperlink ref="C47" r:id="rId30" xr:uid="{17B5C1B3-6DE9-4B09-9C9E-A55CC0237A47}"/>
    <hyperlink ref="C48" r:id="rId31" xr:uid="{C7482F79-1596-486F-B8FE-FD601A8884CD}"/>
    <hyperlink ref="C49" r:id="rId32" xr:uid="{DE1CA9AE-7691-4E83-9FD1-5DBD2ADDAFA7}"/>
    <hyperlink ref="C50" r:id="rId33" xr:uid="{ECEB1BA9-0E7C-4467-B8A3-14EED2C912BA}"/>
    <hyperlink ref="C51" r:id="rId34" xr:uid="{F335F5FF-E457-4790-8CBB-B85FD89C0C57}"/>
    <hyperlink ref="C52" r:id="rId35" xr:uid="{50F06638-93E7-48EE-854D-8821F7945799}"/>
    <hyperlink ref="C53" r:id="rId36" xr:uid="{B56F99D8-5085-4754-ACCA-1F368EA81A81}"/>
    <hyperlink ref="C54" r:id="rId37" xr:uid="{E6564DF8-F92F-4FC4-AEB6-CD33232CA627}"/>
    <hyperlink ref="C55" r:id="rId38" xr:uid="{5F84A29B-BF6D-468D-9C3E-E202BD14D740}"/>
    <hyperlink ref="C58" r:id="rId39" xr:uid="{FD9F9918-9595-4B6E-8F98-D76218CF195B}"/>
    <hyperlink ref="C59" r:id="rId40" xr:uid="{692A4A9F-4534-457E-B885-2DA395094EAC}"/>
    <hyperlink ref="C69" r:id="rId41" xr:uid="{FB8C5BD2-A195-4535-B754-FA5985AF61E9}"/>
    <hyperlink ref="C70" r:id="rId42" xr:uid="{9EA918AC-B56F-4676-9825-54D4BE47ADAB}"/>
    <hyperlink ref="C71" r:id="rId43" xr:uid="{CD6DEF48-71E7-4A7F-A334-3DE1A56153B5}"/>
    <hyperlink ref="C72" r:id="rId44" xr:uid="{07CA2633-55C1-45CB-87A7-B50CC681615F}"/>
    <hyperlink ref="C73" r:id="rId45" xr:uid="{90053DB8-7DEC-4D3D-B3B8-DE6AEC73DFA8}"/>
    <hyperlink ref="C74" r:id="rId46" xr:uid="{7352E28B-0511-4C6D-93D9-C17D02B82A08}"/>
    <hyperlink ref="C75" r:id="rId47" xr:uid="{CD499B0A-891D-4DA4-AA36-C6F2963DD007}"/>
    <hyperlink ref="C76" r:id="rId48" xr:uid="{2F866110-F726-4B06-B70B-5AE87B3100D5}"/>
    <hyperlink ref="C77" r:id="rId49" xr:uid="{D70BE6E1-F5FF-49D7-B7BC-2CAD81ECA125}"/>
    <hyperlink ref="C78" r:id="rId50" xr:uid="{F0A30DC4-E164-4348-AD91-FD33D74998CE}"/>
    <hyperlink ref="C79" r:id="rId51" xr:uid="{6EBB5DC8-2285-4320-81BA-2406B0857944}"/>
    <hyperlink ref="C80" r:id="rId52" xr:uid="{041D4CB3-F16E-49B1-81AA-F60F651878A3}"/>
    <hyperlink ref="C86" r:id="rId53" xr:uid="{8765DF09-2B3E-4EAC-9D39-D1EE7EA60A77}"/>
    <hyperlink ref="C87" r:id="rId54" xr:uid="{08462A92-819B-4C67-9740-67485FC0E59A}"/>
    <hyperlink ref="C88" r:id="rId55" xr:uid="{E85D6030-96E8-4941-B7F4-71F70B46478B}"/>
    <hyperlink ref="C84" r:id="rId56" xr:uid="{385903D7-A8F9-422A-B9C9-6FD3638AB4D4}"/>
    <hyperlink ref="C85" r:id="rId57" xr:uid="{72BFB503-61E6-4C0D-ACFC-F7E72E12362B}"/>
    <hyperlink ref="C89" r:id="rId58" xr:uid="{1FC845DB-BECC-4F7D-8E93-281AABB983A2}"/>
    <hyperlink ref="C90" r:id="rId59" xr:uid="{F5D1511F-77DF-4407-A4C6-D7DF6958345A}"/>
    <hyperlink ref="C91" r:id="rId60" xr:uid="{302DD16E-FB03-4025-B549-389DC1C16024}"/>
    <hyperlink ref="C92" r:id="rId61" xr:uid="{CA489D85-B9CF-4AC5-9DCA-8ED2BB06F34F}"/>
    <hyperlink ref="C93" r:id="rId62" xr:uid="{76A5C70F-195F-4F35-9EAB-F418E7DAE1CB}"/>
    <hyperlink ref="C100" r:id="rId63" xr:uid="{23F34A6A-1B2E-4773-8736-DF051861F972}"/>
    <hyperlink ref="C101" r:id="rId64" xr:uid="{E9B41A22-E581-4116-ADD8-302552C720AF}"/>
    <hyperlink ref="C102" r:id="rId65" xr:uid="{DC359F29-099D-49AA-9DC4-2ABAF83546D9}"/>
    <hyperlink ref="C103" r:id="rId66" xr:uid="{4BF2E95C-FBC7-4C79-9E43-3279AF0F451F}"/>
    <hyperlink ref="C104" r:id="rId67" xr:uid="{53659058-2E6D-4FCE-9971-ACD3EBB42638}"/>
    <hyperlink ref="C105" r:id="rId68" xr:uid="{6DA3157B-24D2-429E-A8CB-A16E044E3643}"/>
    <hyperlink ref="C106" r:id="rId69" xr:uid="{BA12E213-B988-4AE5-8662-F4DED611751F}"/>
    <hyperlink ref="C107" r:id="rId70" xr:uid="{90460735-2C84-4675-856F-8576B3EFFD66}"/>
    <hyperlink ref="C108" r:id="rId71" xr:uid="{3A0B860F-F5AD-4190-9B89-2729E00BC805}"/>
    <hyperlink ref="C109" r:id="rId72" xr:uid="{B0C18D16-B236-43FB-81D7-DDB8AD6F2A66}"/>
    <hyperlink ref="C110" r:id="rId73" xr:uid="{D0DFE3CE-C447-4ED9-8FFA-EE754B2F6D8B}"/>
    <hyperlink ref="C111" r:id="rId74" xr:uid="{C509DB9C-609C-4918-9507-3C73BCC226E8}"/>
    <hyperlink ref="C112" r:id="rId75" xr:uid="{5646D17D-FB53-4317-B2E0-D69C6CA29B26}"/>
    <hyperlink ref="C113" r:id="rId76" xr:uid="{E39794C5-70FF-4898-BF61-5241327E2C82}"/>
    <hyperlink ref="C114" r:id="rId77" xr:uid="{1BE5E624-C44B-4927-9B6E-5DD1A5653B53}"/>
    <hyperlink ref="C115" r:id="rId78" xr:uid="{CF00A51F-CEA2-4F0A-95A9-8D144E6C1DA0}"/>
    <hyperlink ref="C117" r:id="rId79" xr:uid="{421BC6B1-7D41-4522-A5DE-ED886E7FBEBD}"/>
    <hyperlink ref="C96" r:id="rId80" xr:uid="{A46E91D2-6879-474D-85B5-53D654D781BB}"/>
    <hyperlink ref="C97" r:id="rId81" xr:uid="{09B4075C-3E32-4326-B3E3-A462D46CB88E}"/>
    <hyperlink ref="C98" r:id="rId82" xr:uid="{BD9A7ECB-2422-404E-9ABA-09C728526711}"/>
    <hyperlink ref="C99" r:id="rId83" xr:uid="{1DA663A1-9548-467D-814F-617E61E89A57}"/>
    <hyperlink ref="C94" r:id="rId84" xr:uid="{D4B861C2-7A77-4485-8822-98AB108B767B}"/>
    <hyperlink ref="C95" r:id="rId85" xr:uid="{9940C15E-451D-45CF-B9D8-9D99969692FC}"/>
    <hyperlink ref="C116" r:id="rId86" xr:uid="{9285291F-2E8A-4B41-9872-40E6DF55EDD2}"/>
    <hyperlink ref="C60" r:id="rId87" xr:uid="{125908E7-1E1F-417C-8F77-2DBEF38EE7C6}"/>
    <hyperlink ref="C61" r:id="rId88" xr:uid="{0E26A9B1-BE09-4F21-ACA7-2AEE89A97433}"/>
    <hyperlink ref="C62" r:id="rId89" xr:uid="{93E7D84C-2A89-4C0D-83C3-91E81D2B5A35}"/>
    <hyperlink ref="C63" r:id="rId90" xr:uid="{17A12260-9FCA-41E7-B35F-EA146A40E011}"/>
    <hyperlink ref="C64" r:id="rId91" xr:uid="{80BD9668-EAB8-4B34-A6E8-03D0035E240D}"/>
    <hyperlink ref="C65" r:id="rId92" xr:uid="{50D64A4A-9FE8-4D53-8B73-6BFBDFC81AC2}"/>
    <hyperlink ref="C66" r:id="rId93" xr:uid="{BAEEEFCF-4271-49C4-9A8A-C27DE542FA85}"/>
    <hyperlink ref="C12" r:id="rId94" display="Top Down Jugs (PU)" xr:uid="{38CB12AE-F3D8-478F-B3BD-5AC890BE55CD}"/>
    <hyperlink ref="C83" r:id="rId95" xr:uid="{1BC470F9-3B6A-4BAA-A595-997133CDE0B6}"/>
  </hyperlinks>
  <pageMargins left="0.7" right="0.7" top="0.75" bottom="0.75" header="0.3" footer="0.3"/>
  <pageSetup paperSize="9" orientation="portrait" r:id="rId96"/>
  <drawing r:id="rId9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rgb="FFFF0000"/>
  </sheetPr>
  <dimension ref="A1:BQ225"/>
  <sheetViews>
    <sheetView zoomScale="70" zoomScaleNormal="70" workbookViewId="0">
      <pane xSplit="3" ySplit="10" topLeftCell="K200" activePane="bottomRight" state="frozenSplit"/>
      <selection activeCell="B138" sqref="B138"/>
      <selection pane="topRight" activeCell="G1" sqref="G1"/>
      <selection pane="bottomLeft" activeCell="A13" sqref="A13"/>
      <selection pane="bottomRight" activeCell="AE6" sqref="AE6"/>
    </sheetView>
  </sheetViews>
  <sheetFormatPr baseColWidth="10" defaultColWidth="11.453125" defaultRowHeight="20.149999999999999" customHeight="1"/>
  <cols>
    <col min="1" max="1" width="19.81640625" style="227" hidden="1" customWidth="1"/>
    <col min="2" max="2" width="13.453125" style="227" hidden="1" customWidth="1"/>
    <col min="3" max="3" width="51.81640625" style="1" customWidth="1"/>
    <col min="4" max="4" width="27.54296875" style="1" customWidth="1"/>
    <col min="5" max="5" width="15.81640625" style="1" customWidth="1"/>
    <col min="6" max="6" width="16.453125" style="1" bestFit="1" customWidth="1"/>
    <col min="7" max="7" width="22.54296875" style="1" bestFit="1" customWidth="1"/>
    <col min="8" max="8" width="13.81640625" style="1" bestFit="1" customWidth="1"/>
    <col min="9" max="9" width="4.54296875" style="9" customWidth="1"/>
    <col min="10" max="16" width="11.453125" style="1" customWidth="1"/>
    <col min="17" max="17" width="11.453125" style="2" customWidth="1"/>
    <col min="18" max="23" width="11.453125" style="1" customWidth="1"/>
    <col min="24" max="24" width="9.54296875" style="9" bestFit="1" customWidth="1"/>
    <col min="25" max="25" width="8.453125" style="1" customWidth="1"/>
    <col min="26" max="31" width="8.453125" style="9" customWidth="1"/>
    <col min="32" max="32" width="3.54296875" style="9" hidden="1" customWidth="1"/>
    <col min="33" max="35" width="3" style="9" hidden="1" customWidth="1"/>
    <col min="36" max="36" width="3.453125" style="9" hidden="1" customWidth="1"/>
    <col min="37" max="37" width="4.7265625" style="9" hidden="1" customWidth="1"/>
    <col min="38" max="38" width="6.1796875" style="9" hidden="1" customWidth="1"/>
    <col min="39" max="39" width="9.81640625" style="9" customWidth="1"/>
    <col min="40" max="49" width="8.7265625" style="1" customWidth="1"/>
    <col min="50" max="50" width="8.1796875" style="1" bestFit="1" customWidth="1"/>
    <col min="51" max="55" width="7" style="1" hidden="1" customWidth="1"/>
    <col min="56" max="61" width="8.1796875" style="1" hidden="1" customWidth="1"/>
    <col min="62" max="62" width="5.1796875" style="9" customWidth="1"/>
    <col min="63" max="63" width="8.81640625" style="9" customWidth="1"/>
    <col min="64" max="64" width="8" style="9" customWidth="1"/>
    <col min="65" max="66" width="8.1796875" style="9" hidden="1" customWidth="1"/>
    <col min="67" max="67" width="4.7265625" style="1" customWidth="1"/>
    <col min="68" max="68" width="7.453125" style="1" customWidth="1"/>
    <col min="69" max="69" width="13.1796875" style="1" customWidth="1"/>
    <col min="70" max="16384" width="11.453125" style="1"/>
  </cols>
  <sheetData>
    <row r="1" spans="1:69" ht="20.149999999999999" customHeight="1">
      <c r="E1" s="41" t="s">
        <v>47</v>
      </c>
      <c r="F1" s="42" t="s">
        <v>254</v>
      </c>
      <c r="H1" s="9"/>
      <c r="J1" s="479" t="s">
        <v>42</v>
      </c>
      <c r="K1" s="479"/>
      <c r="L1" s="479"/>
      <c r="M1" s="479"/>
      <c r="N1" s="482"/>
      <c r="Q1" s="1"/>
      <c r="W1" s="9"/>
      <c r="Y1" s="91" t="s">
        <v>70</v>
      </c>
      <c r="Z1" s="91"/>
      <c r="AA1" s="91"/>
      <c r="AB1" s="91"/>
      <c r="AC1" s="154">
        <f>BQ33+BQ72+BQ90+BQ136+BQ150+BQ201+BQ225</f>
        <v>0</v>
      </c>
      <c r="AD1" s="1"/>
      <c r="AM1" s="1"/>
      <c r="BI1" s="9"/>
      <c r="BJ1" s="1"/>
    </row>
    <row r="2" spans="1:69" ht="21" customHeight="1">
      <c r="C2" s="43" t="s">
        <v>41</v>
      </c>
      <c r="D2" s="43"/>
      <c r="E2" s="50">
        <f>H33+H72++H90+H136+H150+H201+H225</f>
        <v>0</v>
      </c>
      <c r="F2" s="81"/>
      <c r="G2" s="1" t="e">
        <f>E2/Q3</f>
        <v>#DIV/0!</v>
      </c>
      <c r="H2" s="9"/>
      <c r="J2" s="87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24" t="s">
        <v>62</v>
      </c>
      <c r="W2" s="9"/>
      <c r="X2" s="1"/>
      <c r="AM2" s="1"/>
      <c r="BI2" s="9"/>
      <c r="BJ2" s="1"/>
    </row>
    <row r="3" spans="1:69" ht="19.5" customHeight="1">
      <c r="C3" s="40"/>
      <c r="D3" s="40"/>
      <c r="E3" s="40"/>
      <c r="F3" s="40"/>
      <c r="G3" s="3"/>
      <c r="J3" s="37">
        <f>Y201+Y33+Y$90+Y225+Y$150+Y$136+Y$72</f>
        <v>0</v>
      </c>
      <c r="K3" s="37">
        <f>Z201+Z33+Z$90+Z225+Z$150+Z$136+Z$72</f>
        <v>0</v>
      </c>
      <c r="L3" s="37">
        <f>AA201+AA33+AA$90+AA225+AA$150+AA$136+AA$72</f>
        <v>0</v>
      </c>
      <c r="M3" s="37">
        <f>AB201+AB33+AB$90+AB225+AB$150+AB$136+AB$72+AB12</f>
        <v>0</v>
      </c>
      <c r="N3" s="37">
        <f>AC201+AC33+AC$90+AC225+AC$150+AC$136+AC$72</f>
        <v>0</v>
      </c>
      <c r="O3" s="37">
        <f>AD201+AD33+AD$90+AD225+AD$150+AD$136+AD$72</f>
        <v>0</v>
      </c>
      <c r="P3" s="37">
        <f>AE201+AE33+AE$90+AE225+AE$150+AE$136+AE$72</f>
        <v>0</v>
      </c>
      <c r="Q3" s="85">
        <f>SUM(J3:P3)</f>
        <v>0</v>
      </c>
    </row>
    <row r="4" spans="1:69" ht="19.5" customHeight="1">
      <c r="C4" s="40"/>
      <c r="D4" s="40"/>
      <c r="E4" s="40"/>
      <c r="F4" s="40"/>
      <c r="G4" s="3"/>
      <c r="J4" s="46"/>
      <c r="K4" s="46"/>
      <c r="L4" s="46"/>
      <c r="M4" s="46"/>
      <c r="N4" s="46"/>
      <c r="O4" s="46"/>
      <c r="P4" s="46"/>
      <c r="Q4" s="1"/>
    </row>
    <row r="5" spans="1:69" ht="19.5" customHeight="1">
      <c r="C5" s="495" t="s">
        <v>1678</v>
      </c>
      <c r="D5" s="40"/>
      <c r="E5" s="40"/>
      <c r="F5" s="64"/>
      <c r="G5" s="3"/>
      <c r="H5" s="33"/>
      <c r="J5" s="33"/>
      <c r="K5" s="33"/>
      <c r="Q5" s="1"/>
    </row>
    <row r="6" spans="1:69" ht="19.5" customHeight="1">
      <c r="C6" s="495"/>
      <c r="D6" s="407" t="s">
        <v>1650</v>
      </c>
      <c r="E6" s="40"/>
      <c r="F6" s="40"/>
      <c r="G6" s="3"/>
      <c r="J6" s="479" t="s">
        <v>1447</v>
      </c>
      <c r="K6" s="479"/>
      <c r="L6" s="479"/>
      <c r="M6" s="479"/>
      <c r="N6" s="479"/>
      <c r="Q6" s="1"/>
      <c r="T6" s="9"/>
      <c r="U6" s="9"/>
      <c r="W6" s="9"/>
      <c r="Y6" s="479" t="s">
        <v>1448</v>
      </c>
      <c r="Z6" s="479"/>
      <c r="AA6" s="479"/>
      <c r="AB6" s="479"/>
      <c r="AD6" s="75"/>
    </row>
    <row r="7" spans="1:69" ht="19.5" customHeight="1">
      <c r="C7" s="40"/>
      <c r="D7" s="40"/>
      <c r="E7" s="40"/>
      <c r="F7" s="40"/>
      <c r="G7" s="3"/>
      <c r="I7" s="1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24" t="s">
        <v>62</v>
      </c>
      <c r="Y7" s="118" t="s">
        <v>50</v>
      </c>
      <c r="Z7" s="119" t="s">
        <v>52</v>
      </c>
      <c r="AA7" s="120" t="s">
        <v>62</v>
      </c>
      <c r="AJ7" s="1"/>
      <c r="AK7" s="1"/>
      <c r="AL7" s="1"/>
      <c r="AM7" s="1"/>
      <c r="BJ7" s="1"/>
    </row>
    <row r="8" spans="1:69" ht="19.5" customHeight="1">
      <c r="C8" s="40"/>
      <c r="D8" s="40"/>
      <c r="E8" s="40"/>
      <c r="F8" s="40"/>
      <c r="G8" s="3"/>
      <c r="H8" s="33"/>
      <c r="I8" s="1"/>
      <c r="J8" s="37">
        <f t="shared" ref="J8:T8" si="0">AN33+AN$90+AN$150+AN$136+AN$72+AN201+AN225</f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0</v>
      </c>
      <c r="R8" s="37">
        <f t="shared" si="0"/>
        <v>0</v>
      </c>
      <c r="S8" s="37">
        <f t="shared" si="0"/>
        <v>0</v>
      </c>
      <c r="T8" s="37">
        <f t="shared" si="0"/>
        <v>0</v>
      </c>
      <c r="U8" s="97">
        <f>SUM(J8:T8)</f>
        <v>0</v>
      </c>
      <c r="Y8" s="156">
        <f>BK33+BK72+BK90+BK136+BK150+BK201+BK225</f>
        <v>0</v>
      </c>
      <c r="Z8" s="156">
        <f>BL33+BL72+BL90+BL136+BL150+BL201+BL225</f>
        <v>0</v>
      </c>
      <c r="AA8" s="85">
        <f>SUM(Y8:Z8)</f>
        <v>0</v>
      </c>
      <c r="AJ8" s="1"/>
      <c r="AK8" s="1"/>
      <c r="AL8" s="1"/>
      <c r="AM8" s="1"/>
      <c r="BJ8" s="1"/>
    </row>
    <row r="9" spans="1:69" ht="17.25" customHeight="1">
      <c r="C9" s="40"/>
      <c r="D9" s="40"/>
    </row>
    <row r="10" spans="1:69" ht="117.75" customHeight="1">
      <c r="A10" s="228" t="s">
        <v>401</v>
      </c>
      <c r="B10" s="228" t="s">
        <v>402</v>
      </c>
      <c r="C10" s="45"/>
      <c r="D10" s="142" t="s">
        <v>203</v>
      </c>
      <c r="E10" s="38" t="s">
        <v>30</v>
      </c>
      <c r="F10" s="38" t="s">
        <v>31</v>
      </c>
      <c r="G10" s="38" t="s">
        <v>32</v>
      </c>
      <c r="H10" s="38" t="s">
        <v>33</v>
      </c>
      <c r="J10" s="331" t="s">
        <v>1390</v>
      </c>
      <c r="K10" s="308" t="s">
        <v>132</v>
      </c>
      <c r="L10" s="310" t="s">
        <v>1392</v>
      </c>
      <c r="M10" s="314" t="s">
        <v>1393</v>
      </c>
      <c r="N10" s="316" t="s">
        <v>45</v>
      </c>
      <c r="O10" s="136" t="s">
        <v>311</v>
      </c>
      <c r="P10" s="318" t="s">
        <v>1665</v>
      </c>
      <c r="Q10" s="138" t="s">
        <v>202</v>
      </c>
      <c r="R10" s="328" t="s">
        <v>156</v>
      </c>
      <c r="S10" s="320" t="s">
        <v>1394</v>
      </c>
      <c r="T10" s="322" t="s">
        <v>131</v>
      </c>
      <c r="U10" s="5" t="s">
        <v>224</v>
      </c>
      <c r="V10" s="79" t="s">
        <v>1044</v>
      </c>
      <c r="W10" s="205" t="s">
        <v>1395</v>
      </c>
      <c r="Y10" s="484" t="s">
        <v>34</v>
      </c>
      <c r="Z10" s="485"/>
      <c r="AA10" s="485"/>
      <c r="AB10" s="485"/>
      <c r="AC10" s="485"/>
      <c r="AD10" s="485"/>
      <c r="AE10" s="486"/>
      <c r="AF10" s="36"/>
      <c r="AN10" s="487" t="s">
        <v>59</v>
      </c>
      <c r="AO10" s="488"/>
      <c r="AP10" s="488"/>
      <c r="AQ10" s="488"/>
      <c r="AR10" s="488"/>
      <c r="AS10" s="488"/>
      <c r="AT10" s="488"/>
      <c r="AU10" s="488"/>
      <c r="AV10" s="488"/>
      <c r="AW10" s="488"/>
      <c r="AX10" s="488"/>
      <c r="BK10" s="489" t="s">
        <v>65</v>
      </c>
      <c r="BL10" s="490"/>
      <c r="BP10" s="478" t="s">
        <v>67</v>
      </c>
      <c r="BQ10" s="478"/>
    </row>
    <row r="11" spans="1:69" ht="20.149999999999999" customHeight="1">
      <c r="A11" s="229"/>
      <c r="B11" s="229"/>
      <c r="C11" s="28" t="s">
        <v>1464</v>
      </c>
      <c r="D11" s="16"/>
      <c r="E11" s="16"/>
      <c r="F11" s="16"/>
      <c r="G11" s="12"/>
      <c r="H11" s="12"/>
      <c r="J11" s="16"/>
      <c r="K11" s="16"/>
      <c r="L11" s="16"/>
      <c r="M11" s="16"/>
      <c r="N11" s="16"/>
      <c r="O11" s="16"/>
      <c r="P11" s="16"/>
      <c r="Q11" s="17"/>
      <c r="R11" s="16"/>
      <c r="S11" s="16"/>
      <c r="T11" s="16"/>
      <c r="U11" s="16"/>
      <c r="V11" s="16"/>
      <c r="W11" s="16"/>
      <c r="Y11" s="6" t="s">
        <v>61</v>
      </c>
      <c r="Z11" s="6" t="s">
        <v>20</v>
      </c>
      <c r="AA11" s="6" t="s">
        <v>21</v>
      </c>
      <c r="AB11" s="6" t="s">
        <v>22</v>
      </c>
      <c r="AC11" s="6" t="s">
        <v>23</v>
      </c>
      <c r="AD11" s="6" t="s">
        <v>6</v>
      </c>
      <c r="AE11" s="6" t="s">
        <v>24</v>
      </c>
      <c r="AF11" s="13" t="s">
        <v>61</v>
      </c>
      <c r="AG11" s="13" t="s">
        <v>20</v>
      </c>
      <c r="AH11" s="13" t="s">
        <v>21</v>
      </c>
      <c r="AI11" s="13" t="s">
        <v>22</v>
      </c>
      <c r="AJ11" s="13" t="s">
        <v>23</v>
      </c>
      <c r="AK11" s="13" t="s">
        <v>6</v>
      </c>
      <c r="AL11" s="13" t="s">
        <v>24</v>
      </c>
      <c r="AN11" s="6" t="s">
        <v>48</v>
      </c>
      <c r="AO11" s="6" t="s">
        <v>49</v>
      </c>
      <c r="AP11" s="6" t="s">
        <v>50</v>
      </c>
      <c r="AQ11" s="6" t="s">
        <v>52</v>
      </c>
      <c r="AR11" s="6" t="s">
        <v>54</v>
      </c>
      <c r="AS11" s="6" t="s">
        <v>55</v>
      </c>
      <c r="AT11" s="6" t="s">
        <v>56</v>
      </c>
      <c r="AU11" s="6" t="s">
        <v>57</v>
      </c>
      <c r="AV11" s="6" t="s">
        <v>58</v>
      </c>
      <c r="AW11" s="6" t="s">
        <v>239</v>
      </c>
      <c r="AX11" s="6" t="s">
        <v>240</v>
      </c>
      <c r="AY11" s="13" t="s">
        <v>48</v>
      </c>
      <c r="AZ11" s="13" t="s">
        <v>49</v>
      </c>
      <c r="BA11" s="13" t="s">
        <v>50</v>
      </c>
      <c r="BB11" s="13" t="s">
        <v>52</v>
      </c>
      <c r="BC11" s="13" t="s">
        <v>54</v>
      </c>
      <c r="BD11" s="13" t="s">
        <v>55</v>
      </c>
      <c r="BE11" s="13" t="s">
        <v>56</v>
      </c>
      <c r="BF11" s="13" t="s">
        <v>57</v>
      </c>
      <c r="BG11" s="13" t="s">
        <v>58</v>
      </c>
      <c r="BH11" s="13" t="s">
        <v>239</v>
      </c>
      <c r="BI11" s="13" t="s">
        <v>240</v>
      </c>
      <c r="BK11" s="174" t="s">
        <v>50</v>
      </c>
      <c r="BL11" s="175" t="s">
        <v>52</v>
      </c>
      <c r="BM11" s="13" t="s">
        <v>50</v>
      </c>
      <c r="BN11" s="13" t="s">
        <v>52</v>
      </c>
      <c r="BP11" s="72" t="s">
        <v>68</v>
      </c>
      <c r="BQ11" s="72" t="s">
        <v>69</v>
      </c>
    </row>
    <row r="12" spans="1:69" ht="20.149999999999999" customHeight="1">
      <c r="A12" s="233" t="s">
        <v>1531</v>
      </c>
      <c r="B12" s="234">
        <v>17545</v>
      </c>
      <c r="C12" s="401" t="s">
        <v>1465</v>
      </c>
      <c r="D12" s="19" t="s">
        <v>22</v>
      </c>
      <c r="E12" s="19">
        <v>10</v>
      </c>
      <c r="F12" s="130">
        <f>SUM(J12:W12)</f>
        <v>0</v>
      </c>
      <c r="G12" s="8">
        <v>215</v>
      </c>
      <c r="H12" s="8">
        <f>F12*G12*(100-$F$2)/100</f>
        <v>0</v>
      </c>
      <c r="J12" s="332"/>
      <c r="K12" s="309"/>
      <c r="L12" s="311"/>
      <c r="M12" s="315"/>
      <c r="N12" s="317"/>
      <c r="O12" s="137"/>
      <c r="P12" s="319"/>
      <c r="Q12" s="25"/>
      <c r="R12" s="59"/>
      <c r="S12" s="321"/>
      <c r="T12" s="323"/>
      <c r="U12" s="15"/>
      <c r="V12" s="79"/>
      <c r="W12" s="215"/>
      <c r="Y12" s="20"/>
      <c r="Z12" s="20"/>
      <c r="AA12" s="20"/>
      <c r="AB12" s="48">
        <f>AI12*$F12</f>
        <v>0</v>
      </c>
      <c r="AC12" s="20"/>
      <c r="AD12" s="20"/>
      <c r="AE12" s="20"/>
      <c r="AF12" s="59"/>
      <c r="AG12" s="59"/>
      <c r="AH12" s="59"/>
      <c r="AI12" s="59">
        <v>10</v>
      </c>
      <c r="AJ12" s="59"/>
      <c r="AK12" s="59"/>
      <c r="AL12" s="59"/>
      <c r="AN12" s="20"/>
      <c r="AO12" s="48">
        <f t="shared" ref="AN12:AO22" si="1">AZ12*$F12</f>
        <v>0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59">
        <v>10</v>
      </c>
      <c r="BA12" s="20"/>
      <c r="BB12" s="20"/>
      <c r="BC12" s="20"/>
      <c r="BD12" s="20"/>
      <c r="BE12" s="20"/>
      <c r="BF12" s="20"/>
      <c r="BG12" s="20"/>
      <c r="BH12" s="20"/>
      <c r="BI12" s="20"/>
      <c r="BK12" s="20"/>
      <c r="BL12" s="20"/>
      <c r="BM12" s="20"/>
      <c r="BN12" s="20"/>
      <c r="BP12" s="110">
        <v>5</v>
      </c>
      <c r="BQ12" s="98">
        <f t="shared" ref="BQ12" si="2">BP12*F12</f>
        <v>0</v>
      </c>
    </row>
    <row r="13" spans="1:69" ht="20.149999999999999" customHeight="1">
      <c r="A13" s="229"/>
      <c r="B13" s="229"/>
      <c r="C13" s="28" t="s">
        <v>74</v>
      </c>
      <c r="D13" s="16"/>
      <c r="E13" s="16"/>
      <c r="F13" s="16"/>
      <c r="G13" s="12"/>
      <c r="H13" s="12"/>
      <c r="J13" s="16"/>
      <c r="K13" s="16"/>
      <c r="L13" s="16"/>
      <c r="M13" s="16"/>
      <c r="N13" s="16"/>
      <c r="O13" s="16"/>
      <c r="P13" s="16"/>
      <c r="Q13" s="17"/>
      <c r="R13" s="16"/>
      <c r="S13" s="16"/>
      <c r="T13" s="16"/>
      <c r="U13" s="16"/>
      <c r="V13" s="16"/>
      <c r="W13" s="16"/>
      <c r="Y13" s="6" t="s">
        <v>61</v>
      </c>
      <c r="Z13" s="6" t="s">
        <v>20</v>
      </c>
      <c r="AA13" s="6" t="s">
        <v>21</v>
      </c>
      <c r="AB13" s="6" t="s">
        <v>22</v>
      </c>
      <c r="AC13" s="6" t="s">
        <v>23</v>
      </c>
      <c r="AD13" s="6" t="s">
        <v>6</v>
      </c>
      <c r="AE13" s="6" t="s">
        <v>24</v>
      </c>
      <c r="AF13" s="13" t="s">
        <v>61</v>
      </c>
      <c r="AG13" s="13" t="s">
        <v>20</v>
      </c>
      <c r="AH13" s="13" t="s">
        <v>21</v>
      </c>
      <c r="AI13" s="13" t="s">
        <v>22</v>
      </c>
      <c r="AJ13" s="13" t="s">
        <v>23</v>
      </c>
      <c r="AK13" s="13" t="s">
        <v>6</v>
      </c>
      <c r="AL13" s="13" t="s">
        <v>24</v>
      </c>
      <c r="AN13" s="6" t="s">
        <v>48</v>
      </c>
      <c r="AO13" s="6" t="s">
        <v>49</v>
      </c>
      <c r="AP13" s="6" t="s">
        <v>50</v>
      </c>
      <c r="AQ13" s="6" t="s">
        <v>52</v>
      </c>
      <c r="AR13" s="6" t="s">
        <v>54</v>
      </c>
      <c r="AS13" s="6" t="s">
        <v>55</v>
      </c>
      <c r="AT13" s="6" t="s">
        <v>56</v>
      </c>
      <c r="AU13" s="6" t="s">
        <v>57</v>
      </c>
      <c r="AV13" s="6" t="s">
        <v>58</v>
      </c>
      <c r="AW13" s="6" t="s">
        <v>239</v>
      </c>
      <c r="AX13" s="6" t="s">
        <v>240</v>
      </c>
      <c r="AY13" s="13" t="s">
        <v>48</v>
      </c>
      <c r="AZ13" s="13" t="s">
        <v>49</v>
      </c>
      <c r="BA13" s="13" t="s">
        <v>50</v>
      </c>
      <c r="BB13" s="13" t="s">
        <v>52</v>
      </c>
      <c r="BC13" s="13" t="s">
        <v>54</v>
      </c>
      <c r="BD13" s="13" t="s">
        <v>55</v>
      </c>
      <c r="BE13" s="13" t="s">
        <v>56</v>
      </c>
      <c r="BF13" s="13" t="s">
        <v>57</v>
      </c>
      <c r="BG13" s="13" t="s">
        <v>58</v>
      </c>
      <c r="BH13" s="13" t="s">
        <v>239</v>
      </c>
      <c r="BI13" s="13" t="s">
        <v>240</v>
      </c>
      <c r="BK13" s="174" t="s">
        <v>50</v>
      </c>
      <c r="BL13" s="175" t="s">
        <v>52</v>
      </c>
      <c r="BM13" s="13" t="s">
        <v>50</v>
      </c>
      <c r="BN13" s="13" t="s">
        <v>52</v>
      </c>
      <c r="BP13" s="72" t="s">
        <v>68</v>
      </c>
      <c r="BQ13" s="72" t="s">
        <v>69</v>
      </c>
    </row>
    <row r="14" spans="1:69" ht="20.149999999999999" customHeight="1">
      <c r="A14" s="233" t="s">
        <v>512</v>
      </c>
      <c r="B14" s="234">
        <v>8431</v>
      </c>
      <c r="C14" s="293" t="s">
        <v>1063</v>
      </c>
      <c r="D14" s="19" t="s">
        <v>21</v>
      </c>
      <c r="E14" s="19">
        <v>10</v>
      </c>
      <c r="F14" s="130">
        <f>SUM(J14:W14)</f>
        <v>0</v>
      </c>
      <c r="G14" s="8">
        <v>92.5</v>
      </c>
      <c r="H14" s="8">
        <f t="shared" ref="H14:H32" si="3">F14*G14*(100-$F$2)/100</f>
        <v>0</v>
      </c>
      <c r="J14" s="332"/>
      <c r="K14" s="309"/>
      <c r="L14" s="311"/>
      <c r="M14" s="315"/>
      <c r="N14" s="317"/>
      <c r="O14" s="137"/>
      <c r="P14" s="319"/>
      <c r="Q14" s="25"/>
      <c r="R14" s="59"/>
      <c r="S14" s="321"/>
      <c r="T14" s="323"/>
      <c r="U14" s="15"/>
      <c r="V14" s="79"/>
      <c r="W14" s="215"/>
      <c r="Y14" s="20"/>
      <c r="Z14" s="20"/>
      <c r="AA14" s="48">
        <f>AH14*$F14</f>
        <v>0</v>
      </c>
      <c r="AB14" s="20"/>
      <c r="AC14" s="20"/>
      <c r="AD14" s="20"/>
      <c r="AE14" s="20"/>
      <c r="AF14" s="59"/>
      <c r="AG14" s="59"/>
      <c r="AH14" s="59">
        <v>10</v>
      </c>
      <c r="AI14" s="59"/>
      <c r="AJ14" s="59"/>
      <c r="AK14" s="59"/>
      <c r="AL14" s="59"/>
      <c r="AN14" s="48">
        <f t="shared" si="1"/>
        <v>0</v>
      </c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59">
        <v>10</v>
      </c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K14" s="20"/>
      <c r="BL14" s="20"/>
      <c r="BM14" s="20"/>
      <c r="BN14" s="20"/>
      <c r="BP14" s="110">
        <v>1.47</v>
      </c>
      <c r="BQ14" s="98">
        <f t="shared" ref="BQ14:BQ32" si="4">BP14*F14</f>
        <v>0</v>
      </c>
    </row>
    <row r="15" spans="1:69" ht="20.149999999999999" customHeight="1">
      <c r="A15" s="233" t="s">
        <v>513</v>
      </c>
      <c r="B15" s="234">
        <v>8438</v>
      </c>
      <c r="C15" s="293" t="s">
        <v>1071</v>
      </c>
      <c r="D15" s="19" t="s">
        <v>21</v>
      </c>
      <c r="E15" s="19">
        <v>10</v>
      </c>
      <c r="F15" s="130">
        <f t="shared" ref="F15:F32" si="5">SUM(J15:W15)</f>
        <v>0</v>
      </c>
      <c r="G15" s="8">
        <v>92.5</v>
      </c>
      <c r="H15" s="8">
        <f t="shared" si="3"/>
        <v>0</v>
      </c>
      <c r="J15" s="332"/>
      <c r="K15" s="309"/>
      <c r="L15" s="311"/>
      <c r="M15" s="315"/>
      <c r="N15" s="317"/>
      <c r="O15" s="137"/>
      <c r="P15" s="319"/>
      <c r="Q15" s="25"/>
      <c r="R15" s="59"/>
      <c r="S15" s="321"/>
      <c r="T15" s="323"/>
      <c r="U15" s="15"/>
      <c r="V15" s="79"/>
      <c r="W15" s="215"/>
      <c r="Y15" s="20"/>
      <c r="Z15" s="20"/>
      <c r="AA15" s="48">
        <f>AH15*$F15</f>
        <v>0</v>
      </c>
      <c r="AB15" s="20"/>
      <c r="AC15" s="20"/>
      <c r="AD15" s="20"/>
      <c r="AE15" s="20"/>
      <c r="AF15" s="59"/>
      <c r="AG15" s="59"/>
      <c r="AH15" s="59">
        <v>10</v>
      </c>
      <c r="AI15" s="59"/>
      <c r="AJ15" s="59"/>
      <c r="AK15" s="59"/>
      <c r="AL15" s="59"/>
      <c r="AN15" s="48">
        <f t="shared" si="1"/>
        <v>0</v>
      </c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59">
        <v>10</v>
      </c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K15" s="20"/>
      <c r="BL15" s="20"/>
      <c r="BM15" s="20"/>
      <c r="BN15" s="20"/>
      <c r="BP15" s="110">
        <v>1.6</v>
      </c>
      <c r="BQ15" s="98">
        <f t="shared" si="4"/>
        <v>0</v>
      </c>
    </row>
    <row r="16" spans="1:69" ht="20.149999999999999" customHeight="1">
      <c r="A16" s="233" t="s">
        <v>514</v>
      </c>
      <c r="B16" s="234">
        <v>8458</v>
      </c>
      <c r="C16" s="293" t="s">
        <v>1072</v>
      </c>
      <c r="D16" s="19" t="s">
        <v>21</v>
      </c>
      <c r="E16" s="19">
        <v>10</v>
      </c>
      <c r="F16" s="130">
        <f t="shared" si="5"/>
        <v>0</v>
      </c>
      <c r="G16" s="8">
        <v>117.5</v>
      </c>
      <c r="H16" s="8">
        <f t="shared" si="3"/>
        <v>0</v>
      </c>
      <c r="J16" s="332"/>
      <c r="K16" s="309"/>
      <c r="L16" s="311"/>
      <c r="M16" s="315"/>
      <c r="N16" s="317"/>
      <c r="O16" s="137"/>
      <c r="P16" s="319"/>
      <c r="Q16" s="25"/>
      <c r="R16" s="59"/>
      <c r="S16" s="321"/>
      <c r="T16" s="323"/>
      <c r="U16" s="15"/>
      <c r="V16" s="79"/>
      <c r="W16" s="215"/>
      <c r="Y16" s="20"/>
      <c r="Z16" s="20"/>
      <c r="AA16" s="48">
        <f>AH16*$F16</f>
        <v>0</v>
      </c>
      <c r="AB16" s="20"/>
      <c r="AC16" s="20"/>
      <c r="AD16" s="20"/>
      <c r="AE16" s="20"/>
      <c r="AF16" s="59"/>
      <c r="AG16" s="59"/>
      <c r="AH16" s="59">
        <v>10</v>
      </c>
      <c r="AI16" s="59"/>
      <c r="AJ16" s="59"/>
      <c r="AK16" s="59"/>
      <c r="AL16" s="59"/>
      <c r="AN16" s="48">
        <f t="shared" si="1"/>
        <v>0</v>
      </c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59">
        <v>10</v>
      </c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K16" s="20"/>
      <c r="BL16" s="20"/>
      <c r="BM16" s="20"/>
      <c r="BN16" s="20"/>
      <c r="BP16" s="110">
        <v>2.4</v>
      </c>
      <c r="BQ16" s="98">
        <f t="shared" si="4"/>
        <v>0</v>
      </c>
    </row>
    <row r="17" spans="1:69" ht="20.149999999999999" customHeight="1">
      <c r="A17" s="233" t="s">
        <v>515</v>
      </c>
      <c r="B17" s="234">
        <v>8457</v>
      </c>
      <c r="C17" s="293" t="s">
        <v>1073</v>
      </c>
      <c r="D17" s="19" t="s">
        <v>22</v>
      </c>
      <c r="E17" s="19">
        <v>10</v>
      </c>
      <c r="F17" s="130">
        <f t="shared" si="5"/>
        <v>0</v>
      </c>
      <c r="G17" s="8">
        <v>127.5</v>
      </c>
      <c r="H17" s="8">
        <f t="shared" si="3"/>
        <v>0</v>
      </c>
      <c r="J17" s="332"/>
      <c r="K17" s="309"/>
      <c r="L17" s="311"/>
      <c r="M17" s="315"/>
      <c r="N17" s="317"/>
      <c r="O17" s="137"/>
      <c r="P17" s="319"/>
      <c r="Q17" s="25"/>
      <c r="R17" s="59"/>
      <c r="S17" s="321"/>
      <c r="T17" s="323"/>
      <c r="U17" s="15"/>
      <c r="V17" s="79"/>
      <c r="W17" s="215"/>
      <c r="Y17" s="20"/>
      <c r="Z17" s="20"/>
      <c r="AA17" s="20"/>
      <c r="AB17" s="48">
        <f>AI17*$F17</f>
        <v>0</v>
      </c>
      <c r="AC17" s="20"/>
      <c r="AD17" s="20"/>
      <c r="AE17" s="20"/>
      <c r="AF17" s="59"/>
      <c r="AG17" s="59"/>
      <c r="AH17" s="59"/>
      <c r="AI17" s="59">
        <v>5</v>
      </c>
      <c r="AJ17" s="59"/>
      <c r="AK17" s="59"/>
      <c r="AL17" s="59"/>
      <c r="AN17" s="48">
        <f t="shared" si="1"/>
        <v>0</v>
      </c>
      <c r="AO17" s="48">
        <f>AZ17*$F17</f>
        <v>0</v>
      </c>
      <c r="AP17" s="20"/>
      <c r="AQ17" s="20"/>
      <c r="AR17" s="20"/>
      <c r="AS17" s="20"/>
      <c r="AT17" s="20"/>
      <c r="AU17" s="20"/>
      <c r="AV17" s="20"/>
      <c r="AW17" s="20"/>
      <c r="AX17" s="20"/>
      <c r="AY17" s="59">
        <v>4</v>
      </c>
      <c r="AZ17" s="59">
        <v>1</v>
      </c>
      <c r="BA17" s="20"/>
      <c r="BB17" s="20"/>
      <c r="BC17" s="20"/>
      <c r="BD17" s="20"/>
      <c r="BE17" s="20"/>
      <c r="BF17" s="20"/>
      <c r="BG17" s="20"/>
      <c r="BH17" s="20"/>
      <c r="BI17" s="20"/>
      <c r="BK17" s="20"/>
      <c r="BL17" s="20"/>
      <c r="BM17" s="20"/>
      <c r="BN17" s="20"/>
      <c r="BP17" s="110">
        <v>3.1</v>
      </c>
      <c r="BQ17" s="98">
        <f t="shared" si="4"/>
        <v>0</v>
      </c>
    </row>
    <row r="18" spans="1:69" ht="20.149999999999999" customHeight="1">
      <c r="A18" s="233" t="s">
        <v>516</v>
      </c>
      <c r="B18" s="234">
        <v>8443</v>
      </c>
      <c r="C18" s="293" t="s">
        <v>1074</v>
      </c>
      <c r="D18" s="19" t="s">
        <v>22</v>
      </c>
      <c r="E18" s="19">
        <v>10</v>
      </c>
      <c r="F18" s="130">
        <f t="shared" si="5"/>
        <v>0</v>
      </c>
      <c r="G18" s="8">
        <v>145</v>
      </c>
      <c r="H18" s="8">
        <f t="shared" si="3"/>
        <v>0</v>
      </c>
      <c r="J18" s="332"/>
      <c r="K18" s="309"/>
      <c r="L18" s="311"/>
      <c r="M18" s="315"/>
      <c r="N18" s="317"/>
      <c r="O18" s="137"/>
      <c r="P18" s="319"/>
      <c r="Q18" s="25"/>
      <c r="R18" s="59"/>
      <c r="S18" s="321"/>
      <c r="T18" s="323"/>
      <c r="U18" s="15"/>
      <c r="V18" s="79"/>
      <c r="W18" s="215"/>
      <c r="Y18" s="20"/>
      <c r="Z18" s="20"/>
      <c r="AA18" s="20"/>
      <c r="AB18" s="48">
        <f>AI18*$F18</f>
        <v>0</v>
      </c>
      <c r="AC18" s="20"/>
      <c r="AD18" s="20"/>
      <c r="AE18" s="20"/>
      <c r="AF18" s="59"/>
      <c r="AG18" s="59"/>
      <c r="AH18" s="59"/>
      <c r="AI18" s="59">
        <v>10</v>
      </c>
      <c r="AJ18" s="59"/>
      <c r="AK18" s="59"/>
      <c r="AL18" s="59"/>
      <c r="AN18" s="48">
        <f t="shared" si="1"/>
        <v>0</v>
      </c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59">
        <v>10</v>
      </c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K18" s="20"/>
      <c r="BL18" s="20"/>
      <c r="BM18" s="20"/>
      <c r="BN18" s="20"/>
      <c r="BP18" s="110">
        <v>2.9</v>
      </c>
      <c r="BQ18" s="98">
        <f t="shared" si="4"/>
        <v>0</v>
      </c>
    </row>
    <row r="19" spans="1:69" ht="20.149999999999999" customHeight="1">
      <c r="A19" s="233" t="s">
        <v>518</v>
      </c>
      <c r="B19" s="234">
        <v>6610</v>
      </c>
      <c r="C19" s="293" t="s">
        <v>1068</v>
      </c>
      <c r="D19" s="19" t="s">
        <v>61</v>
      </c>
      <c r="E19" s="19">
        <v>15</v>
      </c>
      <c r="F19" s="130">
        <f t="shared" si="5"/>
        <v>0</v>
      </c>
      <c r="G19" s="8">
        <v>72.5</v>
      </c>
      <c r="H19" s="8">
        <f t="shared" si="3"/>
        <v>0</v>
      </c>
      <c r="J19" s="332"/>
      <c r="K19" s="309"/>
      <c r="L19" s="311"/>
      <c r="M19" s="315"/>
      <c r="N19" s="317"/>
      <c r="O19" s="137"/>
      <c r="P19" s="319"/>
      <c r="Q19" s="25"/>
      <c r="R19" s="59"/>
      <c r="S19" s="321"/>
      <c r="T19" s="323"/>
      <c r="U19" s="15"/>
      <c r="V19" s="79"/>
      <c r="W19" s="215"/>
      <c r="Y19" s="48">
        <f>AF19*$F19</f>
        <v>0</v>
      </c>
      <c r="Z19" s="20"/>
      <c r="AA19" s="20"/>
      <c r="AB19" s="20"/>
      <c r="AC19" s="20"/>
      <c r="AD19" s="20"/>
      <c r="AE19" s="20"/>
      <c r="AF19" s="59">
        <v>15</v>
      </c>
      <c r="AG19" s="59"/>
      <c r="AH19" s="59"/>
      <c r="AI19" s="59"/>
      <c r="AJ19" s="59"/>
      <c r="AK19" s="59"/>
      <c r="AL19" s="59"/>
      <c r="AN19" s="48">
        <f t="shared" si="1"/>
        <v>0</v>
      </c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59">
        <v>15</v>
      </c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K19" s="20"/>
      <c r="BL19" s="20"/>
      <c r="BM19" s="20"/>
      <c r="BN19" s="20"/>
      <c r="BP19" s="110">
        <v>0.7</v>
      </c>
      <c r="BQ19" s="98">
        <f t="shared" si="4"/>
        <v>0</v>
      </c>
    </row>
    <row r="20" spans="1:69" ht="19.5" customHeight="1">
      <c r="A20" s="233" t="s">
        <v>519</v>
      </c>
      <c r="B20" s="234">
        <v>7013</v>
      </c>
      <c r="C20" s="293" t="s">
        <v>1069</v>
      </c>
      <c r="D20" s="19" t="s">
        <v>61</v>
      </c>
      <c r="E20" s="19">
        <v>15</v>
      </c>
      <c r="F20" s="130">
        <f t="shared" si="5"/>
        <v>0</v>
      </c>
      <c r="G20" s="8">
        <v>72.5</v>
      </c>
      <c r="H20" s="8">
        <f t="shared" si="3"/>
        <v>0</v>
      </c>
      <c r="J20" s="332"/>
      <c r="K20" s="309"/>
      <c r="L20" s="311"/>
      <c r="M20" s="315"/>
      <c r="N20" s="317"/>
      <c r="O20" s="137"/>
      <c r="P20" s="319"/>
      <c r="Q20" s="25"/>
      <c r="R20" s="59"/>
      <c r="S20" s="321"/>
      <c r="T20" s="323"/>
      <c r="U20" s="15"/>
      <c r="V20" s="79"/>
      <c r="W20" s="215"/>
      <c r="Y20" s="48">
        <f>AF20*$F20</f>
        <v>0</v>
      </c>
      <c r="Z20" s="20"/>
      <c r="AA20" s="20"/>
      <c r="AB20" s="20"/>
      <c r="AC20" s="20"/>
      <c r="AD20" s="20"/>
      <c r="AE20" s="20"/>
      <c r="AF20" s="59">
        <v>15</v>
      </c>
      <c r="AG20" s="59"/>
      <c r="AH20" s="59"/>
      <c r="AI20" s="59"/>
      <c r="AJ20" s="59"/>
      <c r="AK20" s="59"/>
      <c r="AL20" s="59"/>
      <c r="AN20" s="48">
        <f t="shared" si="1"/>
        <v>0</v>
      </c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59">
        <v>15</v>
      </c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K20" s="20"/>
      <c r="BL20" s="20"/>
      <c r="BM20" s="20"/>
      <c r="BN20" s="20"/>
      <c r="BP20" s="110">
        <v>0.7</v>
      </c>
      <c r="BQ20" s="98">
        <f t="shared" si="4"/>
        <v>0</v>
      </c>
    </row>
    <row r="21" spans="1:69" ht="20.149999999999999" customHeight="1">
      <c r="A21" s="233" t="s">
        <v>517</v>
      </c>
      <c r="B21" s="234">
        <v>6489</v>
      </c>
      <c r="C21" s="293" t="s">
        <v>1070</v>
      </c>
      <c r="D21" s="19" t="s">
        <v>20</v>
      </c>
      <c r="E21" s="19">
        <v>10</v>
      </c>
      <c r="F21" s="130">
        <f t="shared" si="5"/>
        <v>0</v>
      </c>
      <c r="G21" s="8">
        <v>80</v>
      </c>
      <c r="H21" s="8">
        <f t="shared" si="3"/>
        <v>0</v>
      </c>
      <c r="J21" s="332"/>
      <c r="K21" s="309"/>
      <c r="L21" s="311"/>
      <c r="M21" s="315"/>
      <c r="N21" s="317"/>
      <c r="O21" s="137"/>
      <c r="P21" s="319"/>
      <c r="Q21" s="25"/>
      <c r="R21" s="59"/>
      <c r="S21" s="321"/>
      <c r="T21" s="323"/>
      <c r="U21" s="15"/>
      <c r="V21" s="79"/>
      <c r="W21" s="215"/>
      <c r="Y21" s="20"/>
      <c r="Z21" s="48">
        <f>AG21*$F21</f>
        <v>0</v>
      </c>
      <c r="AA21" s="20"/>
      <c r="AB21" s="20"/>
      <c r="AC21" s="20"/>
      <c r="AD21" s="20"/>
      <c r="AE21" s="20"/>
      <c r="AF21" s="59"/>
      <c r="AG21" s="59">
        <v>10</v>
      </c>
      <c r="AH21" s="59"/>
      <c r="AI21" s="59"/>
      <c r="AJ21" s="59"/>
      <c r="AK21" s="59"/>
      <c r="AL21" s="59"/>
      <c r="AN21" s="48">
        <f t="shared" si="1"/>
        <v>0</v>
      </c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60">
        <v>10</v>
      </c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K21" s="20"/>
      <c r="BL21" s="20"/>
      <c r="BM21" s="20"/>
      <c r="BN21" s="20"/>
      <c r="BP21" s="110">
        <v>1.1910000000000001</v>
      </c>
      <c r="BQ21" s="98">
        <f t="shared" si="4"/>
        <v>0</v>
      </c>
    </row>
    <row r="22" spans="1:69" ht="20.149999999999999" customHeight="1">
      <c r="A22" s="233" t="s">
        <v>520</v>
      </c>
      <c r="B22" s="234">
        <v>8442</v>
      </c>
      <c r="C22" s="293" t="s">
        <v>1075</v>
      </c>
      <c r="D22" s="19" t="s">
        <v>22</v>
      </c>
      <c r="E22" s="19">
        <v>5</v>
      </c>
      <c r="F22" s="130">
        <f t="shared" si="5"/>
        <v>0</v>
      </c>
      <c r="G22" s="8">
        <v>150</v>
      </c>
      <c r="H22" s="8">
        <f t="shared" si="3"/>
        <v>0</v>
      </c>
      <c r="J22" s="332"/>
      <c r="K22" s="309"/>
      <c r="L22" s="311"/>
      <c r="M22" s="315"/>
      <c r="N22" s="317"/>
      <c r="O22" s="137"/>
      <c r="P22" s="319"/>
      <c r="Q22" s="25"/>
      <c r="R22" s="59"/>
      <c r="S22" s="321"/>
      <c r="T22" s="323"/>
      <c r="U22" s="15"/>
      <c r="V22" s="79"/>
      <c r="W22" s="215"/>
      <c r="Y22" s="20"/>
      <c r="Z22" s="20"/>
      <c r="AA22" s="20"/>
      <c r="AB22" s="48">
        <f>AI22*$F22</f>
        <v>0</v>
      </c>
      <c r="AC22" s="20"/>
      <c r="AD22" s="20"/>
      <c r="AE22" s="20"/>
      <c r="AF22" s="59"/>
      <c r="AG22" s="59"/>
      <c r="AH22" s="59"/>
      <c r="AI22" s="59">
        <v>5</v>
      </c>
      <c r="AJ22" s="59"/>
      <c r="AK22" s="59"/>
      <c r="AL22" s="59"/>
      <c r="AN22" s="48">
        <f t="shared" si="1"/>
        <v>0</v>
      </c>
      <c r="AO22" s="48">
        <f>AZ22*$F22</f>
        <v>0</v>
      </c>
      <c r="AP22" s="20"/>
      <c r="AQ22" s="20"/>
      <c r="AR22" s="20"/>
      <c r="AS22" s="20"/>
      <c r="AT22" s="20"/>
      <c r="AU22" s="20"/>
      <c r="AV22" s="20"/>
      <c r="AW22" s="20"/>
      <c r="AX22" s="20"/>
      <c r="AY22" s="59">
        <v>4</v>
      </c>
      <c r="AZ22" s="59">
        <v>1</v>
      </c>
      <c r="BA22" s="20"/>
      <c r="BB22" s="20"/>
      <c r="BC22" s="20"/>
      <c r="BD22" s="20"/>
      <c r="BE22" s="20"/>
      <c r="BF22" s="20"/>
      <c r="BG22" s="20"/>
      <c r="BH22" s="20"/>
      <c r="BI22" s="20"/>
      <c r="BK22" s="20"/>
      <c r="BL22" s="20"/>
      <c r="BM22" s="20"/>
      <c r="BN22" s="20"/>
      <c r="BP22" s="110">
        <v>3.7</v>
      </c>
      <c r="BQ22" s="98">
        <f t="shared" si="4"/>
        <v>0</v>
      </c>
    </row>
    <row r="23" spans="1:69" ht="20.149999999999999" customHeight="1">
      <c r="A23" s="233" t="s">
        <v>521</v>
      </c>
      <c r="B23" s="234">
        <v>7011</v>
      </c>
      <c r="C23" s="293" t="s">
        <v>1076</v>
      </c>
      <c r="D23" s="19" t="s">
        <v>23</v>
      </c>
      <c r="E23" s="19">
        <v>2</v>
      </c>
      <c r="F23" s="130">
        <f t="shared" si="5"/>
        <v>0</v>
      </c>
      <c r="G23" s="8">
        <v>145</v>
      </c>
      <c r="H23" s="8">
        <f t="shared" si="3"/>
        <v>0</v>
      </c>
      <c r="J23" s="332"/>
      <c r="K23" s="309"/>
      <c r="L23" s="311"/>
      <c r="M23" s="315"/>
      <c r="N23" s="317"/>
      <c r="O23" s="137"/>
      <c r="P23" s="319"/>
      <c r="Q23" s="25"/>
      <c r="R23" s="59"/>
      <c r="S23" s="321"/>
      <c r="T23" s="323"/>
      <c r="U23" s="15"/>
      <c r="V23" s="79"/>
      <c r="W23" s="215"/>
      <c r="Y23" s="20"/>
      <c r="Z23" s="20"/>
      <c r="AA23" s="20"/>
      <c r="AB23" s="20"/>
      <c r="AC23" s="48">
        <f>AJ23*$F23</f>
        <v>0</v>
      </c>
      <c r="AD23" s="20"/>
      <c r="AE23" s="20"/>
      <c r="AF23" s="59"/>
      <c r="AG23" s="59"/>
      <c r="AH23" s="59"/>
      <c r="AI23" s="59"/>
      <c r="AJ23" s="59">
        <v>2</v>
      </c>
      <c r="AK23" s="59"/>
      <c r="AL23" s="59"/>
      <c r="AN23" s="20"/>
      <c r="AO23" s="20"/>
      <c r="AP23" s="20"/>
      <c r="AQ23" s="20"/>
      <c r="AR23" s="20"/>
      <c r="AS23" s="48">
        <f>BD23*$F23</f>
        <v>0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59">
        <v>2</v>
      </c>
      <c r="BE23" s="20"/>
      <c r="BF23" s="20"/>
      <c r="BG23" s="20"/>
      <c r="BH23" s="20"/>
      <c r="BI23" s="20"/>
      <c r="BK23" s="20"/>
      <c r="BL23" s="20"/>
      <c r="BM23" s="20"/>
      <c r="BN23" s="20"/>
      <c r="BP23" s="110">
        <v>3.3</v>
      </c>
      <c r="BQ23" s="98">
        <f t="shared" si="4"/>
        <v>0</v>
      </c>
    </row>
    <row r="24" spans="1:69" ht="20.149999999999999" customHeight="1">
      <c r="A24" s="233" t="s">
        <v>522</v>
      </c>
      <c r="B24" s="234">
        <v>7010</v>
      </c>
      <c r="C24" s="293" t="s">
        <v>1077</v>
      </c>
      <c r="D24" s="19" t="s">
        <v>204</v>
      </c>
      <c r="E24" s="19">
        <v>2</v>
      </c>
      <c r="F24" s="130">
        <f t="shared" si="5"/>
        <v>0</v>
      </c>
      <c r="G24" s="8">
        <v>140</v>
      </c>
      <c r="H24" s="8">
        <f t="shared" si="3"/>
        <v>0</v>
      </c>
      <c r="J24" s="332"/>
      <c r="K24" s="309"/>
      <c r="L24" s="311"/>
      <c r="M24" s="315"/>
      <c r="N24" s="317"/>
      <c r="O24" s="137"/>
      <c r="P24" s="319"/>
      <c r="Q24" s="25"/>
      <c r="R24" s="59"/>
      <c r="S24" s="321"/>
      <c r="T24" s="323"/>
      <c r="U24" s="15"/>
      <c r="V24" s="79"/>
      <c r="W24" s="215"/>
      <c r="Y24" s="20"/>
      <c r="Z24" s="20"/>
      <c r="AA24" s="20"/>
      <c r="AB24" s="48">
        <f>AI24*$F24</f>
        <v>0</v>
      </c>
      <c r="AC24" s="48">
        <f>AJ24*$F24</f>
        <v>0</v>
      </c>
      <c r="AD24" s="20"/>
      <c r="AE24" s="20"/>
      <c r="AF24" s="59"/>
      <c r="AG24" s="59"/>
      <c r="AH24" s="59"/>
      <c r="AI24" s="59">
        <v>1</v>
      </c>
      <c r="AJ24" s="59">
        <v>1</v>
      </c>
      <c r="AK24" s="59"/>
      <c r="AL24" s="59"/>
      <c r="AN24" s="20"/>
      <c r="AO24" s="20"/>
      <c r="AP24" s="48">
        <f>BA24*$F24</f>
        <v>0</v>
      </c>
      <c r="AQ24" s="20"/>
      <c r="AR24" s="20"/>
      <c r="AS24" s="48">
        <f>BD24*$F24</f>
        <v>0</v>
      </c>
      <c r="AT24" s="20"/>
      <c r="AU24" s="20"/>
      <c r="AV24" s="20"/>
      <c r="AW24" s="20"/>
      <c r="AX24" s="20"/>
      <c r="AY24" s="20"/>
      <c r="AZ24" s="20"/>
      <c r="BA24" s="60">
        <v>1</v>
      </c>
      <c r="BB24" s="20"/>
      <c r="BC24" s="20"/>
      <c r="BD24" s="59">
        <v>1</v>
      </c>
      <c r="BE24" s="20"/>
      <c r="BF24" s="20"/>
      <c r="BG24" s="20"/>
      <c r="BH24" s="20"/>
      <c r="BI24" s="20"/>
      <c r="BK24" s="20"/>
      <c r="BL24" s="20"/>
      <c r="BM24" s="20"/>
      <c r="BN24" s="20"/>
      <c r="BP24" s="110">
        <v>3.2</v>
      </c>
      <c r="BQ24" s="98">
        <f t="shared" si="4"/>
        <v>0</v>
      </c>
    </row>
    <row r="25" spans="1:69" ht="20.149999999999999" customHeight="1">
      <c r="A25" s="233" t="s">
        <v>523</v>
      </c>
      <c r="B25" s="234">
        <v>8507</v>
      </c>
      <c r="C25" s="293" t="s">
        <v>1078</v>
      </c>
      <c r="D25" s="19" t="s">
        <v>22</v>
      </c>
      <c r="E25" s="19">
        <v>10</v>
      </c>
      <c r="F25" s="130">
        <f t="shared" si="5"/>
        <v>0</v>
      </c>
      <c r="G25" s="8">
        <v>200</v>
      </c>
      <c r="H25" s="8">
        <f t="shared" si="3"/>
        <v>0</v>
      </c>
      <c r="J25" s="332"/>
      <c r="K25" s="309"/>
      <c r="L25" s="311"/>
      <c r="M25" s="315"/>
      <c r="N25" s="317"/>
      <c r="O25" s="137"/>
      <c r="P25" s="319"/>
      <c r="Q25" s="25"/>
      <c r="R25" s="59"/>
      <c r="S25" s="321"/>
      <c r="T25" s="323"/>
      <c r="U25" s="15"/>
      <c r="V25" s="79"/>
      <c r="W25" s="215"/>
      <c r="Y25" s="20"/>
      <c r="Z25" s="20"/>
      <c r="AA25" s="20"/>
      <c r="AB25" s="48">
        <f>AI25*$F25</f>
        <v>0</v>
      </c>
      <c r="AC25" s="20"/>
      <c r="AD25" s="20"/>
      <c r="AE25" s="20"/>
      <c r="AF25" s="59"/>
      <c r="AG25" s="59"/>
      <c r="AH25" s="59"/>
      <c r="AI25" s="59">
        <v>10</v>
      </c>
      <c r="AJ25" s="59"/>
      <c r="AK25" s="59"/>
      <c r="AL25" s="59"/>
      <c r="AN25" s="48">
        <f>AY25*$F25</f>
        <v>0</v>
      </c>
      <c r="AO25" s="48">
        <f>AZ25*$F25</f>
        <v>0</v>
      </c>
      <c r="AP25" s="48">
        <f>BA25*$F25</f>
        <v>0</v>
      </c>
      <c r="AQ25" s="20"/>
      <c r="AR25" s="20"/>
      <c r="AS25" s="20"/>
      <c r="AT25" s="20"/>
      <c r="AU25" s="20"/>
      <c r="AV25" s="20"/>
      <c r="AW25" s="20"/>
      <c r="AX25" s="20"/>
      <c r="AY25" s="59">
        <v>4</v>
      </c>
      <c r="AZ25" s="59">
        <v>3</v>
      </c>
      <c r="BA25" s="59">
        <v>3</v>
      </c>
      <c r="BB25" s="20"/>
      <c r="BC25" s="20"/>
      <c r="BD25" s="20"/>
      <c r="BE25" s="20"/>
      <c r="BF25" s="20"/>
      <c r="BG25" s="20"/>
      <c r="BH25" s="20"/>
      <c r="BI25" s="20"/>
      <c r="BK25" s="20"/>
      <c r="BL25" s="20"/>
      <c r="BM25" s="20"/>
      <c r="BN25" s="20"/>
      <c r="BP25" s="110">
        <v>4.4000000000000004</v>
      </c>
      <c r="BQ25" s="98">
        <f t="shared" si="4"/>
        <v>0</v>
      </c>
    </row>
    <row r="26" spans="1:69" ht="20.149999999999999" customHeight="1">
      <c r="A26" s="233" t="s">
        <v>524</v>
      </c>
      <c r="B26" s="234">
        <v>8583</v>
      </c>
      <c r="C26" s="293" t="s">
        <v>1079</v>
      </c>
      <c r="D26" s="19" t="s">
        <v>204</v>
      </c>
      <c r="E26" s="19">
        <v>5</v>
      </c>
      <c r="F26" s="130">
        <f t="shared" si="5"/>
        <v>0</v>
      </c>
      <c r="G26" s="8">
        <v>160</v>
      </c>
      <c r="H26" s="8">
        <f t="shared" si="3"/>
        <v>0</v>
      </c>
      <c r="J26" s="332"/>
      <c r="K26" s="309"/>
      <c r="L26" s="311"/>
      <c r="M26" s="315"/>
      <c r="N26" s="317"/>
      <c r="O26" s="137"/>
      <c r="P26" s="319"/>
      <c r="Q26" s="25"/>
      <c r="R26" s="59"/>
      <c r="S26" s="321"/>
      <c r="T26" s="323"/>
      <c r="U26" s="15"/>
      <c r="V26" s="79"/>
      <c r="W26" s="215"/>
      <c r="Y26" s="20"/>
      <c r="Z26" s="20"/>
      <c r="AA26" s="20"/>
      <c r="AB26" s="48">
        <f>AI26*$F26</f>
        <v>0</v>
      </c>
      <c r="AC26" s="48">
        <f>AJ26*$F26</f>
        <v>0</v>
      </c>
      <c r="AD26" s="20"/>
      <c r="AE26" s="20"/>
      <c r="AF26" s="59"/>
      <c r="AG26" s="59"/>
      <c r="AH26" s="59"/>
      <c r="AI26" s="59">
        <v>3</v>
      </c>
      <c r="AJ26" s="59">
        <v>2</v>
      </c>
      <c r="AK26" s="59"/>
      <c r="AL26" s="59"/>
      <c r="AN26" s="20"/>
      <c r="AO26" s="48">
        <f>AZ26*$F26</f>
        <v>0</v>
      </c>
      <c r="AP26" s="48">
        <f>BA26*$F26</f>
        <v>0</v>
      </c>
      <c r="AQ26" s="48">
        <f>BB26*$F26</f>
        <v>0</v>
      </c>
      <c r="AR26" s="20"/>
      <c r="AS26" s="20"/>
      <c r="AT26" s="20"/>
      <c r="AU26" s="20"/>
      <c r="AV26" s="20"/>
      <c r="AW26" s="20"/>
      <c r="AX26" s="20"/>
      <c r="AY26" s="20"/>
      <c r="AZ26" s="59">
        <v>1</v>
      </c>
      <c r="BA26" s="59">
        <v>1</v>
      </c>
      <c r="BB26" s="59">
        <v>3</v>
      </c>
      <c r="BC26" s="20"/>
      <c r="BD26" s="20"/>
      <c r="BE26" s="20"/>
      <c r="BF26" s="20"/>
      <c r="BG26" s="20"/>
      <c r="BH26" s="20"/>
      <c r="BI26" s="20"/>
      <c r="BK26" s="20"/>
      <c r="BL26" s="20"/>
      <c r="BM26" s="20"/>
      <c r="BN26" s="20"/>
      <c r="BP26" s="110">
        <v>2.6</v>
      </c>
      <c r="BQ26" s="98">
        <f t="shared" si="4"/>
        <v>0</v>
      </c>
    </row>
    <row r="27" spans="1:69" ht="20.149999999999999" customHeight="1">
      <c r="A27" s="233" t="s">
        <v>525</v>
      </c>
      <c r="B27" s="234">
        <v>8439</v>
      </c>
      <c r="C27" s="293" t="s">
        <v>1080</v>
      </c>
      <c r="D27" s="19" t="s">
        <v>22</v>
      </c>
      <c r="E27" s="19">
        <v>10</v>
      </c>
      <c r="F27" s="130">
        <f t="shared" si="5"/>
        <v>0</v>
      </c>
      <c r="G27" s="8">
        <v>237.5</v>
      </c>
      <c r="H27" s="8">
        <f t="shared" si="3"/>
        <v>0</v>
      </c>
      <c r="J27" s="332"/>
      <c r="K27" s="309"/>
      <c r="L27" s="311"/>
      <c r="M27" s="315"/>
      <c r="N27" s="317"/>
      <c r="O27" s="137"/>
      <c r="P27" s="319"/>
      <c r="Q27" s="25"/>
      <c r="R27" s="59"/>
      <c r="S27" s="321"/>
      <c r="T27" s="323"/>
      <c r="U27" s="15"/>
      <c r="V27" s="79"/>
      <c r="W27" s="215"/>
      <c r="Y27" s="20"/>
      <c r="Z27" s="20"/>
      <c r="AA27" s="20"/>
      <c r="AB27" s="48">
        <f>AI27*$F27</f>
        <v>0</v>
      </c>
      <c r="AC27" s="20"/>
      <c r="AD27" s="20"/>
      <c r="AE27" s="20"/>
      <c r="AF27" s="59"/>
      <c r="AG27" s="59"/>
      <c r="AH27" s="59"/>
      <c r="AI27" s="59">
        <v>10</v>
      </c>
      <c r="AJ27" s="59"/>
      <c r="AK27" s="59"/>
      <c r="AL27" s="59"/>
      <c r="AN27" s="48">
        <f>AY27*$F27</f>
        <v>0</v>
      </c>
      <c r="AO27" s="48">
        <f>AZ27*$F27</f>
        <v>0</v>
      </c>
      <c r="AP27" s="48">
        <f>BA27*$F27</f>
        <v>0</v>
      </c>
      <c r="AQ27" s="20"/>
      <c r="AR27" s="20"/>
      <c r="AS27" s="20"/>
      <c r="AT27" s="20"/>
      <c r="AU27" s="20"/>
      <c r="AV27" s="20"/>
      <c r="AW27" s="20"/>
      <c r="AX27" s="20"/>
      <c r="AY27" s="59">
        <v>4</v>
      </c>
      <c r="AZ27" s="59">
        <v>4</v>
      </c>
      <c r="BA27" s="59">
        <v>2</v>
      </c>
      <c r="BB27" s="20"/>
      <c r="BC27" s="20"/>
      <c r="BD27" s="20"/>
      <c r="BE27" s="20"/>
      <c r="BF27" s="20"/>
      <c r="BG27" s="20"/>
      <c r="BH27" s="20"/>
      <c r="BI27" s="20"/>
      <c r="BK27" s="20"/>
      <c r="BL27" s="20"/>
      <c r="BM27" s="20"/>
      <c r="BN27" s="20"/>
      <c r="BP27" s="110">
        <v>5.6</v>
      </c>
      <c r="BQ27" s="98">
        <f t="shared" si="4"/>
        <v>0</v>
      </c>
    </row>
    <row r="28" spans="1:69" ht="19.5" customHeight="1">
      <c r="A28" s="233" t="s">
        <v>526</v>
      </c>
      <c r="B28" s="234">
        <v>7012</v>
      </c>
      <c r="C28" s="293" t="s">
        <v>1081</v>
      </c>
      <c r="D28" s="19" t="s">
        <v>204</v>
      </c>
      <c r="E28" s="19">
        <v>5</v>
      </c>
      <c r="F28" s="130">
        <f t="shared" si="5"/>
        <v>0</v>
      </c>
      <c r="G28" s="8">
        <v>225</v>
      </c>
      <c r="H28" s="8">
        <f t="shared" si="3"/>
        <v>0</v>
      </c>
      <c r="J28" s="332"/>
      <c r="K28" s="309"/>
      <c r="L28" s="311"/>
      <c r="M28" s="315"/>
      <c r="N28" s="317"/>
      <c r="O28" s="137"/>
      <c r="P28" s="319"/>
      <c r="Q28" s="25"/>
      <c r="R28" s="59"/>
      <c r="S28" s="321"/>
      <c r="T28" s="323"/>
      <c r="U28" s="15"/>
      <c r="V28" s="79"/>
      <c r="W28" s="215"/>
      <c r="Y28" s="20"/>
      <c r="Z28" s="20"/>
      <c r="AA28" s="20"/>
      <c r="AB28" s="48">
        <f>AI28*$F28</f>
        <v>0</v>
      </c>
      <c r="AC28" s="48">
        <f>AJ28*$F28</f>
        <v>0</v>
      </c>
      <c r="AD28" s="20"/>
      <c r="AE28" s="20"/>
      <c r="AF28" s="59"/>
      <c r="AG28" s="59"/>
      <c r="AH28" s="59"/>
      <c r="AI28" s="59">
        <v>4</v>
      </c>
      <c r="AJ28" s="59">
        <v>1</v>
      </c>
      <c r="AK28" s="59"/>
      <c r="AL28" s="59"/>
      <c r="AN28" s="20"/>
      <c r="AO28" s="48">
        <f>AZ28*$F28</f>
        <v>0</v>
      </c>
      <c r="AP28" s="48">
        <f>BA28*$F28</f>
        <v>0</v>
      </c>
      <c r="AQ28" s="48">
        <f>BB28*$F28</f>
        <v>0</v>
      </c>
      <c r="AR28" s="48">
        <f>BC28*$F28</f>
        <v>0</v>
      </c>
      <c r="AS28" s="20"/>
      <c r="AT28" s="20"/>
      <c r="AU28" s="20"/>
      <c r="AV28" s="20"/>
      <c r="AW28" s="20"/>
      <c r="AX28" s="20"/>
      <c r="AY28" s="20"/>
      <c r="AZ28" s="59">
        <v>1</v>
      </c>
      <c r="BA28" s="59">
        <v>2</v>
      </c>
      <c r="BB28" s="59">
        <v>1</v>
      </c>
      <c r="BC28" s="59">
        <v>1</v>
      </c>
      <c r="BD28" s="20"/>
      <c r="BE28" s="20"/>
      <c r="BF28" s="20"/>
      <c r="BG28" s="20"/>
      <c r="BH28" s="20"/>
      <c r="BI28" s="20"/>
      <c r="BK28" s="20"/>
      <c r="BL28" s="20"/>
      <c r="BM28" s="20"/>
      <c r="BN28" s="20"/>
      <c r="BP28" s="88">
        <v>4</v>
      </c>
      <c r="BQ28" s="98">
        <f t="shared" si="4"/>
        <v>0</v>
      </c>
    </row>
    <row r="29" spans="1:69" ht="19.5" customHeight="1">
      <c r="A29" s="233" t="s">
        <v>527</v>
      </c>
      <c r="B29" s="234">
        <v>6488</v>
      </c>
      <c r="C29" s="293" t="s">
        <v>1082</v>
      </c>
      <c r="D29" s="19" t="s">
        <v>21</v>
      </c>
      <c r="E29" s="19">
        <v>5</v>
      </c>
      <c r="F29" s="130">
        <f t="shared" si="5"/>
        <v>0</v>
      </c>
      <c r="G29" s="8">
        <v>60</v>
      </c>
      <c r="H29" s="8">
        <f t="shared" si="3"/>
        <v>0</v>
      </c>
      <c r="I29" s="3"/>
      <c r="J29" s="332"/>
      <c r="K29" s="309"/>
      <c r="L29" s="311"/>
      <c r="M29" s="315"/>
      <c r="N29" s="317"/>
      <c r="O29" s="137"/>
      <c r="P29" s="319"/>
      <c r="Q29" s="25"/>
      <c r="R29" s="59"/>
      <c r="S29" s="321"/>
      <c r="T29" s="323"/>
      <c r="U29" s="15"/>
      <c r="V29" s="79"/>
      <c r="W29" s="215"/>
      <c r="Y29" s="20"/>
      <c r="Z29" s="20"/>
      <c r="AA29" s="48">
        <f>AH29*$F29</f>
        <v>0</v>
      </c>
      <c r="AB29" s="20"/>
      <c r="AC29" s="20"/>
      <c r="AD29" s="20"/>
      <c r="AE29" s="20"/>
      <c r="AF29" s="59"/>
      <c r="AG29" s="59"/>
      <c r="AH29" s="59">
        <v>5</v>
      </c>
      <c r="AI29" s="59"/>
      <c r="AJ29" s="59"/>
      <c r="AK29" s="59"/>
      <c r="AL29" s="59"/>
      <c r="AM29" s="3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K29" s="48">
        <f>BM29*$F29</f>
        <v>0</v>
      </c>
      <c r="BL29" s="20"/>
      <c r="BM29" s="48">
        <v>15</v>
      </c>
      <c r="BN29" s="20"/>
      <c r="BP29" s="88">
        <v>1.2</v>
      </c>
      <c r="BQ29" s="98">
        <f t="shared" si="4"/>
        <v>0</v>
      </c>
    </row>
    <row r="30" spans="1:69" ht="19.5" customHeight="1">
      <c r="A30" s="233" t="s">
        <v>528</v>
      </c>
      <c r="B30" s="234">
        <v>6783</v>
      </c>
      <c r="C30" s="293" t="s">
        <v>1083</v>
      </c>
      <c r="D30" s="19" t="s">
        <v>21</v>
      </c>
      <c r="E30" s="19">
        <v>5</v>
      </c>
      <c r="F30" s="130">
        <f t="shared" si="5"/>
        <v>0</v>
      </c>
      <c r="G30" s="8">
        <v>55</v>
      </c>
      <c r="H30" s="8">
        <f t="shared" si="3"/>
        <v>0</v>
      </c>
      <c r="J30" s="332"/>
      <c r="K30" s="309"/>
      <c r="L30" s="311"/>
      <c r="M30" s="315"/>
      <c r="N30" s="317"/>
      <c r="O30" s="137"/>
      <c r="P30" s="319"/>
      <c r="Q30" s="25"/>
      <c r="R30" s="59"/>
      <c r="S30" s="321"/>
      <c r="T30" s="323"/>
      <c r="U30" s="15"/>
      <c r="V30" s="79"/>
      <c r="W30" s="215"/>
      <c r="Y30" s="20"/>
      <c r="Z30" s="20"/>
      <c r="AA30" s="48">
        <f>AH30*$F30</f>
        <v>0</v>
      </c>
      <c r="AB30" s="20"/>
      <c r="AC30" s="20"/>
      <c r="AD30" s="20"/>
      <c r="AE30" s="20"/>
      <c r="AF30" s="59"/>
      <c r="AG30" s="59"/>
      <c r="AH30" s="59">
        <v>5</v>
      </c>
      <c r="AI30" s="59"/>
      <c r="AJ30" s="59"/>
      <c r="AK30" s="59"/>
      <c r="AL30" s="59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K30" s="48">
        <f>BM30*$F30</f>
        <v>0</v>
      </c>
      <c r="BL30" s="20"/>
      <c r="BM30" s="48">
        <v>15</v>
      </c>
      <c r="BN30" s="20"/>
      <c r="BP30" s="88">
        <v>1</v>
      </c>
      <c r="BQ30" s="98">
        <f t="shared" si="4"/>
        <v>0</v>
      </c>
    </row>
    <row r="31" spans="1:69" ht="19.5" customHeight="1">
      <c r="A31" s="233" t="s">
        <v>529</v>
      </c>
      <c r="B31" s="234">
        <v>8441</v>
      </c>
      <c r="C31" s="294" t="s">
        <v>1084</v>
      </c>
      <c r="D31" s="19" t="s">
        <v>22</v>
      </c>
      <c r="E31" s="19">
        <v>5</v>
      </c>
      <c r="F31" s="130">
        <f t="shared" si="5"/>
        <v>0</v>
      </c>
      <c r="G31" s="8">
        <v>157.5</v>
      </c>
      <c r="H31" s="8">
        <f t="shared" si="3"/>
        <v>0</v>
      </c>
      <c r="J31" s="332"/>
      <c r="K31" s="309"/>
      <c r="L31" s="311"/>
      <c r="M31" s="315"/>
      <c r="N31" s="317"/>
      <c r="O31" s="137"/>
      <c r="P31" s="319"/>
      <c r="Q31" s="25"/>
      <c r="R31" s="59"/>
      <c r="S31" s="321"/>
      <c r="T31" s="323"/>
      <c r="U31" s="15"/>
      <c r="V31" s="79"/>
      <c r="W31" s="215"/>
      <c r="Y31" s="20"/>
      <c r="Z31" s="20"/>
      <c r="AA31" s="20"/>
      <c r="AB31" s="48">
        <f>AI31*$F31</f>
        <v>0</v>
      </c>
      <c r="AC31" s="20"/>
      <c r="AD31" s="20"/>
      <c r="AE31" s="20"/>
      <c r="AF31" s="59"/>
      <c r="AG31" s="59"/>
      <c r="AH31" s="59"/>
      <c r="AI31" s="59">
        <v>5</v>
      </c>
      <c r="AJ31" s="59"/>
      <c r="AK31" s="59"/>
      <c r="AL31" s="59"/>
      <c r="AN31" s="48">
        <f>AY31*$F31</f>
        <v>0</v>
      </c>
      <c r="AO31" s="48">
        <f>AZ31*$F31</f>
        <v>0</v>
      </c>
      <c r="AP31" s="48">
        <f>BA31*$F31</f>
        <v>0</v>
      </c>
      <c r="AQ31" s="20"/>
      <c r="AR31" s="20"/>
      <c r="AS31" s="20"/>
      <c r="AT31" s="20"/>
      <c r="AU31" s="20"/>
      <c r="AV31" s="20"/>
      <c r="AW31" s="20"/>
      <c r="AX31" s="20"/>
      <c r="AY31" s="59">
        <v>1</v>
      </c>
      <c r="AZ31" s="59">
        <v>3</v>
      </c>
      <c r="BA31" s="59">
        <v>1</v>
      </c>
      <c r="BB31" s="20"/>
      <c r="BC31" s="20"/>
      <c r="BD31" s="20"/>
      <c r="BE31" s="20"/>
      <c r="BF31" s="20"/>
      <c r="BG31" s="20"/>
      <c r="BH31" s="20"/>
      <c r="BI31" s="20"/>
      <c r="BK31" s="20"/>
      <c r="BL31" s="20"/>
      <c r="BM31" s="20"/>
      <c r="BN31" s="20"/>
      <c r="BP31" s="88">
        <v>3.9</v>
      </c>
      <c r="BQ31" s="98">
        <f t="shared" si="4"/>
        <v>0</v>
      </c>
    </row>
    <row r="32" spans="1:69" ht="19.5" customHeight="1">
      <c r="A32" s="233" t="s">
        <v>530</v>
      </c>
      <c r="B32" s="234">
        <v>6985</v>
      </c>
      <c r="C32" s="295" t="s">
        <v>1085</v>
      </c>
      <c r="D32" s="19" t="s">
        <v>204</v>
      </c>
      <c r="E32" s="19">
        <v>5</v>
      </c>
      <c r="F32" s="130">
        <f t="shared" si="5"/>
        <v>0</v>
      </c>
      <c r="G32" s="8">
        <v>165</v>
      </c>
      <c r="H32" s="8">
        <f t="shared" si="3"/>
        <v>0</v>
      </c>
      <c r="J32" s="332"/>
      <c r="K32" s="309"/>
      <c r="L32" s="311"/>
      <c r="M32" s="315"/>
      <c r="N32" s="317"/>
      <c r="O32" s="137"/>
      <c r="P32" s="319"/>
      <c r="Q32" s="25"/>
      <c r="R32" s="59"/>
      <c r="S32" s="321"/>
      <c r="T32" s="323"/>
      <c r="U32" s="15"/>
      <c r="V32" s="79"/>
      <c r="W32" s="215"/>
      <c r="Y32" s="20"/>
      <c r="Z32" s="20"/>
      <c r="AA32" s="20"/>
      <c r="AB32" s="48">
        <f>AI32*$F32</f>
        <v>0</v>
      </c>
      <c r="AC32" s="48">
        <f>AJ32*$F32</f>
        <v>0</v>
      </c>
      <c r="AD32" s="20"/>
      <c r="AE32" s="20"/>
      <c r="AF32" s="59"/>
      <c r="AG32" s="59"/>
      <c r="AH32" s="59"/>
      <c r="AI32" s="59">
        <v>4</v>
      </c>
      <c r="AJ32" s="59">
        <v>1</v>
      </c>
      <c r="AK32" s="59"/>
      <c r="AL32" s="59"/>
      <c r="AN32" s="20"/>
      <c r="AO32" s="48">
        <f>AZ32*$F32</f>
        <v>0</v>
      </c>
      <c r="AP32" s="48">
        <f>BA32*$F32</f>
        <v>0</v>
      </c>
      <c r="AQ32" s="48">
        <f>BB32*$F32</f>
        <v>0</v>
      </c>
      <c r="AR32" s="20"/>
      <c r="AS32" s="20"/>
      <c r="AT32" s="20"/>
      <c r="AU32" s="20"/>
      <c r="AV32" s="20"/>
      <c r="AW32" s="20"/>
      <c r="AX32" s="20"/>
      <c r="AY32" s="20"/>
      <c r="AZ32" s="59">
        <v>1</v>
      </c>
      <c r="BA32" s="59">
        <v>2</v>
      </c>
      <c r="BB32" s="59">
        <v>2</v>
      </c>
      <c r="BC32" s="20"/>
      <c r="BD32" s="20"/>
      <c r="BE32" s="20"/>
      <c r="BF32" s="20"/>
      <c r="BG32" s="20"/>
      <c r="BH32" s="20"/>
      <c r="BI32" s="20"/>
      <c r="BK32" s="20"/>
      <c r="BL32" s="20"/>
      <c r="BM32" s="20"/>
      <c r="BN32" s="20"/>
      <c r="BP32" s="88">
        <v>2.7</v>
      </c>
      <c r="BQ32" s="98">
        <f t="shared" si="4"/>
        <v>0</v>
      </c>
    </row>
    <row r="33" spans="1:69" ht="20.149999999999999" customHeight="1">
      <c r="A33" s="229"/>
      <c r="B33" s="229"/>
      <c r="C33" s="289"/>
      <c r="D33" s="9"/>
      <c r="H33" s="129">
        <f>SUM(H12:H32)</f>
        <v>0</v>
      </c>
      <c r="I33" s="3"/>
      <c r="J33" s="31">
        <f>SUM(J14:J32)</f>
        <v>0</v>
      </c>
      <c r="K33" s="31">
        <f t="shared" ref="K33:W33" si="6">SUM(K14:K32)</f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  <c r="R33" s="31">
        <f t="shared" si="6"/>
        <v>0</v>
      </c>
      <c r="S33" s="31">
        <f t="shared" si="6"/>
        <v>0</v>
      </c>
      <c r="T33" s="31">
        <f t="shared" si="6"/>
        <v>0</v>
      </c>
      <c r="U33" s="31">
        <f t="shared" si="6"/>
        <v>0</v>
      </c>
      <c r="V33" s="31">
        <f>SUM(V14:V32)</f>
        <v>0</v>
      </c>
      <c r="W33" s="31">
        <f t="shared" si="6"/>
        <v>0</v>
      </c>
      <c r="Y33" s="7">
        <f>SUM(Y14:Y32)</f>
        <v>0</v>
      </c>
      <c r="Z33" s="7">
        <f t="shared" ref="Z33:AL33" si="7">SUM(Z14:Z32)</f>
        <v>0</v>
      </c>
      <c r="AA33" s="7">
        <f t="shared" si="7"/>
        <v>0</v>
      </c>
      <c r="AB33" s="7">
        <f>SUM(AB14:AB32)</f>
        <v>0</v>
      </c>
      <c r="AC33" s="7">
        <f t="shared" si="7"/>
        <v>0</v>
      </c>
      <c r="AD33" s="7">
        <f t="shared" si="7"/>
        <v>0</v>
      </c>
      <c r="AE33" s="7">
        <f t="shared" si="7"/>
        <v>0</v>
      </c>
      <c r="AF33" s="7">
        <f t="shared" si="7"/>
        <v>30</v>
      </c>
      <c r="AG33" s="7">
        <f t="shared" si="7"/>
        <v>10</v>
      </c>
      <c r="AH33" s="7">
        <f t="shared" si="7"/>
        <v>40</v>
      </c>
      <c r="AI33" s="7">
        <f t="shared" si="7"/>
        <v>57</v>
      </c>
      <c r="AJ33" s="7">
        <f t="shared" si="7"/>
        <v>7</v>
      </c>
      <c r="AK33" s="7">
        <f t="shared" si="7"/>
        <v>0</v>
      </c>
      <c r="AL33" s="7">
        <f t="shared" si="7"/>
        <v>0</v>
      </c>
      <c r="AM33" s="3"/>
      <c r="AN33" s="7">
        <f t="shared" ref="AN33" si="8">SUM(AN12:AN32)</f>
        <v>0</v>
      </c>
      <c r="AO33" s="7">
        <f t="shared" ref="AO33" si="9">SUM(AO12:AO32)</f>
        <v>0</v>
      </c>
      <c r="AP33" s="7">
        <f t="shared" ref="AP33" si="10">SUM(AP12:AP32)</f>
        <v>0</v>
      </c>
      <c r="AQ33" s="7">
        <f t="shared" ref="AQ33" si="11">SUM(AQ12:AQ32)</f>
        <v>0</v>
      </c>
      <c r="AR33" s="7">
        <f t="shared" ref="AR33" si="12">SUM(AR12:AR32)</f>
        <v>0</v>
      </c>
      <c r="AS33" s="7">
        <f t="shared" ref="AS33" si="13">SUM(AS12:AS32)</f>
        <v>0</v>
      </c>
      <c r="AT33" s="7">
        <f t="shared" ref="AT33" si="14">SUM(AT12:AT32)</f>
        <v>0</v>
      </c>
      <c r="AU33" s="7">
        <f t="shared" ref="AU33" si="15">SUM(AU12:AU32)</f>
        <v>0</v>
      </c>
      <c r="AV33" s="7">
        <f t="shared" ref="AV33" si="16">SUM(AV12:AV32)</f>
        <v>0</v>
      </c>
      <c r="AW33" s="7">
        <f t="shared" ref="AW33" si="17">SUM(AW12:AW32)</f>
        <v>0</v>
      </c>
      <c r="AX33" s="7">
        <f t="shared" ref="AX33" si="18">SUM(AX12:AX32)</f>
        <v>0</v>
      </c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K33" s="7">
        <f>SUM(BK12:BK32)</f>
        <v>0</v>
      </c>
      <c r="BL33" s="20"/>
      <c r="BM33" s="20"/>
      <c r="BN33" s="20"/>
      <c r="BP33" s="51"/>
      <c r="BQ33" s="100">
        <f>SUM(BQ12:BQ32)</f>
        <v>0</v>
      </c>
    </row>
    <row r="34" spans="1:69" ht="20.149999999999999" customHeight="1">
      <c r="A34" s="229"/>
      <c r="B34" s="229"/>
      <c r="C34" s="28" t="s">
        <v>75</v>
      </c>
      <c r="D34" s="16"/>
      <c r="E34" s="16"/>
      <c r="F34" s="16"/>
      <c r="G34" s="12"/>
      <c r="H34" s="12"/>
      <c r="I34" s="3"/>
      <c r="J34" s="16"/>
      <c r="K34" s="16"/>
      <c r="L34" s="16"/>
      <c r="M34" s="16"/>
      <c r="N34" s="16"/>
      <c r="O34" s="16"/>
      <c r="P34" s="16"/>
      <c r="Q34" s="77"/>
      <c r="R34" s="16"/>
      <c r="S34" s="16"/>
      <c r="T34" s="16"/>
      <c r="U34" s="16"/>
      <c r="V34" s="16"/>
      <c r="W34" s="16"/>
      <c r="Y34" s="6" t="s">
        <v>61</v>
      </c>
      <c r="Z34" s="6" t="s">
        <v>20</v>
      </c>
      <c r="AA34" s="6" t="s">
        <v>21</v>
      </c>
      <c r="AB34" s="6" t="s">
        <v>22</v>
      </c>
      <c r="AC34" s="6" t="s">
        <v>23</v>
      </c>
      <c r="AD34" s="6" t="s">
        <v>6</v>
      </c>
      <c r="AE34" s="6" t="s">
        <v>24</v>
      </c>
      <c r="AF34" s="13" t="s">
        <v>61</v>
      </c>
      <c r="AG34" s="13" t="s">
        <v>20</v>
      </c>
      <c r="AH34" s="13" t="s">
        <v>21</v>
      </c>
      <c r="AI34" s="13" t="s">
        <v>22</v>
      </c>
      <c r="AJ34" s="13" t="s">
        <v>23</v>
      </c>
      <c r="AK34" s="13" t="s">
        <v>6</v>
      </c>
      <c r="AL34" s="13" t="s">
        <v>24</v>
      </c>
      <c r="AM34" s="3"/>
      <c r="AN34" s="84" t="s">
        <v>48</v>
      </c>
      <c r="AO34" s="84" t="s">
        <v>49</v>
      </c>
      <c r="AP34" s="84" t="s">
        <v>50</v>
      </c>
      <c r="AQ34" s="84" t="s">
        <v>52</v>
      </c>
      <c r="AR34" s="84" t="s">
        <v>54</v>
      </c>
      <c r="AS34" s="84" t="s">
        <v>55</v>
      </c>
      <c r="AT34" s="84" t="s">
        <v>56</v>
      </c>
      <c r="AU34" s="84" t="s">
        <v>57</v>
      </c>
      <c r="AV34" s="6" t="s">
        <v>58</v>
      </c>
      <c r="AW34" s="6" t="s">
        <v>239</v>
      </c>
      <c r="AX34" s="6" t="s">
        <v>240</v>
      </c>
      <c r="AY34" s="13" t="s">
        <v>48</v>
      </c>
      <c r="AZ34" s="13" t="s">
        <v>49</v>
      </c>
      <c r="BA34" s="13" t="s">
        <v>50</v>
      </c>
      <c r="BB34" s="13" t="s">
        <v>52</v>
      </c>
      <c r="BC34" s="13" t="s">
        <v>54</v>
      </c>
      <c r="BD34" s="13" t="s">
        <v>55</v>
      </c>
      <c r="BE34" s="13" t="s">
        <v>56</v>
      </c>
      <c r="BF34" s="13" t="s">
        <v>57</v>
      </c>
      <c r="BG34" s="13" t="s">
        <v>58</v>
      </c>
      <c r="BH34" s="13" t="s">
        <v>239</v>
      </c>
      <c r="BI34" s="13" t="s">
        <v>240</v>
      </c>
      <c r="BJ34" s="3"/>
      <c r="BK34" s="175" t="s">
        <v>50</v>
      </c>
      <c r="BL34" s="175" t="s">
        <v>52</v>
      </c>
      <c r="BM34" s="13" t="s">
        <v>50</v>
      </c>
      <c r="BN34" s="13" t="s">
        <v>52</v>
      </c>
      <c r="BP34" s="73" t="s">
        <v>68</v>
      </c>
      <c r="BQ34" s="73" t="s">
        <v>69</v>
      </c>
    </row>
    <row r="35" spans="1:69" ht="20.149999999999999" customHeight="1">
      <c r="A35" s="233" t="s">
        <v>626</v>
      </c>
      <c r="B35" s="234">
        <v>5383</v>
      </c>
      <c r="C35" s="292" t="s">
        <v>1086</v>
      </c>
      <c r="D35" s="32" t="s">
        <v>6</v>
      </c>
      <c r="E35" s="32">
        <v>1</v>
      </c>
      <c r="F35" s="130">
        <f t="shared" ref="F35:F71" si="19">SUM(J35:W35)</f>
        <v>0</v>
      </c>
      <c r="G35" s="30">
        <v>122.5</v>
      </c>
      <c r="H35" s="8">
        <f t="shared" ref="H35:H71" si="20">F35*G35*(100-$F$2)/100</f>
        <v>0</v>
      </c>
      <c r="J35" s="332"/>
      <c r="K35" s="309"/>
      <c r="L35" s="311"/>
      <c r="M35" s="315"/>
      <c r="N35" s="317"/>
      <c r="O35" s="137"/>
      <c r="P35" s="319"/>
      <c r="Q35" s="25"/>
      <c r="R35" s="59"/>
      <c r="S35" s="343"/>
      <c r="T35" s="323"/>
      <c r="U35" s="15"/>
      <c r="V35" s="79"/>
      <c r="W35" s="215"/>
      <c r="Y35" s="21"/>
      <c r="Z35" s="21"/>
      <c r="AA35" s="21"/>
      <c r="AB35" s="21"/>
      <c r="AC35" s="21"/>
      <c r="AD35" s="48">
        <f t="shared" ref="AD35:AE69" si="21">AK35*$F35</f>
        <v>0</v>
      </c>
      <c r="AE35" s="21"/>
      <c r="AF35" s="48"/>
      <c r="AG35" s="48"/>
      <c r="AH35" s="48"/>
      <c r="AI35" s="48"/>
      <c r="AJ35" s="48"/>
      <c r="AK35" s="48">
        <v>1</v>
      </c>
      <c r="AL35" s="48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K35" s="20"/>
      <c r="BL35" s="20"/>
      <c r="BM35" s="20"/>
      <c r="BN35" s="20"/>
      <c r="BP35" s="98">
        <v>2.5739999999999998</v>
      </c>
      <c r="BQ35" s="98">
        <f t="shared" ref="BQ35:BQ71" si="22">BP35*F35</f>
        <v>0</v>
      </c>
    </row>
    <row r="36" spans="1:69" ht="20.149999999999999" customHeight="1">
      <c r="A36" s="233" t="s">
        <v>627</v>
      </c>
      <c r="B36" s="234">
        <v>5384</v>
      </c>
      <c r="C36" s="292" t="s">
        <v>1087</v>
      </c>
      <c r="D36" s="32" t="s">
        <v>6</v>
      </c>
      <c r="E36" s="32">
        <v>1</v>
      </c>
      <c r="F36" s="130">
        <f t="shared" si="19"/>
        <v>0</v>
      </c>
      <c r="G36" s="30">
        <v>222.5</v>
      </c>
      <c r="H36" s="8">
        <f t="shared" si="20"/>
        <v>0</v>
      </c>
      <c r="J36" s="332"/>
      <c r="K36" s="309"/>
      <c r="L36" s="311"/>
      <c r="M36" s="315"/>
      <c r="N36" s="317"/>
      <c r="O36" s="137"/>
      <c r="P36" s="319"/>
      <c r="Q36" s="25"/>
      <c r="R36" s="59"/>
      <c r="S36" s="343"/>
      <c r="T36" s="323"/>
      <c r="U36" s="15"/>
      <c r="V36" s="79"/>
      <c r="W36" s="215"/>
      <c r="Y36" s="21"/>
      <c r="Z36" s="21"/>
      <c r="AA36" s="21"/>
      <c r="AB36" s="21"/>
      <c r="AC36" s="21"/>
      <c r="AD36" s="48">
        <f t="shared" si="21"/>
        <v>0</v>
      </c>
      <c r="AE36" s="21"/>
      <c r="AF36" s="48"/>
      <c r="AG36" s="48"/>
      <c r="AH36" s="48"/>
      <c r="AI36" s="48"/>
      <c r="AJ36" s="48"/>
      <c r="AK36" s="48">
        <v>1</v>
      </c>
      <c r="AL36" s="48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K36" s="20"/>
      <c r="BL36" s="20"/>
      <c r="BM36" s="20"/>
      <c r="BN36" s="20"/>
      <c r="BP36" s="98">
        <v>5</v>
      </c>
      <c r="BQ36" s="98">
        <f t="shared" si="22"/>
        <v>0</v>
      </c>
    </row>
    <row r="37" spans="1:69" ht="20.149999999999999" customHeight="1">
      <c r="A37" s="233" t="s">
        <v>628</v>
      </c>
      <c r="B37" s="234">
        <v>6963</v>
      </c>
      <c r="C37" s="292" t="s">
        <v>1088</v>
      </c>
      <c r="D37" s="32" t="s">
        <v>6</v>
      </c>
      <c r="E37" s="32">
        <v>1</v>
      </c>
      <c r="F37" s="130">
        <f t="shared" si="19"/>
        <v>0</v>
      </c>
      <c r="G37" s="30">
        <v>120</v>
      </c>
      <c r="H37" s="8">
        <f t="shared" si="20"/>
        <v>0</v>
      </c>
      <c r="J37" s="332"/>
      <c r="K37" s="309"/>
      <c r="L37" s="311"/>
      <c r="M37" s="315"/>
      <c r="N37" s="317"/>
      <c r="O37" s="137"/>
      <c r="P37" s="319"/>
      <c r="Q37" s="25"/>
      <c r="R37" s="59"/>
      <c r="S37" s="343"/>
      <c r="T37" s="323"/>
      <c r="U37" s="15"/>
      <c r="V37" s="79"/>
      <c r="W37" s="215"/>
      <c r="Y37" s="21"/>
      <c r="Z37" s="21"/>
      <c r="AA37" s="21"/>
      <c r="AB37" s="21"/>
      <c r="AC37" s="21"/>
      <c r="AD37" s="48">
        <f t="shared" si="21"/>
        <v>0</v>
      </c>
      <c r="AE37" s="21"/>
      <c r="AF37" s="48"/>
      <c r="AG37" s="48"/>
      <c r="AH37" s="48"/>
      <c r="AI37" s="48"/>
      <c r="AJ37" s="48"/>
      <c r="AK37" s="48">
        <v>1</v>
      </c>
      <c r="AL37" s="48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K37" s="20"/>
      <c r="BL37" s="20"/>
      <c r="BM37" s="20"/>
      <c r="BN37" s="20"/>
      <c r="BP37" s="98">
        <v>2.6</v>
      </c>
      <c r="BQ37" s="98">
        <f t="shared" si="22"/>
        <v>0</v>
      </c>
    </row>
    <row r="38" spans="1:69" ht="20.149999999999999" customHeight="1">
      <c r="A38" s="233" t="s">
        <v>629</v>
      </c>
      <c r="B38" s="234">
        <v>9233</v>
      </c>
      <c r="C38" s="292" t="s">
        <v>1089</v>
      </c>
      <c r="D38" s="32" t="s">
        <v>6</v>
      </c>
      <c r="E38" s="32">
        <v>1</v>
      </c>
      <c r="F38" s="130">
        <f t="shared" si="19"/>
        <v>0</v>
      </c>
      <c r="G38" s="30">
        <v>120</v>
      </c>
      <c r="H38" s="8">
        <f t="shared" si="20"/>
        <v>0</v>
      </c>
      <c r="J38" s="332"/>
      <c r="K38" s="309"/>
      <c r="L38" s="311"/>
      <c r="M38" s="315"/>
      <c r="N38" s="317"/>
      <c r="O38" s="137"/>
      <c r="P38" s="319"/>
      <c r="Q38" s="25"/>
      <c r="R38" s="59"/>
      <c r="S38" s="343"/>
      <c r="T38" s="323"/>
      <c r="U38" s="15"/>
      <c r="V38" s="79"/>
      <c r="W38" s="215"/>
      <c r="Y38" s="21"/>
      <c r="Z38" s="21"/>
      <c r="AA38" s="21"/>
      <c r="AB38" s="21"/>
      <c r="AC38" s="21"/>
      <c r="AD38" s="48">
        <f t="shared" si="21"/>
        <v>0</v>
      </c>
      <c r="AE38" s="21"/>
      <c r="AF38" s="48"/>
      <c r="AG38" s="48"/>
      <c r="AH38" s="48"/>
      <c r="AI38" s="48"/>
      <c r="AJ38" s="48"/>
      <c r="AK38" s="48">
        <v>1</v>
      </c>
      <c r="AL38" s="48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K38" s="20"/>
      <c r="BL38" s="48">
        <f>BN38*$F38</f>
        <v>0</v>
      </c>
      <c r="BM38" s="20"/>
      <c r="BN38" s="48">
        <v>6</v>
      </c>
      <c r="BP38" s="98">
        <v>2.4</v>
      </c>
      <c r="BQ38" s="98">
        <f t="shared" si="22"/>
        <v>0</v>
      </c>
    </row>
    <row r="39" spans="1:69" ht="20.149999999999999" customHeight="1">
      <c r="A39" s="233" t="s">
        <v>630</v>
      </c>
      <c r="B39" s="234">
        <v>9240</v>
      </c>
      <c r="C39" s="292" t="s">
        <v>1090</v>
      </c>
      <c r="D39" s="32" t="s">
        <v>6</v>
      </c>
      <c r="E39" s="32">
        <v>1</v>
      </c>
      <c r="F39" s="130">
        <f t="shared" si="19"/>
        <v>0</v>
      </c>
      <c r="G39" s="30">
        <v>117.5</v>
      </c>
      <c r="H39" s="8">
        <f t="shared" si="20"/>
        <v>0</v>
      </c>
      <c r="J39" s="332"/>
      <c r="K39" s="309"/>
      <c r="L39" s="311"/>
      <c r="M39" s="315"/>
      <c r="N39" s="317"/>
      <c r="O39" s="137"/>
      <c r="P39" s="319"/>
      <c r="Q39" s="25"/>
      <c r="R39" s="59"/>
      <c r="S39" s="343"/>
      <c r="T39" s="323"/>
      <c r="U39" s="15"/>
      <c r="V39" s="79"/>
      <c r="W39" s="215"/>
      <c r="Y39" s="21"/>
      <c r="Z39" s="21"/>
      <c r="AA39" s="21"/>
      <c r="AB39" s="21"/>
      <c r="AC39" s="21"/>
      <c r="AD39" s="48">
        <f t="shared" si="21"/>
        <v>0</v>
      </c>
      <c r="AE39" s="21"/>
      <c r="AF39" s="48"/>
      <c r="AG39" s="48"/>
      <c r="AH39" s="48"/>
      <c r="AI39" s="48"/>
      <c r="AJ39" s="48"/>
      <c r="AK39" s="48">
        <v>1</v>
      </c>
      <c r="AL39" s="48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K39" s="20"/>
      <c r="BL39" s="48">
        <f t="shared" ref="BL39:BL46" si="23">BN39*$F39</f>
        <v>0</v>
      </c>
      <c r="BM39" s="20"/>
      <c r="BN39" s="48">
        <v>6</v>
      </c>
      <c r="BP39" s="98">
        <v>2.2999999999999998</v>
      </c>
      <c r="BQ39" s="98">
        <f t="shared" si="22"/>
        <v>0</v>
      </c>
    </row>
    <row r="40" spans="1:69" ht="20.149999999999999" customHeight="1">
      <c r="A40" s="233" t="s">
        <v>631</v>
      </c>
      <c r="B40" s="234">
        <v>9209</v>
      </c>
      <c r="C40" s="292" t="s">
        <v>1091</v>
      </c>
      <c r="D40" s="32" t="s">
        <v>24</v>
      </c>
      <c r="E40" s="32">
        <v>1</v>
      </c>
      <c r="F40" s="130">
        <f t="shared" si="19"/>
        <v>0</v>
      </c>
      <c r="G40" s="30">
        <v>122.5</v>
      </c>
      <c r="H40" s="8">
        <f t="shared" si="20"/>
        <v>0</v>
      </c>
      <c r="J40" s="332"/>
      <c r="K40" s="309"/>
      <c r="L40" s="311"/>
      <c r="M40" s="315"/>
      <c r="N40" s="317"/>
      <c r="O40" s="137"/>
      <c r="P40" s="319"/>
      <c r="Q40" s="25"/>
      <c r="R40" s="59"/>
      <c r="S40" s="343"/>
      <c r="T40" s="323"/>
      <c r="U40" s="15"/>
      <c r="V40" s="79"/>
      <c r="W40" s="215"/>
      <c r="Y40" s="21"/>
      <c r="Z40" s="21"/>
      <c r="AA40" s="21"/>
      <c r="AB40" s="21"/>
      <c r="AC40" s="21"/>
      <c r="AD40" s="21"/>
      <c r="AE40" s="48">
        <f t="shared" si="21"/>
        <v>0</v>
      </c>
      <c r="AF40" s="48"/>
      <c r="AG40" s="48"/>
      <c r="AH40" s="48"/>
      <c r="AI40" s="48"/>
      <c r="AJ40" s="48"/>
      <c r="AK40" s="48"/>
      <c r="AL40" s="48">
        <v>1</v>
      </c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K40" s="20"/>
      <c r="BL40" s="48">
        <f t="shared" si="23"/>
        <v>0</v>
      </c>
      <c r="BM40" s="20"/>
      <c r="BN40" s="48">
        <v>7</v>
      </c>
      <c r="BP40" s="98">
        <v>2.4</v>
      </c>
      <c r="BQ40" s="98">
        <f t="shared" si="22"/>
        <v>0</v>
      </c>
    </row>
    <row r="41" spans="1:69" ht="20.149999999999999" customHeight="1">
      <c r="A41" s="233" t="s">
        <v>632</v>
      </c>
      <c r="B41" s="234">
        <v>10446</v>
      </c>
      <c r="C41" s="292" t="s">
        <v>1092</v>
      </c>
      <c r="D41" s="32" t="s">
        <v>6</v>
      </c>
      <c r="E41" s="32">
        <v>1</v>
      </c>
      <c r="F41" s="130">
        <f t="shared" si="19"/>
        <v>0</v>
      </c>
      <c r="G41" s="30">
        <v>132.5</v>
      </c>
      <c r="H41" s="8">
        <f t="shared" si="20"/>
        <v>0</v>
      </c>
      <c r="J41" s="332"/>
      <c r="K41" s="309"/>
      <c r="L41" s="311"/>
      <c r="M41" s="315"/>
      <c r="N41" s="317"/>
      <c r="O41" s="137"/>
      <c r="P41" s="319"/>
      <c r="Q41" s="25"/>
      <c r="R41" s="59"/>
      <c r="S41" s="343"/>
      <c r="T41" s="323"/>
      <c r="U41" s="15"/>
      <c r="V41" s="79"/>
      <c r="W41" s="215"/>
      <c r="Y41" s="21"/>
      <c r="Z41" s="21"/>
      <c r="AA41" s="21"/>
      <c r="AB41" s="21"/>
      <c r="AC41" s="21"/>
      <c r="AD41" s="48">
        <f t="shared" si="21"/>
        <v>0</v>
      </c>
      <c r="AE41" s="21"/>
      <c r="AF41" s="48"/>
      <c r="AG41" s="48"/>
      <c r="AH41" s="48"/>
      <c r="AI41" s="48"/>
      <c r="AJ41" s="48"/>
      <c r="AK41" s="48">
        <v>1</v>
      </c>
      <c r="AL41" s="48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K41" s="20"/>
      <c r="BL41" s="48">
        <f t="shared" si="23"/>
        <v>0</v>
      </c>
      <c r="BM41" s="20"/>
      <c r="BN41" s="48">
        <v>6</v>
      </c>
      <c r="BP41" s="98">
        <v>2.6</v>
      </c>
      <c r="BQ41" s="98">
        <f t="shared" si="22"/>
        <v>0</v>
      </c>
    </row>
    <row r="42" spans="1:69" ht="20.149999999999999" customHeight="1">
      <c r="A42" s="233" t="s">
        <v>633</v>
      </c>
      <c r="B42" s="234">
        <v>10443</v>
      </c>
      <c r="C42" s="292" t="s">
        <v>1093</v>
      </c>
      <c r="D42" s="32" t="s">
        <v>6</v>
      </c>
      <c r="E42" s="32">
        <v>1</v>
      </c>
      <c r="F42" s="130">
        <f t="shared" si="19"/>
        <v>0</v>
      </c>
      <c r="G42" s="30">
        <v>80</v>
      </c>
      <c r="H42" s="8">
        <f t="shared" si="20"/>
        <v>0</v>
      </c>
      <c r="J42" s="332"/>
      <c r="K42" s="309"/>
      <c r="L42" s="311"/>
      <c r="M42" s="315"/>
      <c r="N42" s="317"/>
      <c r="O42" s="137"/>
      <c r="P42" s="319"/>
      <c r="Q42" s="25"/>
      <c r="R42" s="59"/>
      <c r="S42" s="343"/>
      <c r="T42" s="323"/>
      <c r="U42" s="15"/>
      <c r="V42" s="79"/>
      <c r="W42" s="215"/>
      <c r="Y42" s="21"/>
      <c r="Z42" s="21"/>
      <c r="AA42" s="21"/>
      <c r="AB42" s="21"/>
      <c r="AC42" s="21"/>
      <c r="AD42" s="48">
        <f t="shared" si="21"/>
        <v>0</v>
      </c>
      <c r="AE42" s="21"/>
      <c r="AF42" s="48"/>
      <c r="AG42" s="48"/>
      <c r="AH42" s="48"/>
      <c r="AI42" s="48"/>
      <c r="AJ42" s="48"/>
      <c r="AK42" s="48">
        <v>1</v>
      </c>
      <c r="AL42" s="48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K42" s="20"/>
      <c r="BL42" s="48">
        <f t="shared" si="23"/>
        <v>0</v>
      </c>
      <c r="BM42" s="20"/>
      <c r="BN42" s="48">
        <v>6</v>
      </c>
      <c r="BP42" s="98">
        <v>1.5</v>
      </c>
      <c r="BQ42" s="98">
        <f t="shared" si="22"/>
        <v>0</v>
      </c>
    </row>
    <row r="43" spans="1:69" ht="20.149999999999999" customHeight="1">
      <c r="A43" s="233" t="s">
        <v>634</v>
      </c>
      <c r="B43" s="234">
        <v>10447</v>
      </c>
      <c r="C43" s="292" t="s">
        <v>1094</v>
      </c>
      <c r="D43" s="32" t="s">
        <v>6</v>
      </c>
      <c r="E43" s="32">
        <v>1</v>
      </c>
      <c r="F43" s="130">
        <f t="shared" si="19"/>
        <v>0</v>
      </c>
      <c r="G43" s="30">
        <v>92.5</v>
      </c>
      <c r="H43" s="8">
        <f t="shared" si="20"/>
        <v>0</v>
      </c>
      <c r="J43" s="332"/>
      <c r="K43" s="309"/>
      <c r="L43" s="311"/>
      <c r="M43" s="315"/>
      <c r="N43" s="317"/>
      <c r="O43" s="137"/>
      <c r="P43" s="319"/>
      <c r="Q43" s="25"/>
      <c r="R43" s="59"/>
      <c r="S43" s="343"/>
      <c r="T43" s="323"/>
      <c r="U43" s="15"/>
      <c r="V43" s="79"/>
      <c r="W43" s="215"/>
      <c r="Y43" s="21"/>
      <c r="Z43" s="21"/>
      <c r="AA43" s="21"/>
      <c r="AB43" s="21"/>
      <c r="AC43" s="21"/>
      <c r="AD43" s="48">
        <f t="shared" si="21"/>
        <v>0</v>
      </c>
      <c r="AE43" s="21"/>
      <c r="AF43" s="48"/>
      <c r="AG43" s="48"/>
      <c r="AH43" s="48"/>
      <c r="AI43" s="48"/>
      <c r="AJ43" s="48"/>
      <c r="AK43" s="48">
        <v>1</v>
      </c>
      <c r="AL43" s="48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K43" s="20"/>
      <c r="BL43" s="48">
        <f t="shared" si="23"/>
        <v>0</v>
      </c>
      <c r="BM43" s="20"/>
      <c r="BN43" s="48">
        <v>6</v>
      </c>
      <c r="BP43" s="98">
        <v>1.8</v>
      </c>
      <c r="BQ43" s="98">
        <f t="shared" si="22"/>
        <v>0</v>
      </c>
    </row>
    <row r="44" spans="1:69" ht="20.149999999999999" customHeight="1">
      <c r="A44" s="233" t="s">
        <v>635</v>
      </c>
      <c r="B44" s="234">
        <v>10444</v>
      </c>
      <c r="C44" s="292" t="s">
        <v>1095</v>
      </c>
      <c r="D44" s="32" t="s">
        <v>6</v>
      </c>
      <c r="E44" s="32">
        <v>1</v>
      </c>
      <c r="F44" s="130">
        <f t="shared" si="19"/>
        <v>0</v>
      </c>
      <c r="G44" s="30">
        <v>95</v>
      </c>
      <c r="H44" s="8">
        <f t="shared" si="20"/>
        <v>0</v>
      </c>
      <c r="J44" s="332"/>
      <c r="K44" s="309"/>
      <c r="L44" s="311"/>
      <c r="M44" s="315"/>
      <c r="N44" s="317"/>
      <c r="O44" s="137"/>
      <c r="P44" s="319"/>
      <c r="Q44" s="25"/>
      <c r="R44" s="59"/>
      <c r="S44" s="343"/>
      <c r="T44" s="323"/>
      <c r="U44" s="15"/>
      <c r="V44" s="79"/>
      <c r="W44" s="215"/>
      <c r="Y44" s="21"/>
      <c r="Z44" s="21"/>
      <c r="AA44" s="21"/>
      <c r="AB44" s="21"/>
      <c r="AC44" s="21"/>
      <c r="AD44" s="48">
        <f t="shared" si="21"/>
        <v>0</v>
      </c>
      <c r="AE44" s="21"/>
      <c r="AF44" s="48"/>
      <c r="AG44" s="48"/>
      <c r="AH44" s="48"/>
      <c r="AI44" s="48"/>
      <c r="AJ44" s="48"/>
      <c r="AK44" s="48">
        <v>1</v>
      </c>
      <c r="AL44" s="48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K44" s="20"/>
      <c r="BL44" s="48">
        <f t="shared" si="23"/>
        <v>0</v>
      </c>
      <c r="BM44" s="20"/>
      <c r="BN44" s="48">
        <v>4</v>
      </c>
      <c r="BP44" s="98">
        <v>1.8</v>
      </c>
      <c r="BQ44" s="98">
        <f t="shared" si="22"/>
        <v>0</v>
      </c>
    </row>
    <row r="45" spans="1:69" ht="20.149999999999999" customHeight="1">
      <c r="A45" s="233" t="s">
        <v>636</v>
      </c>
      <c r="B45" s="234">
        <v>10450</v>
      </c>
      <c r="C45" s="292" t="s">
        <v>1096</v>
      </c>
      <c r="D45" s="32" t="s">
        <v>6</v>
      </c>
      <c r="E45" s="32">
        <v>1</v>
      </c>
      <c r="F45" s="130">
        <f t="shared" si="19"/>
        <v>0</v>
      </c>
      <c r="G45" s="30">
        <v>92.5</v>
      </c>
      <c r="H45" s="8">
        <f t="shared" si="20"/>
        <v>0</v>
      </c>
      <c r="J45" s="332"/>
      <c r="K45" s="309"/>
      <c r="L45" s="311"/>
      <c r="M45" s="315"/>
      <c r="N45" s="317"/>
      <c r="O45" s="137"/>
      <c r="P45" s="319"/>
      <c r="Q45" s="25"/>
      <c r="R45" s="59"/>
      <c r="S45" s="343"/>
      <c r="T45" s="323"/>
      <c r="U45" s="15"/>
      <c r="V45" s="79"/>
      <c r="W45" s="215"/>
      <c r="Y45" s="21"/>
      <c r="Z45" s="21"/>
      <c r="AA45" s="21"/>
      <c r="AB45" s="21"/>
      <c r="AC45" s="21"/>
      <c r="AD45" s="48">
        <f t="shared" si="21"/>
        <v>0</v>
      </c>
      <c r="AE45" s="21"/>
      <c r="AF45" s="48"/>
      <c r="AG45" s="48"/>
      <c r="AH45" s="48"/>
      <c r="AI45" s="48"/>
      <c r="AJ45" s="48"/>
      <c r="AK45" s="48">
        <v>1</v>
      </c>
      <c r="AL45" s="48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K45" s="20"/>
      <c r="BL45" s="48">
        <f t="shared" si="23"/>
        <v>0</v>
      </c>
      <c r="BM45" s="20"/>
      <c r="BN45" s="48">
        <v>4</v>
      </c>
      <c r="BP45" s="98">
        <v>1.8</v>
      </c>
      <c r="BQ45" s="98">
        <f t="shared" si="22"/>
        <v>0</v>
      </c>
    </row>
    <row r="46" spans="1:69" ht="20.149999999999999" customHeight="1">
      <c r="A46" s="233" t="s">
        <v>637</v>
      </c>
      <c r="B46" s="234">
        <v>11799</v>
      </c>
      <c r="C46" s="292" t="s">
        <v>1097</v>
      </c>
      <c r="D46" s="32" t="s">
        <v>6</v>
      </c>
      <c r="E46" s="32">
        <v>1</v>
      </c>
      <c r="F46" s="130">
        <f t="shared" si="19"/>
        <v>0</v>
      </c>
      <c r="G46" s="30">
        <v>92.5</v>
      </c>
      <c r="H46" s="8">
        <f t="shared" si="20"/>
        <v>0</v>
      </c>
      <c r="J46" s="332"/>
      <c r="K46" s="309"/>
      <c r="L46" s="311"/>
      <c r="M46" s="315"/>
      <c r="N46" s="317"/>
      <c r="O46" s="137"/>
      <c r="P46" s="319"/>
      <c r="Q46" s="25"/>
      <c r="R46" s="59"/>
      <c r="S46" s="343"/>
      <c r="T46" s="323"/>
      <c r="U46" s="15"/>
      <c r="V46" s="79"/>
      <c r="W46" s="215"/>
      <c r="Y46" s="21"/>
      <c r="Z46" s="21"/>
      <c r="AA46" s="21"/>
      <c r="AB46" s="21"/>
      <c r="AC46" s="21"/>
      <c r="AD46" s="48">
        <f t="shared" si="21"/>
        <v>0</v>
      </c>
      <c r="AE46" s="21"/>
      <c r="AF46" s="48"/>
      <c r="AG46" s="48"/>
      <c r="AH46" s="48"/>
      <c r="AI46" s="48"/>
      <c r="AJ46" s="48"/>
      <c r="AK46" s="48">
        <v>1</v>
      </c>
      <c r="AL46" s="48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K46" s="20"/>
      <c r="BL46" s="48">
        <f t="shared" si="23"/>
        <v>0</v>
      </c>
      <c r="BM46" s="20"/>
      <c r="BN46" s="48">
        <v>4</v>
      </c>
      <c r="BP46" s="98">
        <v>1.44</v>
      </c>
      <c r="BQ46" s="98">
        <f t="shared" si="22"/>
        <v>0</v>
      </c>
    </row>
    <row r="47" spans="1:69" ht="20.149999999999999" customHeight="1">
      <c r="A47" s="233" t="s">
        <v>638</v>
      </c>
      <c r="B47" s="234">
        <v>5393</v>
      </c>
      <c r="C47" s="292" t="s">
        <v>1098</v>
      </c>
      <c r="D47" s="32" t="s">
        <v>24</v>
      </c>
      <c r="E47" s="19">
        <v>1</v>
      </c>
      <c r="F47" s="130">
        <f t="shared" si="19"/>
        <v>0</v>
      </c>
      <c r="G47" s="8">
        <v>187.5</v>
      </c>
      <c r="H47" s="8">
        <f t="shared" si="20"/>
        <v>0</v>
      </c>
      <c r="J47" s="332"/>
      <c r="K47" s="309"/>
      <c r="L47" s="311"/>
      <c r="M47" s="315"/>
      <c r="N47" s="317"/>
      <c r="O47" s="137"/>
      <c r="P47" s="319"/>
      <c r="Q47" s="25"/>
      <c r="R47" s="59"/>
      <c r="S47" s="343"/>
      <c r="T47" s="323"/>
      <c r="U47" s="15"/>
      <c r="V47" s="79"/>
      <c r="W47" s="215"/>
      <c r="Y47" s="21"/>
      <c r="Z47" s="21"/>
      <c r="AA47" s="21"/>
      <c r="AB47" s="21"/>
      <c r="AC47" s="21"/>
      <c r="AD47" s="21"/>
      <c r="AE47" s="48">
        <f t="shared" si="21"/>
        <v>0</v>
      </c>
      <c r="AF47" s="48"/>
      <c r="AG47" s="48"/>
      <c r="AH47" s="48"/>
      <c r="AI47" s="48"/>
      <c r="AJ47" s="48"/>
      <c r="AK47" s="48"/>
      <c r="AL47" s="48">
        <v>1</v>
      </c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K47" s="20"/>
      <c r="BL47" s="20"/>
      <c r="BM47" s="20"/>
      <c r="BN47" s="20"/>
      <c r="BP47" s="98">
        <v>4.1580000000000004</v>
      </c>
      <c r="BQ47" s="98">
        <f t="shared" si="22"/>
        <v>0</v>
      </c>
    </row>
    <row r="48" spans="1:69" ht="20.149999999999999" customHeight="1">
      <c r="A48" s="233" t="s">
        <v>639</v>
      </c>
      <c r="B48" s="234">
        <v>5394</v>
      </c>
      <c r="C48" s="292" t="s">
        <v>1099</v>
      </c>
      <c r="D48" s="32" t="s">
        <v>6</v>
      </c>
      <c r="E48" s="19">
        <v>1</v>
      </c>
      <c r="F48" s="130">
        <f t="shared" si="19"/>
        <v>0</v>
      </c>
      <c r="G48" s="8">
        <v>117.5</v>
      </c>
      <c r="H48" s="8">
        <f t="shared" si="20"/>
        <v>0</v>
      </c>
      <c r="J48" s="332"/>
      <c r="K48" s="309"/>
      <c r="L48" s="311"/>
      <c r="M48" s="315"/>
      <c r="N48" s="317"/>
      <c r="O48" s="137"/>
      <c r="P48" s="319"/>
      <c r="Q48" s="25"/>
      <c r="R48" s="59"/>
      <c r="S48" s="343"/>
      <c r="T48" s="323"/>
      <c r="U48" s="15"/>
      <c r="V48" s="79"/>
      <c r="W48" s="215"/>
      <c r="Y48" s="21"/>
      <c r="Z48" s="21"/>
      <c r="AA48" s="21"/>
      <c r="AB48" s="21"/>
      <c r="AC48" s="21"/>
      <c r="AD48" s="48">
        <f t="shared" si="21"/>
        <v>0</v>
      </c>
      <c r="AE48" s="21"/>
      <c r="AF48" s="48"/>
      <c r="AG48" s="48"/>
      <c r="AH48" s="48"/>
      <c r="AI48" s="48"/>
      <c r="AJ48" s="48"/>
      <c r="AK48" s="48">
        <v>1</v>
      </c>
      <c r="AL48" s="48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K48" s="20"/>
      <c r="BL48" s="20"/>
      <c r="BM48" s="20"/>
      <c r="BN48" s="20"/>
      <c r="BP48" s="98">
        <v>2.7879999999999998</v>
      </c>
      <c r="BQ48" s="98">
        <f t="shared" si="22"/>
        <v>0</v>
      </c>
    </row>
    <row r="49" spans="1:69" ht="20.149999999999999" customHeight="1">
      <c r="A49" s="233" t="s">
        <v>640</v>
      </c>
      <c r="B49" s="234">
        <v>5391</v>
      </c>
      <c r="C49" s="292" t="s">
        <v>1100</v>
      </c>
      <c r="D49" s="32" t="s">
        <v>6</v>
      </c>
      <c r="E49" s="19">
        <v>1</v>
      </c>
      <c r="F49" s="130">
        <f t="shared" si="19"/>
        <v>0</v>
      </c>
      <c r="G49" s="8">
        <v>207.5</v>
      </c>
      <c r="H49" s="8">
        <f t="shared" si="20"/>
        <v>0</v>
      </c>
      <c r="J49" s="332"/>
      <c r="K49" s="309"/>
      <c r="L49" s="311"/>
      <c r="M49" s="315"/>
      <c r="N49" s="317"/>
      <c r="O49" s="137"/>
      <c r="P49" s="319"/>
      <c r="Q49" s="25"/>
      <c r="R49" s="59"/>
      <c r="S49" s="343"/>
      <c r="T49" s="323"/>
      <c r="U49" s="15"/>
      <c r="V49" s="79"/>
      <c r="W49" s="215"/>
      <c r="Y49" s="21"/>
      <c r="Z49" s="21"/>
      <c r="AA49" s="21"/>
      <c r="AB49" s="21"/>
      <c r="AC49" s="21"/>
      <c r="AD49" s="48">
        <f t="shared" si="21"/>
        <v>0</v>
      </c>
      <c r="AE49" s="21"/>
      <c r="AF49" s="48"/>
      <c r="AG49" s="48"/>
      <c r="AH49" s="48"/>
      <c r="AI49" s="48"/>
      <c r="AJ49" s="48"/>
      <c r="AK49" s="48">
        <v>1</v>
      </c>
      <c r="AL49" s="48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K49" s="20"/>
      <c r="BL49" s="20"/>
      <c r="BM49" s="20"/>
      <c r="BN49" s="20"/>
      <c r="BP49" s="98">
        <v>4.6340000000000003</v>
      </c>
      <c r="BQ49" s="98">
        <f t="shared" si="22"/>
        <v>0</v>
      </c>
    </row>
    <row r="50" spans="1:69" ht="20.149999999999999" customHeight="1">
      <c r="A50" s="233" t="s">
        <v>641</v>
      </c>
      <c r="B50" s="234">
        <v>5392</v>
      </c>
      <c r="C50" s="292" t="s">
        <v>1101</v>
      </c>
      <c r="D50" s="32" t="s">
        <v>24</v>
      </c>
      <c r="E50" s="19">
        <v>1</v>
      </c>
      <c r="F50" s="130">
        <f t="shared" si="19"/>
        <v>0</v>
      </c>
      <c r="G50" s="8">
        <v>215</v>
      </c>
      <c r="H50" s="8">
        <f t="shared" si="20"/>
        <v>0</v>
      </c>
      <c r="J50" s="332"/>
      <c r="K50" s="309"/>
      <c r="L50" s="311"/>
      <c r="M50" s="315"/>
      <c r="N50" s="317"/>
      <c r="O50" s="137"/>
      <c r="P50" s="319"/>
      <c r="Q50" s="25"/>
      <c r="R50" s="59"/>
      <c r="S50" s="343"/>
      <c r="T50" s="323"/>
      <c r="U50" s="15"/>
      <c r="V50" s="79"/>
      <c r="W50" s="215"/>
      <c r="Y50" s="21"/>
      <c r="Z50" s="21"/>
      <c r="AA50" s="21"/>
      <c r="AB50" s="21"/>
      <c r="AC50" s="21"/>
      <c r="AD50" s="21"/>
      <c r="AE50" s="48">
        <f t="shared" si="21"/>
        <v>0</v>
      </c>
      <c r="AF50" s="48"/>
      <c r="AG50" s="48"/>
      <c r="AH50" s="48"/>
      <c r="AI50" s="48"/>
      <c r="AJ50" s="48"/>
      <c r="AK50" s="48"/>
      <c r="AL50" s="48">
        <v>1</v>
      </c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K50" s="20"/>
      <c r="BL50" s="20"/>
      <c r="BM50" s="20"/>
      <c r="BN50" s="20"/>
      <c r="BP50" s="98">
        <v>4.7699999999999996</v>
      </c>
      <c r="BQ50" s="98">
        <f t="shared" si="22"/>
        <v>0</v>
      </c>
    </row>
    <row r="51" spans="1:69" ht="20.149999999999999" customHeight="1">
      <c r="A51" s="233" t="s">
        <v>642</v>
      </c>
      <c r="B51" s="234">
        <v>6363</v>
      </c>
      <c r="C51" s="292" t="s">
        <v>1102</v>
      </c>
      <c r="D51" s="32" t="s">
        <v>6</v>
      </c>
      <c r="E51" s="19">
        <v>1</v>
      </c>
      <c r="F51" s="130">
        <f t="shared" si="19"/>
        <v>0</v>
      </c>
      <c r="G51" s="8">
        <v>120</v>
      </c>
      <c r="H51" s="8">
        <f t="shared" si="20"/>
        <v>0</v>
      </c>
      <c r="J51" s="332"/>
      <c r="K51" s="309"/>
      <c r="L51" s="311"/>
      <c r="M51" s="315"/>
      <c r="N51" s="317"/>
      <c r="O51" s="137"/>
      <c r="P51" s="319"/>
      <c r="Q51" s="25"/>
      <c r="R51" s="59"/>
      <c r="S51" s="343"/>
      <c r="T51" s="323"/>
      <c r="U51" s="15"/>
      <c r="V51" s="79"/>
      <c r="W51" s="215"/>
      <c r="Y51" s="21"/>
      <c r="Z51" s="21"/>
      <c r="AA51" s="21"/>
      <c r="AB51" s="21"/>
      <c r="AC51" s="21"/>
      <c r="AD51" s="48">
        <f t="shared" si="21"/>
        <v>0</v>
      </c>
      <c r="AE51" s="21"/>
      <c r="AF51" s="48"/>
      <c r="AG51" s="48"/>
      <c r="AH51" s="48"/>
      <c r="AI51" s="48"/>
      <c r="AJ51" s="48"/>
      <c r="AK51" s="48">
        <v>1</v>
      </c>
      <c r="AL51" s="48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K51" s="20"/>
      <c r="BL51" s="20"/>
      <c r="BM51" s="20"/>
      <c r="BN51" s="20"/>
      <c r="BP51" s="98">
        <v>1.6</v>
      </c>
      <c r="BQ51" s="98">
        <f t="shared" si="22"/>
        <v>0</v>
      </c>
    </row>
    <row r="52" spans="1:69" ht="20.149999999999999" customHeight="1">
      <c r="A52" s="233" t="s">
        <v>643</v>
      </c>
      <c r="B52" s="234">
        <v>6364</v>
      </c>
      <c r="C52" s="292" t="s">
        <v>1103</v>
      </c>
      <c r="D52" s="32" t="s">
        <v>6</v>
      </c>
      <c r="E52" s="19">
        <v>1</v>
      </c>
      <c r="F52" s="130">
        <f t="shared" si="19"/>
        <v>0</v>
      </c>
      <c r="G52" s="8">
        <v>105</v>
      </c>
      <c r="H52" s="8">
        <f t="shared" si="20"/>
        <v>0</v>
      </c>
      <c r="J52" s="332"/>
      <c r="K52" s="309"/>
      <c r="L52" s="311"/>
      <c r="M52" s="315"/>
      <c r="N52" s="317"/>
      <c r="O52" s="137"/>
      <c r="P52" s="319"/>
      <c r="Q52" s="25"/>
      <c r="R52" s="59"/>
      <c r="S52" s="343"/>
      <c r="T52" s="323"/>
      <c r="U52" s="15"/>
      <c r="V52" s="79"/>
      <c r="W52" s="215"/>
      <c r="Y52" s="21"/>
      <c r="Z52" s="21"/>
      <c r="AA52" s="21"/>
      <c r="AB52" s="21"/>
      <c r="AC52" s="21"/>
      <c r="AD52" s="48">
        <f t="shared" si="21"/>
        <v>0</v>
      </c>
      <c r="AE52" s="21"/>
      <c r="AF52" s="48"/>
      <c r="AG52" s="48"/>
      <c r="AH52" s="48"/>
      <c r="AI52" s="48"/>
      <c r="AJ52" s="48"/>
      <c r="AK52" s="48">
        <v>1</v>
      </c>
      <c r="AL52" s="48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K52" s="20"/>
      <c r="BL52" s="20"/>
      <c r="BM52" s="20"/>
      <c r="BN52" s="20"/>
      <c r="BP52" s="98">
        <v>2.2000000000000002</v>
      </c>
      <c r="BQ52" s="98">
        <f t="shared" si="22"/>
        <v>0</v>
      </c>
    </row>
    <row r="53" spans="1:69" ht="20.149999999999999" customHeight="1">
      <c r="A53" s="233" t="s">
        <v>644</v>
      </c>
      <c r="B53" s="234">
        <v>6392</v>
      </c>
      <c r="C53" s="292" t="s">
        <v>1104</v>
      </c>
      <c r="D53" s="32" t="s">
        <v>6</v>
      </c>
      <c r="E53" s="19">
        <v>1</v>
      </c>
      <c r="F53" s="130">
        <f t="shared" si="19"/>
        <v>0</v>
      </c>
      <c r="G53" s="8">
        <v>95</v>
      </c>
      <c r="H53" s="8">
        <f t="shared" si="20"/>
        <v>0</v>
      </c>
      <c r="J53" s="332"/>
      <c r="K53" s="309"/>
      <c r="L53" s="311"/>
      <c r="M53" s="315"/>
      <c r="N53" s="317"/>
      <c r="O53" s="137"/>
      <c r="P53" s="319"/>
      <c r="Q53" s="25"/>
      <c r="R53" s="59"/>
      <c r="S53" s="343"/>
      <c r="T53" s="323"/>
      <c r="U53" s="15"/>
      <c r="V53" s="79"/>
      <c r="W53" s="215"/>
      <c r="Y53" s="21"/>
      <c r="Z53" s="21"/>
      <c r="AA53" s="21"/>
      <c r="AB53" s="21"/>
      <c r="AC53" s="21"/>
      <c r="AD53" s="48">
        <f t="shared" si="21"/>
        <v>0</v>
      </c>
      <c r="AE53" s="21"/>
      <c r="AF53" s="48"/>
      <c r="AG53" s="48"/>
      <c r="AH53" s="48"/>
      <c r="AI53" s="48"/>
      <c r="AJ53" s="48"/>
      <c r="AK53" s="48">
        <v>1</v>
      </c>
      <c r="AL53" s="48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K53" s="20"/>
      <c r="BL53" s="20"/>
      <c r="BM53" s="20"/>
      <c r="BN53" s="20"/>
      <c r="BP53" s="98">
        <v>2.1</v>
      </c>
      <c r="BQ53" s="98">
        <f t="shared" si="22"/>
        <v>0</v>
      </c>
    </row>
    <row r="54" spans="1:69" ht="20.149999999999999" customHeight="1">
      <c r="A54" s="233" t="s">
        <v>645</v>
      </c>
      <c r="B54" s="234">
        <v>5386</v>
      </c>
      <c r="C54" s="292" t="s">
        <v>1105</v>
      </c>
      <c r="D54" s="32" t="s">
        <v>6</v>
      </c>
      <c r="E54" s="19">
        <v>1</v>
      </c>
      <c r="F54" s="130">
        <f t="shared" si="19"/>
        <v>0</v>
      </c>
      <c r="G54" s="8">
        <v>92.5</v>
      </c>
      <c r="H54" s="8">
        <f t="shared" si="20"/>
        <v>0</v>
      </c>
      <c r="J54" s="332"/>
      <c r="K54" s="309"/>
      <c r="L54" s="311"/>
      <c r="M54" s="315"/>
      <c r="N54" s="317"/>
      <c r="O54" s="137"/>
      <c r="P54" s="319"/>
      <c r="Q54" s="25"/>
      <c r="R54" s="59"/>
      <c r="S54" s="343"/>
      <c r="T54" s="323"/>
      <c r="U54" s="15"/>
      <c r="V54" s="79"/>
      <c r="W54" s="215"/>
      <c r="Y54" s="21"/>
      <c r="Z54" s="21"/>
      <c r="AA54" s="21"/>
      <c r="AB54" s="21"/>
      <c r="AC54" s="21"/>
      <c r="AD54" s="48">
        <f t="shared" si="21"/>
        <v>0</v>
      </c>
      <c r="AE54" s="21"/>
      <c r="AF54" s="48"/>
      <c r="AG54" s="48"/>
      <c r="AH54" s="48"/>
      <c r="AI54" s="48"/>
      <c r="AJ54" s="48"/>
      <c r="AK54" s="48">
        <v>1</v>
      </c>
      <c r="AL54" s="48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K54" s="20"/>
      <c r="BL54" s="20"/>
      <c r="BM54" s="20"/>
      <c r="BN54" s="20"/>
      <c r="BP54" s="98">
        <v>2.008</v>
      </c>
      <c r="BQ54" s="98">
        <f t="shared" si="22"/>
        <v>0</v>
      </c>
    </row>
    <row r="55" spans="1:69" ht="20.149999999999999" customHeight="1">
      <c r="A55" s="233" t="s">
        <v>646</v>
      </c>
      <c r="B55" s="234">
        <v>5387</v>
      </c>
      <c r="C55" s="292" t="s">
        <v>1108</v>
      </c>
      <c r="D55" s="32" t="s">
        <v>6</v>
      </c>
      <c r="E55" s="19">
        <v>1</v>
      </c>
      <c r="F55" s="130">
        <f t="shared" si="19"/>
        <v>0</v>
      </c>
      <c r="G55" s="8">
        <v>122.5</v>
      </c>
      <c r="H55" s="8">
        <f t="shared" si="20"/>
        <v>0</v>
      </c>
      <c r="J55" s="332"/>
      <c r="K55" s="309"/>
      <c r="L55" s="311"/>
      <c r="M55" s="315"/>
      <c r="N55" s="317"/>
      <c r="O55" s="137"/>
      <c r="P55" s="319"/>
      <c r="Q55" s="25"/>
      <c r="R55" s="59"/>
      <c r="S55" s="343"/>
      <c r="T55" s="323"/>
      <c r="U55" s="15"/>
      <c r="V55" s="79"/>
      <c r="W55" s="215"/>
      <c r="Y55" s="21"/>
      <c r="Z55" s="21"/>
      <c r="AA55" s="21"/>
      <c r="AB55" s="21"/>
      <c r="AC55" s="21"/>
      <c r="AD55" s="48">
        <f t="shared" si="21"/>
        <v>0</v>
      </c>
      <c r="AE55" s="21"/>
      <c r="AF55" s="48"/>
      <c r="AG55" s="48"/>
      <c r="AH55" s="48"/>
      <c r="AI55" s="48"/>
      <c r="AJ55" s="48"/>
      <c r="AK55" s="48">
        <v>1</v>
      </c>
      <c r="AL55" s="48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K55" s="20"/>
      <c r="BL55" s="20"/>
      <c r="BM55" s="20"/>
      <c r="BN55" s="20"/>
      <c r="BP55" s="98">
        <v>2.9809999999999999</v>
      </c>
      <c r="BQ55" s="98">
        <f t="shared" si="22"/>
        <v>0</v>
      </c>
    </row>
    <row r="56" spans="1:69" ht="20.149999999999999" customHeight="1">
      <c r="A56" s="233" t="s">
        <v>647</v>
      </c>
      <c r="B56" s="234">
        <v>5388</v>
      </c>
      <c r="C56" s="292" t="s">
        <v>1109</v>
      </c>
      <c r="D56" s="32" t="s">
        <v>6</v>
      </c>
      <c r="E56" s="19">
        <v>1</v>
      </c>
      <c r="F56" s="130">
        <f t="shared" si="19"/>
        <v>0</v>
      </c>
      <c r="G56" s="8">
        <v>82.5</v>
      </c>
      <c r="H56" s="8">
        <f t="shared" si="20"/>
        <v>0</v>
      </c>
      <c r="J56" s="332"/>
      <c r="K56" s="309"/>
      <c r="L56" s="311"/>
      <c r="M56" s="315"/>
      <c r="N56" s="317"/>
      <c r="O56" s="137"/>
      <c r="P56" s="319"/>
      <c r="Q56" s="25"/>
      <c r="R56" s="59"/>
      <c r="S56" s="343"/>
      <c r="T56" s="323"/>
      <c r="U56" s="15"/>
      <c r="V56" s="79"/>
      <c r="W56" s="215"/>
      <c r="Y56" s="21"/>
      <c r="Z56" s="21"/>
      <c r="AA56" s="21"/>
      <c r="AB56" s="21"/>
      <c r="AC56" s="21"/>
      <c r="AD56" s="48">
        <f t="shared" si="21"/>
        <v>0</v>
      </c>
      <c r="AE56" s="21"/>
      <c r="AF56" s="48"/>
      <c r="AG56" s="48"/>
      <c r="AH56" s="48"/>
      <c r="AI56" s="48"/>
      <c r="AJ56" s="48"/>
      <c r="AK56" s="48">
        <v>1</v>
      </c>
      <c r="AL56" s="48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K56" s="20"/>
      <c r="BL56" s="20"/>
      <c r="BM56" s="20"/>
      <c r="BN56" s="20"/>
      <c r="BP56" s="98">
        <v>1.621</v>
      </c>
      <c r="BQ56" s="98">
        <f t="shared" si="22"/>
        <v>0</v>
      </c>
    </row>
    <row r="57" spans="1:69" ht="20.149999999999999" customHeight="1">
      <c r="A57" s="233" t="s">
        <v>648</v>
      </c>
      <c r="B57" s="234">
        <v>5389</v>
      </c>
      <c r="C57" s="292" t="s">
        <v>1110</v>
      </c>
      <c r="D57" s="32" t="s">
        <v>6</v>
      </c>
      <c r="E57" s="19">
        <v>1</v>
      </c>
      <c r="F57" s="130">
        <f t="shared" si="19"/>
        <v>0</v>
      </c>
      <c r="G57" s="8">
        <v>155</v>
      </c>
      <c r="H57" s="8">
        <f t="shared" si="20"/>
        <v>0</v>
      </c>
      <c r="J57" s="332"/>
      <c r="K57" s="309"/>
      <c r="L57" s="311"/>
      <c r="M57" s="315"/>
      <c r="N57" s="317"/>
      <c r="O57" s="137"/>
      <c r="P57" s="319"/>
      <c r="Q57" s="25"/>
      <c r="R57" s="59"/>
      <c r="S57" s="343"/>
      <c r="T57" s="323"/>
      <c r="U57" s="15"/>
      <c r="V57" s="79"/>
      <c r="W57" s="215"/>
      <c r="Y57" s="21"/>
      <c r="Z57" s="21"/>
      <c r="AA57" s="21"/>
      <c r="AB57" s="21"/>
      <c r="AC57" s="21"/>
      <c r="AD57" s="48">
        <f t="shared" si="21"/>
        <v>0</v>
      </c>
      <c r="AE57" s="21"/>
      <c r="AF57" s="48"/>
      <c r="AG57" s="48"/>
      <c r="AH57" s="48"/>
      <c r="AI57" s="48"/>
      <c r="AJ57" s="48"/>
      <c r="AK57" s="48">
        <v>1</v>
      </c>
      <c r="AL57" s="48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K57" s="20"/>
      <c r="BL57" s="20"/>
      <c r="BM57" s="20"/>
      <c r="BN57" s="20"/>
      <c r="BP57" s="98">
        <v>3.3380000000000001</v>
      </c>
      <c r="BQ57" s="98">
        <f t="shared" si="22"/>
        <v>0</v>
      </c>
    </row>
    <row r="58" spans="1:69" ht="20.149999999999999" customHeight="1">
      <c r="A58" s="233" t="s">
        <v>649</v>
      </c>
      <c r="B58" s="234">
        <v>5390</v>
      </c>
      <c r="C58" s="283" t="s">
        <v>1111</v>
      </c>
      <c r="D58" s="32" t="s">
        <v>6</v>
      </c>
      <c r="E58" s="19">
        <v>1</v>
      </c>
      <c r="F58" s="130">
        <f t="shared" si="19"/>
        <v>0</v>
      </c>
      <c r="G58" s="8">
        <v>70</v>
      </c>
      <c r="H58" s="8">
        <f t="shared" si="20"/>
        <v>0</v>
      </c>
      <c r="J58" s="332"/>
      <c r="K58" s="309"/>
      <c r="L58" s="311"/>
      <c r="M58" s="315"/>
      <c r="N58" s="317"/>
      <c r="O58" s="137"/>
      <c r="P58" s="319"/>
      <c r="Q58" s="25"/>
      <c r="R58" s="59"/>
      <c r="S58" s="343"/>
      <c r="T58" s="323"/>
      <c r="U58" s="15"/>
      <c r="V58" s="79"/>
      <c r="W58" s="215"/>
      <c r="Y58" s="21"/>
      <c r="Z58" s="21"/>
      <c r="AA58" s="21"/>
      <c r="AB58" s="21"/>
      <c r="AC58" s="21"/>
      <c r="AD58" s="48">
        <f t="shared" si="21"/>
        <v>0</v>
      </c>
      <c r="AE58" s="21"/>
      <c r="AF58" s="48"/>
      <c r="AG58" s="48"/>
      <c r="AH58" s="48"/>
      <c r="AI58" s="48"/>
      <c r="AJ58" s="48"/>
      <c r="AK58" s="48">
        <v>1</v>
      </c>
      <c r="AL58" s="48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K58" s="20"/>
      <c r="BL58" s="20"/>
      <c r="BM58" s="20"/>
      <c r="BN58" s="20"/>
      <c r="BP58" s="98">
        <v>1.7609999999999999</v>
      </c>
      <c r="BQ58" s="98">
        <f t="shared" si="22"/>
        <v>0</v>
      </c>
    </row>
    <row r="59" spans="1:69" ht="20.149999999999999" customHeight="1">
      <c r="A59" s="233" t="s">
        <v>650</v>
      </c>
      <c r="B59" s="234">
        <v>6393</v>
      </c>
      <c r="C59" s="296" t="s">
        <v>1112</v>
      </c>
      <c r="D59" s="32" t="s">
        <v>6</v>
      </c>
      <c r="E59" s="19">
        <v>1</v>
      </c>
      <c r="F59" s="130">
        <f t="shared" si="19"/>
        <v>0</v>
      </c>
      <c r="G59" s="8">
        <v>92.5</v>
      </c>
      <c r="H59" s="8">
        <f t="shared" si="20"/>
        <v>0</v>
      </c>
      <c r="J59" s="332"/>
      <c r="K59" s="333"/>
      <c r="L59" s="335"/>
      <c r="M59" s="337"/>
      <c r="N59" s="338"/>
      <c r="O59" s="137"/>
      <c r="P59" s="319"/>
      <c r="Q59" s="25"/>
      <c r="R59" s="59"/>
      <c r="S59" s="321"/>
      <c r="T59" s="347"/>
      <c r="U59" s="63"/>
      <c r="V59" s="79"/>
      <c r="W59" s="215"/>
      <c r="Y59" s="21"/>
      <c r="Z59" s="21"/>
      <c r="AA59" s="21"/>
      <c r="AB59" s="21"/>
      <c r="AC59" s="21"/>
      <c r="AD59" s="48">
        <f t="shared" si="21"/>
        <v>0</v>
      </c>
      <c r="AE59" s="21"/>
      <c r="AF59" s="48"/>
      <c r="AG59" s="48"/>
      <c r="AH59" s="48"/>
      <c r="AI59" s="48"/>
      <c r="AJ59" s="48"/>
      <c r="AK59" s="48">
        <v>1</v>
      </c>
      <c r="AL59" s="48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K59" s="20"/>
      <c r="BL59" s="20"/>
      <c r="BM59" s="20"/>
      <c r="BN59" s="20"/>
      <c r="BP59" s="98">
        <v>1.4</v>
      </c>
      <c r="BQ59" s="98">
        <f t="shared" si="22"/>
        <v>0</v>
      </c>
    </row>
    <row r="60" spans="1:69" ht="20.149999999999999" customHeight="1">
      <c r="A60" s="233" t="s">
        <v>651</v>
      </c>
      <c r="B60" s="234">
        <v>6322</v>
      </c>
      <c r="C60" s="297" t="s">
        <v>1113</v>
      </c>
      <c r="D60" s="32" t="s">
        <v>6</v>
      </c>
      <c r="E60" s="19">
        <v>1</v>
      </c>
      <c r="F60" s="130">
        <f t="shared" si="19"/>
        <v>0</v>
      </c>
      <c r="G60" s="8">
        <v>87.5</v>
      </c>
      <c r="H60" s="8">
        <f t="shared" si="20"/>
        <v>0</v>
      </c>
      <c r="J60" s="332"/>
      <c r="K60" s="333"/>
      <c r="L60" s="335"/>
      <c r="M60" s="337"/>
      <c r="N60" s="338"/>
      <c r="O60" s="137"/>
      <c r="P60" s="319"/>
      <c r="Q60" s="25"/>
      <c r="R60" s="59"/>
      <c r="S60" s="321"/>
      <c r="T60" s="347"/>
      <c r="U60" s="63"/>
      <c r="V60" s="79"/>
      <c r="W60" s="215"/>
      <c r="Y60" s="21"/>
      <c r="Z60" s="21"/>
      <c r="AA60" s="21"/>
      <c r="AB60" s="21"/>
      <c r="AC60" s="21"/>
      <c r="AD60" s="48">
        <f t="shared" si="21"/>
        <v>0</v>
      </c>
      <c r="AE60" s="21"/>
      <c r="AF60" s="48"/>
      <c r="AG60" s="48"/>
      <c r="AH60" s="48"/>
      <c r="AI60" s="48"/>
      <c r="AJ60" s="48"/>
      <c r="AK60" s="48">
        <v>1</v>
      </c>
      <c r="AL60" s="48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K60" s="20"/>
      <c r="BL60" s="20"/>
      <c r="BM60" s="20"/>
      <c r="BN60" s="20"/>
      <c r="BP60" s="98">
        <v>2.2000000000000002</v>
      </c>
      <c r="BQ60" s="98">
        <f t="shared" si="22"/>
        <v>0</v>
      </c>
    </row>
    <row r="61" spans="1:69" ht="20.149999999999999" customHeight="1">
      <c r="A61" s="233" t="s">
        <v>652</v>
      </c>
      <c r="B61" s="234">
        <v>6361</v>
      </c>
      <c r="C61" s="298" t="s">
        <v>1114</v>
      </c>
      <c r="D61" s="32" t="s">
        <v>6</v>
      </c>
      <c r="E61" s="19">
        <v>1</v>
      </c>
      <c r="F61" s="130">
        <f t="shared" si="19"/>
        <v>0</v>
      </c>
      <c r="G61" s="8">
        <v>87.5</v>
      </c>
      <c r="H61" s="8">
        <f t="shared" si="20"/>
        <v>0</v>
      </c>
      <c r="J61" s="332"/>
      <c r="K61" s="333"/>
      <c r="L61" s="335"/>
      <c r="M61" s="337"/>
      <c r="N61" s="338"/>
      <c r="O61" s="137"/>
      <c r="P61" s="319"/>
      <c r="Q61" s="25"/>
      <c r="R61" s="59"/>
      <c r="S61" s="321"/>
      <c r="T61" s="347"/>
      <c r="U61" s="63"/>
      <c r="V61" s="79"/>
      <c r="W61" s="215"/>
      <c r="Y61" s="21"/>
      <c r="Z61" s="21"/>
      <c r="AA61" s="21"/>
      <c r="AB61" s="21"/>
      <c r="AC61" s="21"/>
      <c r="AD61" s="48">
        <f t="shared" si="21"/>
        <v>0</v>
      </c>
      <c r="AE61" s="21"/>
      <c r="AF61" s="48"/>
      <c r="AG61" s="48"/>
      <c r="AH61" s="48"/>
      <c r="AI61" s="48"/>
      <c r="AJ61" s="48"/>
      <c r="AK61" s="48">
        <v>1</v>
      </c>
      <c r="AL61" s="48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K61" s="20"/>
      <c r="BL61" s="20"/>
      <c r="BM61" s="20"/>
      <c r="BN61" s="20"/>
      <c r="BP61" s="98">
        <v>2.1</v>
      </c>
      <c r="BQ61" s="98">
        <f t="shared" si="22"/>
        <v>0</v>
      </c>
    </row>
    <row r="62" spans="1:69" ht="20.149999999999999" customHeight="1">
      <c r="A62" s="233" t="s">
        <v>653</v>
      </c>
      <c r="B62" s="234">
        <v>6362</v>
      </c>
      <c r="C62" s="298" t="s">
        <v>1115</v>
      </c>
      <c r="D62" s="32" t="s">
        <v>6</v>
      </c>
      <c r="E62" s="19">
        <v>1</v>
      </c>
      <c r="F62" s="130">
        <f t="shared" si="19"/>
        <v>0</v>
      </c>
      <c r="G62" s="8">
        <v>102.5</v>
      </c>
      <c r="H62" s="8">
        <f t="shared" si="20"/>
        <v>0</v>
      </c>
      <c r="J62" s="332"/>
      <c r="K62" s="333"/>
      <c r="L62" s="335"/>
      <c r="M62" s="337"/>
      <c r="N62" s="338"/>
      <c r="O62" s="137"/>
      <c r="P62" s="319"/>
      <c r="Q62" s="25"/>
      <c r="R62" s="59"/>
      <c r="S62" s="321"/>
      <c r="T62" s="347"/>
      <c r="U62" s="63"/>
      <c r="V62" s="79"/>
      <c r="W62" s="215"/>
      <c r="Y62" s="21"/>
      <c r="Z62" s="21"/>
      <c r="AA62" s="21"/>
      <c r="AB62" s="21"/>
      <c r="AC62" s="21"/>
      <c r="AD62" s="48">
        <f t="shared" si="21"/>
        <v>0</v>
      </c>
      <c r="AE62" s="21"/>
      <c r="AF62" s="48"/>
      <c r="AG62" s="48"/>
      <c r="AH62" s="48"/>
      <c r="AI62" s="48"/>
      <c r="AJ62" s="48"/>
      <c r="AK62" s="48">
        <v>1</v>
      </c>
      <c r="AL62" s="48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K62" s="20"/>
      <c r="BL62" s="20"/>
      <c r="BM62" s="20"/>
      <c r="BN62" s="20"/>
      <c r="BP62" s="98">
        <v>1.6</v>
      </c>
      <c r="BQ62" s="98">
        <f t="shared" si="22"/>
        <v>0</v>
      </c>
    </row>
    <row r="63" spans="1:69" ht="20.149999999999999" customHeight="1">
      <c r="A63" s="233" t="s">
        <v>654</v>
      </c>
      <c r="B63" s="234">
        <v>10442</v>
      </c>
      <c r="C63" s="298" t="s">
        <v>1106</v>
      </c>
      <c r="D63" s="19" t="s">
        <v>24</v>
      </c>
      <c r="E63" s="19">
        <v>1</v>
      </c>
      <c r="F63" s="130">
        <f t="shared" si="19"/>
        <v>0</v>
      </c>
      <c r="G63" s="8">
        <v>117.5</v>
      </c>
      <c r="H63" s="8">
        <f t="shared" si="20"/>
        <v>0</v>
      </c>
      <c r="J63" s="332"/>
      <c r="K63" s="333"/>
      <c r="L63" s="335"/>
      <c r="M63" s="337"/>
      <c r="N63" s="338"/>
      <c r="O63" s="137"/>
      <c r="P63" s="319"/>
      <c r="Q63" s="76"/>
      <c r="R63" s="59"/>
      <c r="S63" s="321"/>
      <c r="T63" s="347"/>
      <c r="U63" s="63"/>
      <c r="V63" s="79"/>
      <c r="W63" s="215"/>
      <c r="Y63" s="21"/>
      <c r="Z63" s="21"/>
      <c r="AA63" s="21"/>
      <c r="AB63" s="21"/>
      <c r="AC63" s="21"/>
      <c r="AD63" s="21"/>
      <c r="AE63" s="48">
        <f t="shared" si="21"/>
        <v>0</v>
      </c>
      <c r="AF63" s="48"/>
      <c r="AG63" s="48"/>
      <c r="AH63" s="48"/>
      <c r="AI63" s="48"/>
      <c r="AJ63" s="48"/>
      <c r="AK63" s="48"/>
      <c r="AL63" s="48">
        <v>1</v>
      </c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K63" s="20"/>
      <c r="BL63" s="20"/>
      <c r="BM63" s="20"/>
      <c r="BN63" s="20"/>
      <c r="BP63" s="98">
        <v>1.9</v>
      </c>
      <c r="BQ63" s="98">
        <f t="shared" si="22"/>
        <v>0</v>
      </c>
    </row>
    <row r="64" spans="1:69" ht="20.149999999999999" customHeight="1">
      <c r="A64" s="233" t="s">
        <v>655</v>
      </c>
      <c r="B64" s="234">
        <v>10445</v>
      </c>
      <c r="C64" s="298" t="s">
        <v>1107</v>
      </c>
      <c r="D64" s="19" t="s">
        <v>24</v>
      </c>
      <c r="E64" s="19">
        <v>1</v>
      </c>
      <c r="F64" s="130">
        <f t="shared" si="19"/>
        <v>0</v>
      </c>
      <c r="G64" s="8">
        <v>97.5</v>
      </c>
      <c r="H64" s="8">
        <f t="shared" si="20"/>
        <v>0</v>
      </c>
      <c r="J64" s="332"/>
      <c r="K64" s="333"/>
      <c r="L64" s="335"/>
      <c r="M64" s="337"/>
      <c r="N64" s="338"/>
      <c r="O64" s="137"/>
      <c r="P64" s="319"/>
      <c r="Q64" s="76"/>
      <c r="R64" s="59"/>
      <c r="S64" s="321"/>
      <c r="T64" s="347"/>
      <c r="U64" s="63"/>
      <c r="V64" s="79"/>
      <c r="W64" s="215"/>
      <c r="Y64" s="21"/>
      <c r="Z64" s="21"/>
      <c r="AA64" s="21"/>
      <c r="AB64" s="21"/>
      <c r="AC64" s="21"/>
      <c r="AD64" s="21"/>
      <c r="AE64" s="48">
        <f t="shared" si="21"/>
        <v>0</v>
      </c>
      <c r="AF64" s="48"/>
      <c r="AG64" s="48"/>
      <c r="AH64" s="48"/>
      <c r="AI64" s="48"/>
      <c r="AJ64" s="48"/>
      <c r="AK64" s="48"/>
      <c r="AL64" s="48">
        <v>1</v>
      </c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K64" s="20"/>
      <c r="BL64" s="20"/>
      <c r="BM64" s="20"/>
      <c r="BN64" s="20"/>
      <c r="BP64" s="98">
        <v>2.2999999999999998</v>
      </c>
      <c r="BQ64" s="98">
        <f t="shared" si="22"/>
        <v>0</v>
      </c>
    </row>
    <row r="65" spans="1:69" ht="20.149999999999999" customHeight="1">
      <c r="A65" s="233" t="s">
        <v>656</v>
      </c>
      <c r="B65" s="234">
        <v>9234</v>
      </c>
      <c r="C65" s="292" t="s">
        <v>1116</v>
      </c>
      <c r="D65" s="19" t="s">
        <v>6</v>
      </c>
      <c r="E65" s="19">
        <v>1</v>
      </c>
      <c r="F65" s="130">
        <f t="shared" si="19"/>
        <v>0</v>
      </c>
      <c r="G65" s="8">
        <v>95</v>
      </c>
      <c r="H65" s="8">
        <f t="shared" si="20"/>
        <v>0</v>
      </c>
      <c r="J65" s="332"/>
      <c r="K65" s="333"/>
      <c r="L65" s="335"/>
      <c r="M65" s="337"/>
      <c r="N65" s="338"/>
      <c r="O65" s="137"/>
      <c r="P65" s="319"/>
      <c r="Q65" s="76"/>
      <c r="R65" s="59"/>
      <c r="S65" s="321"/>
      <c r="T65" s="347"/>
      <c r="U65" s="63"/>
      <c r="V65" s="79"/>
      <c r="W65" s="215"/>
      <c r="Y65" s="21"/>
      <c r="Z65" s="21"/>
      <c r="AA65" s="21"/>
      <c r="AB65" s="21"/>
      <c r="AC65" s="21"/>
      <c r="AD65" s="48">
        <f t="shared" si="21"/>
        <v>0</v>
      </c>
      <c r="AE65" s="21"/>
      <c r="AF65" s="48"/>
      <c r="AG65" s="48"/>
      <c r="AH65" s="48"/>
      <c r="AI65" s="48"/>
      <c r="AJ65" s="48"/>
      <c r="AK65" s="48">
        <v>1</v>
      </c>
      <c r="AL65" s="48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K65" s="20"/>
      <c r="BL65" s="20"/>
      <c r="BM65" s="20"/>
      <c r="BN65" s="20"/>
      <c r="BP65" s="98">
        <v>1.8</v>
      </c>
      <c r="BQ65" s="98">
        <f t="shared" si="22"/>
        <v>0</v>
      </c>
    </row>
    <row r="66" spans="1:69" ht="20.149999999999999" customHeight="1">
      <c r="A66" s="233" t="s">
        <v>657</v>
      </c>
      <c r="B66" s="234">
        <v>9242</v>
      </c>
      <c r="C66" s="292" t="s">
        <v>1117</v>
      </c>
      <c r="D66" s="19" t="s">
        <v>6</v>
      </c>
      <c r="E66" s="19">
        <v>1</v>
      </c>
      <c r="F66" s="130">
        <f t="shared" si="19"/>
        <v>0</v>
      </c>
      <c r="G66" s="8">
        <v>110</v>
      </c>
      <c r="H66" s="8">
        <f t="shared" si="20"/>
        <v>0</v>
      </c>
      <c r="J66" s="332"/>
      <c r="K66" s="333"/>
      <c r="L66" s="335"/>
      <c r="M66" s="337"/>
      <c r="N66" s="338"/>
      <c r="O66" s="137"/>
      <c r="P66" s="319"/>
      <c r="Q66" s="76"/>
      <c r="R66" s="59"/>
      <c r="S66" s="321"/>
      <c r="T66" s="347"/>
      <c r="U66" s="63"/>
      <c r="V66" s="79"/>
      <c r="W66" s="215"/>
      <c r="Y66" s="21"/>
      <c r="Z66" s="21"/>
      <c r="AA66" s="21"/>
      <c r="AB66" s="21"/>
      <c r="AC66" s="21"/>
      <c r="AD66" s="48">
        <f t="shared" si="21"/>
        <v>0</v>
      </c>
      <c r="AE66" s="21"/>
      <c r="AF66" s="48"/>
      <c r="AG66" s="48"/>
      <c r="AH66" s="48"/>
      <c r="AI66" s="48"/>
      <c r="AJ66" s="48"/>
      <c r="AK66" s="48">
        <v>1</v>
      </c>
      <c r="AL66" s="48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K66" s="20"/>
      <c r="BL66" s="20"/>
      <c r="BM66" s="20"/>
      <c r="BN66" s="20"/>
      <c r="BP66" s="98">
        <v>2.1</v>
      </c>
      <c r="BQ66" s="98">
        <f t="shared" si="22"/>
        <v>0</v>
      </c>
    </row>
    <row r="67" spans="1:69" ht="20.149999999999999" customHeight="1">
      <c r="A67" s="233" t="s">
        <v>658</v>
      </c>
      <c r="B67" s="234">
        <v>11653</v>
      </c>
      <c r="C67" s="292" t="s">
        <v>1118</v>
      </c>
      <c r="D67" s="19" t="s">
        <v>24</v>
      </c>
      <c r="E67" s="19">
        <v>1</v>
      </c>
      <c r="F67" s="130">
        <f t="shared" si="19"/>
        <v>0</v>
      </c>
      <c r="G67" s="8">
        <v>232.5</v>
      </c>
      <c r="H67" s="8">
        <f t="shared" si="20"/>
        <v>0</v>
      </c>
      <c r="J67" s="332"/>
      <c r="K67" s="309"/>
      <c r="L67" s="311"/>
      <c r="M67" s="315"/>
      <c r="N67" s="317"/>
      <c r="O67" s="137"/>
      <c r="P67" s="319"/>
      <c r="Q67" s="25"/>
      <c r="R67" s="59"/>
      <c r="S67" s="343"/>
      <c r="T67" s="323"/>
      <c r="U67" s="15"/>
      <c r="V67" s="79"/>
      <c r="W67" s="215"/>
      <c r="Y67" s="21"/>
      <c r="Z67" s="21"/>
      <c r="AA67" s="21"/>
      <c r="AB67" s="21"/>
      <c r="AC67" s="21"/>
      <c r="AD67" s="21"/>
      <c r="AE67" s="48">
        <f t="shared" si="21"/>
        <v>0</v>
      </c>
      <c r="AF67" s="48"/>
      <c r="AG67" s="48"/>
      <c r="AH67" s="48"/>
      <c r="AI67" s="48"/>
      <c r="AJ67" s="48"/>
      <c r="AK67" s="48"/>
      <c r="AL67" s="48">
        <v>1</v>
      </c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K67" s="48">
        <f>BM67*$F67</f>
        <v>0</v>
      </c>
      <c r="BL67" s="48">
        <f>BN67*$F67</f>
        <v>0</v>
      </c>
      <c r="BM67" s="48">
        <v>3</v>
      </c>
      <c r="BN67" s="48">
        <v>3</v>
      </c>
      <c r="BP67" s="98">
        <v>5</v>
      </c>
      <c r="BQ67" s="98">
        <f t="shared" si="22"/>
        <v>0</v>
      </c>
    </row>
    <row r="68" spans="1:69" ht="19.5" customHeight="1">
      <c r="A68" s="233" t="s">
        <v>659</v>
      </c>
      <c r="B68" s="234">
        <v>10320</v>
      </c>
      <c r="C68" s="292" t="s">
        <v>1119</v>
      </c>
      <c r="D68" s="19" t="s">
        <v>6</v>
      </c>
      <c r="E68" s="19">
        <v>2</v>
      </c>
      <c r="F68" s="130">
        <f t="shared" si="19"/>
        <v>0</v>
      </c>
      <c r="G68" s="8">
        <v>130</v>
      </c>
      <c r="H68" s="8">
        <f t="shared" si="20"/>
        <v>0</v>
      </c>
      <c r="J68" s="332"/>
      <c r="K68" s="309"/>
      <c r="L68" s="311"/>
      <c r="M68" s="315"/>
      <c r="N68" s="317"/>
      <c r="O68" s="137"/>
      <c r="P68" s="319"/>
      <c r="Q68" s="76"/>
      <c r="R68" s="59"/>
      <c r="S68" s="343"/>
      <c r="T68" s="323"/>
      <c r="U68" s="15"/>
      <c r="V68" s="79"/>
      <c r="W68" s="215"/>
      <c r="Y68" s="21"/>
      <c r="Z68" s="21"/>
      <c r="AA68" s="21"/>
      <c r="AB68" s="21"/>
      <c r="AC68" s="21"/>
      <c r="AD68" s="48">
        <f t="shared" si="21"/>
        <v>0</v>
      </c>
      <c r="AE68" s="21"/>
      <c r="AF68" s="48"/>
      <c r="AG68" s="48"/>
      <c r="AH68" s="48"/>
      <c r="AI68" s="48"/>
      <c r="AJ68" s="48"/>
      <c r="AK68" s="48">
        <v>2</v>
      </c>
      <c r="AL68" s="48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K68" s="48">
        <f t="shared" ref="BK68:BL69" si="24">BM68*$F68</f>
        <v>0</v>
      </c>
      <c r="BL68" s="48">
        <f t="shared" si="24"/>
        <v>0</v>
      </c>
      <c r="BM68" s="48">
        <v>3</v>
      </c>
      <c r="BN68" s="48">
        <v>3</v>
      </c>
      <c r="BP68" s="98">
        <v>2.5</v>
      </c>
      <c r="BQ68" s="98">
        <f t="shared" si="22"/>
        <v>0</v>
      </c>
    </row>
    <row r="69" spans="1:69" ht="19.5" customHeight="1">
      <c r="A69" s="233" t="s">
        <v>660</v>
      </c>
      <c r="B69" s="234">
        <v>10314</v>
      </c>
      <c r="C69" s="292" t="s">
        <v>1120</v>
      </c>
      <c r="D69" s="19" t="s">
        <v>24</v>
      </c>
      <c r="E69" s="19">
        <v>2</v>
      </c>
      <c r="F69" s="130">
        <f t="shared" si="19"/>
        <v>0</v>
      </c>
      <c r="G69" s="8">
        <v>125</v>
      </c>
      <c r="H69" s="8">
        <f t="shared" si="20"/>
        <v>0</v>
      </c>
      <c r="J69" s="332"/>
      <c r="K69" s="309"/>
      <c r="L69" s="311"/>
      <c r="M69" s="315"/>
      <c r="N69" s="317"/>
      <c r="O69" s="137"/>
      <c r="P69" s="319"/>
      <c r="Q69" s="76"/>
      <c r="R69" s="59"/>
      <c r="S69" s="343"/>
      <c r="T69" s="323"/>
      <c r="U69" s="15"/>
      <c r="V69" s="79"/>
      <c r="W69" s="215"/>
      <c r="Y69" s="21"/>
      <c r="Z69" s="21"/>
      <c r="AA69" s="21"/>
      <c r="AB69" s="21"/>
      <c r="AC69" s="21"/>
      <c r="AD69" s="21"/>
      <c r="AE69" s="48">
        <f t="shared" si="21"/>
        <v>0</v>
      </c>
      <c r="AF69" s="48"/>
      <c r="AG69" s="48"/>
      <c r="AH69" s="48"/>
      <c r="AI69" s="48"/>
      <c r="AJ69" s="48"/>
      <c r="AK69" s="48"/>
      <c r="AL69" s="48">
        <v>2</v>
      </c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K69" s="48">
        <f t="shared" si="24"/>
        <v>0</v>
      </c>
      <c r="BL69" s="48">
        <f t="shared" si="24"/>
        <v>0</v>
      </c>
      <c r="BM69" s="48">
        <v>3</v>
      </c>
      <c r="BN69" s="48">
        <v>3</v>
      </c>
      <c r="BP69" s="98">
        <v>2.2000000000000002</v>
      </c>
      <c r="BQ69" s="98">
        <f t="shared" si="22"/>
        <v>0</v>
      </c>
    </row>
    <row r="70" spans="1:69" ht="19.5" customHeight="1">
      <c r="A70" s="233" t="s">
        <v>661</v>
      </c>
      <c r="B70" s="234">
        <v>10315</v>
      </c>
      <c r="C70" s="292" t="s">
        <v>1121</v>
      </c>
      <c r="D70" s="19" t="s">
        <v>6</v>
      </c>
      <c r="E70" s="19">
        <v>2</v>
      </c>
      <c r="F70" s="130">
        <f t="shared" si="19"/>
        <v>0</v>
      </c>
      <c r="G70" s="8">
        <v>182.5</v>
      </c>
      <c r="H70" s="8">
        <f t="shared" si="20"/>
        <v>0</v>
      </c>
      <c r="J70" s="332"/>
      <c r="K70" s="309"/>
      <c r="L70" s="311"/>
      <c r="M70" s="315"/>
      <c r="N70" s="317"/>
      <c r="O70" s="137"/>
      <c r="P70" s="319"/>
      <c r="Q70" s="76"/>
      <c r="R70" s="59"/>
      <c r="S70" s="343"/>
      <c r="T70" s="323"/>
      <c r="U70" s="15"/>
      <c r="V70" s="79"/>
      <c r="W70" s="215"/>
      <c r="Y70" s="21"/>
      <c r="Z70" s="21"/>
      <c r="AA70" s="21"/>
      <c r="AB70" s="21"/>
      <c r="AC70" s="21"/>
      <c r="AD70" s="48">
        <f>AK70*$F70</f>
        <v>0</v>
      </c>
      <c r="AE70" s="21"/>
      <c r="AF70" s="48"/>
      <c r="AG70" s="48"/>
      <c r="AH70" s="48"/>
      <c r="AI70" s="48"/>
      <c r="AJ70" s="48"/>
      <c r="AK70" s="48">
        <v>2</v>
      </c>
      <c r="AL70" s="48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K70" s="48">
        <f>BM70*$F70</f>
        <v>0</v>
      </c>
      <c r="BL70" s="48">
        <f>BN70*$F70</f>
        <v>0</v>
      </c>
      <c r="BM70" s="48">
        <v>3</v>
      </c>
      <c r="BN70" s="48">
        <v>3</v>
      </c>
      <c r="BP70" s="98">
        <v>3.5</v>
      </c>
      <c r="BQ70" s="98">
        <f t="shared" si="22"/>
        <v>0</v>
      </c>
    </row>
    <row r="71" spans="1:69" ht="19.5" customHeight="1">
      <c r="A71" s="233" t="s">
        <v>662</v>
      </c>
      <c r="B71" s="234">
        <v>13016</v>
      </c>
      <c r="C71" s="292" t="s">
        <v>1122</v>
      </c>
      <c r="D71" s="19" t="s">
        <v>6</v>
      </c>
      <c r="E71" s="19">
        <v>2</v>
      </c>
      <c r="F71" s="130">
        <f t="shared" si="19"/>
        <v>0</v>
      </c>
      <c r="G71" s="8">
        <v>135</v>
      </c>
      <c r="H71" s="8">
        <f t="shared" si="20"/>
        <v>0</v>
      </c>
      <c r="J71" s="332"/>
      <c r="K71" s="309"/>
      <c r="L71" s="311"/>
      <c r="M71" s="315"/>
      <c r="N71" s="317"/>
      <c r="O71" s="137"/>
      <c r="P71" s="319"/>
      <c r="Q71" s="76"/>
      <c r="R71" s="59"/>
      <c r="S71" s="343"/>
      <c r="T71" s="323"/>
      <c r="U71" s="15"/>
      <c r="V71" s="79"/>
      <c r="W71" s="215"/>
      <c r="Y71" s="21"/>
      <c r="Z71" s="21"/>
      <c r="AA71" s="21"/>
      <c r="AB71" s="21"/>
      <c r="AC71" s="21"/>
      <c r="AD71" s="48">
        <f>AK71*$F71</f>
        <v>0</v>
      </c>
      <c r="AE71" s="21"/>
      <c r="AF71" s="48"/>
      <c r="AG71" s="48"/>
      <c r="AH71" s="48"/>
      <c r="AI71" s="48"/>
      <c r="AJ71" s="48"/>
      <c r="AK71" s="48">
        <v>2</v>
      </c>
      <c r="AL71" s="48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K71" s="48">
        <f>BM71*$F71</f>
        <v>0</v>
      </c>
      <c r="BL71" s="48">
        <f>BN71*$F71</f>
        <v>0</v>
      </c>
      <c r="BM71" s="48">
        <v>4</v>
      </c>
      <c r="BN71" s="48">
        <v>4</v>
      </c>
      <c r="BP71" s="98">
        <v>2.5</v>
      </c>
      <c r="BQ71" s="98">
        <f t="shared" si="22"/>
        <v>0</v>
      </c>
    </row>
    <row r="72" spans="1:69" ht="20.149999999999999" customHeight="1">
      <c r="A72" s="229"/>
      <c r="B72" s="229"/>
      <c r="C72" s="2"/>
      <c r="H72" s="109">
        <f>SUM(H35:H71)</f>
        <v>0</v>
      </c>
      <c r="I72" s="3"/>
      <c r="J72" s="7">
        <f>SUM(J35:J71)</f>
        <v>0</v>
      </c>
      <c r="K72" s="7">
        <f t="shared" ref="K72:T72" si="25">SUM(K35:K71)</f>
        <v>0</v>
      </c>
      <c r="L72" s="7">
        <f t="shared" si="25"/>
        <v>0</v>
      </c>
      <c r="M72" s="7">
        <f t="shared" si="25"/>
        <v>0</v>
      </c>
      <c r="N72" s="7">
        <f t="shared" si="25"/>
        <v>0</v>
      </c>
      <c r="O72" s="7">
        <f t="shared" si="25"/>
        <v>0</v>
      </c>
      <c r="P72" s="7">
        <f t="shared" si="25"/>
        <v>0</v>
      </c>
      <c r="Q72" s="7">
        <f t="shared" si="25"/>
        <v>0</v>
      </c>
      <c r="R72" s="7">
        <f t="shared" si="25"/>
        <v>0</v>
      </c>
      <c r="S72" s="7">
        <f t="shared" si="25"/>
        <v>0</v>
      </c>
      <c r="T72" s="7">
        <f t="shared" si="25"/>
        <v>0</v>
      </c>
      <c r="U72" s="7">
        <f t="shared" ref="U72" si="26">SUM(U35:U71)</f>
        <v>0</v>
      </c>
      <c r="V72" s="7">
        <f>SUM(V35:V71)</f>
        <v>0</v>
      </c>
      <c r="W72" s="7">
        <f>SUM(W35:W71)</f>
        <v>0</v>
      </c>
      <c r="Y72" s="21"/>
      <c r="Z72" s="21"/>
      <c r="AA72" s="21"/>
      <c r="AB72" s="21"/>
      <c r="AC72" s="21"/>
      <c r="AD72" s="7">
        <f>SUM(AD35:AD71)</f>
        <v>0</v>
      </c>
      <c r="AE72" s="7">
        <f>SUM(AE35:AE71)</f>
        <v>0</v>
      </c>
      <c r="AF72" s="21"/>
      <c r="AG72" s="21"/>
      <c r="AH72" s="21"/>
      <c r="AI72" s="21"/>
      <c r="AJ72" s="21"/>
      <c r="AK72" s="21"/>
      <c r="AL72" s="21"/>
      <c r="AM72" s="3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3"/>
      <c r="BK72" s="13">
        <f>SUM(BK35:BK71)</f>
        <v>0</v>
      </c>
      <c r="BL72" s="13">
        <f>SUM(BL35:BL71)</f>
        <v>0</v>
      </c>
      <c r="BM72" s="20"/>
      <c r="BN72" s="20"/>
      <c r="BP72" s="51"/>
      <c r="BQ72" s="100">
        <f>SUM(BQ35:BQ71)</f>
        <v>0</v>
      </c>
    </row>
    <row r="73" spans="1:69" ht="20.149999999999999" customHeight="1">
      <c r="A73" s="229"/>
      <c r="B73" s="229"/>
      <c r="C73" s="44" t="s">
        <v>17</v>
      </c>
      <c r="E73" s="10"/>
      <c r="F73" s="10"/>
      <c r="G73" s="10"/>
      <c r="H73" s="10"/>
      <c r="I73" s="3"/>
      <c r="J73" s="10"/>
      <c r="K73" s="10"/>
      <c r="L73" s="10"/>
      <c r="M73" s="10"/>
      <c r="N73" s="10"/>
      <c r="O73" s="10"/>
      <c r="P73" s="10"/>
      <c r="Q73" s="11"/>
      <c r="R73" s="10"/>
      <c r="S73" s="10"/>
      <c r="T73" s="10"/>
      <c r="U73" s="10"/>
      <c r="V73" s="10"/>
      <c r="W73" s="10"/>
      <c r="Y73" s="6" t="s">
        <v>61</v>
      </c>
      <c r="Z73" s="6" t="s">
        <v>20</v>
      </c>
      <c r="AA73" s="6" t="s">
        <v>21</v>
      </c>
      <c r="AB73" s="6" t="s">
        <v>22</v>
      </c>
      <c r="AC73" s="6" t="s">
        <v>23</v>
      </c>
      <c r="AD73" s="6" t="s">
        <v>6</v>
      </c>
      <c r="AE73" s="6" t="s">
        <v>24</v>
      </c>
      <c r="AF73" s="13" t="s">
        <v>61</v>
      </c>
      <c r="AG73" s="13" t="s">
        <v>20</v>
      </c>
      <c r="AH73" s="13" t="s">
        <v>21</v>
      </c>
      <c r="AI73" s="13" t="s">
        <v>22</v>
      </c>
      <c r="AJ73" s="13" t="s">
        <v>23</v>
      </c>
      <c r="AK73" s="13" t="s">
        <v>6</v>
      </c>
      <c r="AL73" s="13" t="s">
        <v>24</v>
      </c>
      <c r="AM73" s="3"/>
      <c r="AN73" s="6" t="s">
        <v>48</v>
      </c>
      <c r="AO73" s="6" t="s">
        <v>49</v>
      </c>
      <c r="AP73" s="6" t="s">
        <v>50</v>
      </c>
      <c r="AQ73" s="6" t="s">
        <v>52</v>
      </c>
      <c r="AR73" s="6" t="s">
        <v>54</v>
      </c>
      <c r="AS73" s="6" t="s">
        <v>55</v>
      </c>
      <c r="AT73" s="6" t="s">
        <v>56</v>
      </c>
      <c r="AU73" s="6" t="s">
        <v>57</v>
      </c>
      <c r="AV73" s="6" t="s">
        <v>58</v>
      </c>
      <c r="AW73" s="6" t="s">
        <v>239</v>
      </c>
      <c r="AX73" s="6" t="s">
        <v>240</v>
      </c>
      <c r="AY73" s="13" t="s">
        <v>48</v>
      </c>
      <c r="AZ73" s="13" t="s">
        <v>49</v>
      </c>
      <c r="BA73" s="13" t="s">
        <v>50</v>
      </c>
      <c r="BB73" s="13" t="s">
        <v>52</v>
      </c>
      <c r="BC73" s="13" t="s">
        <v>54</v>
      </c>
      <c r="BD73" s="13" t="s">
        <v>55</v>
      </c>
      <c r="BE73" s="13" t="s">
        <v>56</v>
      </c>
      <c r="BF73" s="13" t="s">
        <v>57</v>
      </c>
      <c r="BG73" s="13" t="s">
        <v>58</v>
      </c>
      <c r="BH73" s="13" t="s">
        <v>239</v>
      </c>
      <c r="BI73" s="13" t="s">
        <v>240</v>
      </c>
      <c r="BJ73" s="3"/>
      <c r="BK73" s="174" t="s">
        <v>50</v>
      </c>
      <c r="BL73" s="174" t="s">
        <v>52</v>
      </c>
      <c r="BM73" s="13" t="s">
        <v>50</v>
      </c>
      <c r="BN73" s="13" t="s">
        <v>52</v>
      </c>
      <c r="BP73" s="73" t="s">
        <v>68</v>
      </c>
      <c r="BQ73" s="73" t="s">
        <v>69</v>
      </c>
    </row>
    <row r="74" spans="1:69" ht="20.149999999999999" customHeight="1">
      <c r="A74" s="233" t="s">
        <v>531</v>
      </c>
      <c r="B74" s="234">
        <v>8582</v>
      </c>
      <c r="C74" s="285" t="s">
        <v>1123</v>
      </c>
      <c r="D74" s="19" t="s">
        <v>6</v>
      </c>
      <c r="E74" s="18">
        <v>5</v>
      </c>
      <c r="F74" s="130">
        <f t="shared" ref="F74:F89" si="27">SUM(J74:W74)</f>
        <v>0</v>
      </c>
      <c r="G74" s="8">
        <v>280</v>
      </c>
      <c r="H74" s="8">
        <f t="shared" ref="H74:H89" si="28">F74*G74*(100-$F$2)/100</f>
        <v>0</v>
      </c>
      <c r="J74" s="332"/>
      <c r="K74" s="309"/>
      <c r="L74" s="311"/>
      <c r="M74" s="315"/>
      <c r="N74" s="317"/>
      <c r="O74" s="137"/>
      <c r="P74" s="319"/>
      <c r="Q74" s="25"/>
      <c r="R74" s="59"/>
      <c r="S74" s="343"/>
      <c r="T74" s="323"/>
      <c r="U74" s="15"/>
      <c r="V74" s="79"/>
      <c r="W74" s="215"/>
      <c r="Y74" s="20"/>
      <c r="Z74" s="20"/>
      <c r="AA74" s="20"/>
      <c r="AB74" s="20"/>
      <c r="AC74" s="20"/>
      <c r="AD74" s="48">
        <f>AK74*$F74</f>
        <v>0</v>
      </c>
      <c r="AE74" s="20"/>
      <c r="AF74" s="48"/>
      <c r="AG74" s="48"/>
      <c r="AH74" s="48"/>
      <c r="AI74" s="48"/>
      <c r="AJ74" s="48"/>
      <c r="AK74" s="48">
        <v>5</v>
      </c>
      <c r="AL74" s="48"/>
      <c r="AN74" s="21"/>
      <c r="AO74" s="48">
        <f>AZ74*$F74</f>
        <v>0</v>
      </c>
      <c r="AP74" s="21"/>
      <c r="AQ74" s="48">
        <f>BB74*$F74</f>
        <v>0</v>
      </c>
      <c r="AR74" s="21"/>
      <c r="AS74" s="21"/>
      <c r="AT74" s="21"/>
      <c r="AU74" s="21"/>
      <c r="AV74" s="21"/>
      <c r="AW74" s="21"/>
      <c r="AX74" s="21"/>
      <c r="AY74" s="21"/>
      <c r="AZ74" s="48">
        <v>1</v>
      </c>
      <c r="BA74" s="21"/>
      <c r="BB74" s="48">
        <v>2</v>
      </c>
      <c r="BC74" s="21"/>
      <c r="BD74" s="21"/>
      <c r="BE74" s="21"/>
      <c r="BF74" s="21"/>
      <c r="BG74" s="21"/>
      <c r="BH74" s="21"/>
      <c r="BI74" s="21"/>
      <c r="BK74" s="20"/>
      <c r="BL74" s="20"/>
      <c r="BM74" s="20"/>
      <c r="BN74" s="20"/>
      <c r="BP74" s="74">
        <v>6.6</v>
      </c>
      <c r="BQ74" s="98">
        <f t="shared" ref="BQ74:BQ89" si="29">BP74*F74</f>
        <v>0</v>
      </c>
    </row>
    <row r="75" spans="1:69" ht="20.149999999999999" customHeight="1">
      <c r="A75" s="233" t="s">
        <v>532</v>
      </c>
      <c r="B75" s="234">
        <v>5430</v>
      </c>
      <c r="C75" s="285" t="s">
        <v>1124</v>
      </c>
      <c r="D75" s="18" t="s">
        <v>21</v>
      </c>
      <c r="E75" s="18">
        <v>20</v>
      </c>
      <c r="F75" s="130">
        <f t="shared" si="27"/>
        <v>0</v>
      </c>
      <c r="G75" s="8">
        <v>150</v>
      </c>
      <c r="H75" s="8">
        <f t="shared" si="28"/>
        <v>0</v>
      </c>
      <c r="J75" s="332"/>
      <c r="K75" s="309"/>
      <c r="L75" s="311"/>
      <c r="M75" s="315"/>
      <c r="N75" s="317"/>
      <c r="O75" s="137"/>
      <c r="P75" s="319"/>
      <c r="Q75" s="25"/>
      <c r="R75" s="59"/>
      <c r="S75" s="343"/>
      <c r="T75" s="323"/>
      <c r="U75" s="15"/>
      <c r="V75" s="79"/>
      <c r="W75" s="215"/>
      <c r="Y75" s="20"/>
      <c r="Z75" s="20"/>
      <c r="AA75" s="48">
        <f>AH75*$F75</f>
        <v>0</v>
      </c>
      <c r="AB75" s="20"/>
      <c r="AC75" s="20"/>
      <c r="AD75" s="20"/>
      <c r="AE75" s="20"/>
      <c r="AF75" s="48"/>
      <c r="AG75" s="48"/>
      <c r="AH75" s="48">
        <v>20</v>
      </c>
      <c r="AI75" s="48"/>
      <c r="AJ75" s="48"/>
      <c r="AK75" s="48"/>
      <c r="AL75" s="48"/>
      <c r="AN75" s="48">
        <f t="shared" ref="AN75:AN81" si="30">AY75*$F75</f>
        <v>0</v>
      </c>
      <c r="AO75" s="48">
        <f>AZ75*$F75</f>
        <v>0</v>
      </c>
      <c r="AP75" s="48">
        <f>BA75*$F75</f>
        <v>0</v>
      </c>
      <c r="AQ75" s="21"/>
      <c r="AR75" s="21"/>
      <c r="AS75" s="21"/>
      <c r="AT75" s="21"/>
      <c r="AU75" s="21"/>
      <c r="AV75" s="21"/>
      <c r="AW75" s="21"/>
      <c r="AX75" s="21"/>
      <c r="AY75" s="48">
        <v>6</v>
      </c>
      <c r="AZ75" s="48">
        <v>13</v>
      </c>
      <c r="BA75" s="48">
        <v>1</v>
      </c>
      <c r="BB75" s="21"/>
      <c r="BC75" s="21"/>
      <c r="BD75" s="21"/>
      <c r="BE75" s="21"/>
      <c r="BF75" s="21"/>
      <c r="BG75" s="21"/>
      <c r="BH75" s="21"/>
      <c r="BI75" s="21"/>
      <c r="BK75" s="20"/>
      <c r="BL75" s="20"/>
      <c r="BM75" s="20"/>
      <c r="BN75" s="20"/>
      <c r="BP75" s="134">
        <v>2.5169999999999999</v>
      </c>
      <c r="BQ75" s="98">
        <f t="shared" si="29"/>
        <v>0</v>
      </c>
    </row>
    <row r="76" spans="1:69" ht="20.149999999999999" customHeight="1">
      <c r="A76" s="233" t="s">
        <v>533</v>
      </c>
      <c r="B76" s="234">
        <v>5431</v>
      </c>
      <c r="C76" s="285" t="s">
        <v>1125</v>
      </c>
      <c r="D76" s="18" t="s">
        <v>21</v>
      </c>
      <c r="E76" s="18">
        <v>20</v>
      </c>
      <c r="F76" s="130">
        <f t="shared" si="27"/>
        <v>0</v>
      </c>
      <c r="G76" s="8">
        <v>170</v>
      </c>
      <c r="H76" s="8">
        <f t="shared" si="28"/>
        <v>0</v>
      </c>
      <c r="J76" s="332"/>
      <c r="K76" s="309"/>
      <c r="L76" s="311"/>
      <c r="M76" s="315"/>
      <c r="N76" s="317"/>
      <c r="O76" s="137"/>
      <c r="P76" s="319"/>
      <c r="Q76" s="25"/>
      <c r="R76" s="59"/>
      <c r="S76" s="343"/>
      <c r="T76" s="323"/>
      <c r="U76" s="15"/>
      <c r="V76" s="79"/>
      <c r="W76" s="215"/>
      <c r="Y76" s="20"/>
      <c r="Z76" s="20"/>
      <c r="AA76" s="48">
        <f>AH76*$F76</f>
        <v>0</v>
      </c>
      <c r="AB76" s="20"/>
      <c r="AC76" s="20"/>
      <c r="AD76" s="20"/>
      <c r="AE76" s="20"/>
      <c r="AF76" s="48"/>
      <c r="AG76" s="48"/>
      <c r="AH76" s="48">
        <v>20</v>
      </c>
      <c r="AI76" s="48"/>
      <c r="AJ76" s="48"/>
      <c r="AK76" s="48"/>
      <c r="AL76" s="48"/>
      <c r="AN76" s="48">
        <f t="shared" si="30"/>
        <v>0</v>
      </c>
      <c r="AO76" s="48">
        <f>AZ76*$F76</f>
        <v>0</v>
      </c>
      <c r="AP76" s="21"/>
      <c r="AQ76" s="21"/>
      <c r="AR76" s="21"/>
      <c r="AS76" s="21"/>
      <c r="AT76" s="21"/>
      <c r="AU76" s="21"/>
      <c r="AV76" s="21"/>
      <c r="AW76" s="21"/>
      <c r="AX76" s="21"/>
      <c r="AY76" s="48">
        <v>7</v>
      </c>
      <c r="AZ76" s="48">
        <v>13</v>
      </c>
      <c r="BA76" s="21"/>
      <c r="BB76" s="21"/>
      <c r="BC76" s="21"/>
      <c r="BD76" s="21"/>
      <c r="BE76" s="21"/>
      <c r="BF76" s="21"/>
      <c r="BG76" s="21"/>
      <c r="BH76" s="21"/>
      <c r="BI76" s="21"/>
      <c r="BK76" s="20"/>
      <c r="BL76" s="20"/>
      <c r="BM76" s="20"/>
      <c r="BN76" s="20"/>
      <c r="BP76" s="134">
        <v>3.016</v>
      </c>
      <c r="BQ76" s="98">
        <f t="shared" si="29"/>
        <v>0</v>
      </c>
    </row>
    <row r="77" spans="1:69" ht="20.149999999999999" customHeight="1">
      <c r="A77" s="233" t="s">
        <v>534</v>
      </c>
      <c r="B77" s="234">
        <v>5447</v>
      </c>
      <c r="C77" s="285" t="s">
        <v>1126</v>
      </c>
      <c r="D77" s="18" t="s">
        <v>22</v>
      </c>
      <c r="E77" s="18">
        <v>10</v>
      </c>
      <c r="F77" s="130">
        <f t="shared" si="27"/>
        <v>0</v>
      </c>
      <c r="G77" s="8">
        <v>150</v>
      </c>
      <c r="H77" s="8">
        <f t="shared" si="28"/>
        <v>0</v>
      </c>
      <c r="J77" s="332"/>
      <c r="K77" s="309"/>
      <c r="L77" s="311"/>
      <c r="M77" s="315"/>
      <c r="N77" s="317"/>
      <c r="O77" s="137"/>
      <c r="P77" s="319"/>
      <c r="Q77" s="25"/>
      <c r="R77" s="59"/>
      <c r="S77" s="343"/>
      <c r="T77" s="323"/>
      <c r="U77" s="15"/>
      <c r="V77" s="79"/>
      <c r="W77" s="215"/>
      <c r="Y77" s="20"/>
      <c r="Z77" s="20"/>
      <c r="AA77" s="20"/>
      <c r="AB77" s="48">
        <f>AI77*$F77</f>
        <v>0</v>
      </c>
      <c r="AC77" s="20"/>
      <c r="AD77" s="20"/>
      <c r="AE77" s="20"/>
      <c r="AF77" s="48"/>
      <c r="AG77" s="48"/>
      <c r="AH77" s="48"/>
      <c r="AI77" s="48">
        <v>10</v>
      </c>
      <c r="AJ77" s="48"/>
      <c r="AK77" s="48"/>
      <c r="AL77" s="48"/>
      <c r="AN77" s="48">
        <f t="shared" si="30"/>
        <v>0</v>
      </c>
      <c r="AO77" s="48">
        <f>AZ77*$F77</f>
        <v>0</v>
      </c>
      <c r="AP77" s="48">
        <f>BA77*$F77</f>
        <v>0</v>
      </c>
      <c r="AQ77" s="21"/>
      <c r="AR77" s="21"/>
      <c r="AS77" s="21"/>
      <c r="AT77" s="21"/>
      <c r="AU77" s="21"/>
      <c r="AV77" s="21"/>
      <c r="AW77" s="21"/>
      <c r="AX77" s="21"/>
      <c r="AY77" s="48">
        <v>1</v>
      </c>
      <c r="AZ77" s="48">
        <v>7</v>
      </c>
      <c r="BA77" s="48">
        <v>2</v>
      </c>
      <c r="BB77" s="21"/>
      <c r="BC77" s="21"/>
      <c r="BD77" s="21"/>
      <c r="BE77" s="21"/>
      <c r="BF77" s="21"/>
      <c r="BG77" s="21"/>
      <c r="BH77" s="21"/>
      <c r="BI77" s="21"/>
      <c r="BK77" s="20"/>
      <c r="BL77" s="20"/>
      <c r="BM77" s="20"/>
      <c r="BN77" s="20"/>
      <c r="BP77" s="134">
        <v>3.2389999999999999</v>
      </c>
      <c r="BQ77" s="98">
        <f t="shared" si="29"/>
        <v>0</v>
      </c>
    </row>
    <row r="78" spans="1:69" ht="20.149999999999999" customHeight="1">
      <c r="A78" s="233" t="s">
        <v>535</v>
      </c>
      <c r="B78" s="234">
        <v>8456</v>
      </c>
      <c r="C78" s="285" t="s">
        <v>1127</v>
      </c>
      <c r="D78" s="18" t="s">
        <v>22</v>
      </c>
      <c r="E78" s="18">
        <v>10</v>
      </c>
      <c r="F78" s="130">
        <f t="shared" si="27"/>
        <v>0</v>
      </c>
      <c r="G78" s="8">
        <v>197.5</v>
      </c>
      <c r="H78" s="8">
        <f t="shared" si="28"/>
        <v>0</v>
      </c>
      <c r="J78" s="332"/>
      <c r="K78" s="309"/>
      <c r="L78" s="311"/>
      <c r="M78" s="315"/>
      <c r="N78" s="317"/>
      <c r="O78" s="137"/>
      <c r="P78" s="319"/>
      <c r="Q78" s="25"/>
      <c r="R78" s="59"/>
      <c r="S78" s="343"/>
      <c r="T78" s="323"/>
      <c r="U78" s="15"/>
      <c r="V78" s="79"/>
      <c r="W78" s="215"/>
      <c r="Y78" s="20"/>
      <c r="Z78" s="20"/>
      <c r="AA78" s="20"/>
      <c r="AB78" s="48">
        <f>AI78*$F78</f>
        <v>0</v>
      </c>
      <c r="AC78" s="20"/>
      <c r="AD78" s="20"/>
      <c r="AE78" s="20"/>
      <c r="AF78" s="48"/>
      <c r="AG78" s="48"/>
      <c r="AH78" s="48"/>
      <c r="AI78" s="48">
        <v>10</v>
      </c>
      <c r="AJ78" s="48"/>
      <c r="AK78" s="48"/>
      <c r="AL78" s="48"/>
      <c r="AN78" s="48">
        <f t="shared" si="30"/>
        <v>0</v>
      </c>
      <c r="AO78" s="48">
        <f>AZ78*$F78</f>
        <v>0</v>
      </c>
      <c r="AP78" s="48">
        <f>BA78*$F78</f>
        <v>0</v>
      </c>
      <c r="AQ78" s="21"/>
      <c r="AR78" s="21"/>
      <c r="AS78" s="21"/>
      <c r="AT78" s="21"/>
      <c r="AU78" s="21"/>
      <c r="AV78" s="21"/>
      <c r="AW78" s="21"/>
      <c r="AX78" s="21"/>
      <c r="AY78" s="48">
        <v>1</v>
      </c>
      <c r="AZ78" s="48">
        <v>4</v>
      </c>
      <c r="BA78" s="48">
        <v>4</v>
      </c>
      <c r="BB78" s="21"/>
      <c r="BC78" s="21"/>
      <c r="BD78" s="21"/>
      <c r="BE78" s="21"/>
      <c r="BF78" s="21"/>
      <c r="BG78" s="21"/>
      <c r="BH78" s="21"/>
      <c r="BI78" s="21"/>
      <c r="BK78" s="20"/>
      <c r="BL78" s="20"/>
      <c r="BM78" s="20"/>
      <c r="BN78" s="20"/>
      <c r="BP78" s="134">
        <v>4.5</v>
      </c>
      <c r="BQ78" s="98">
        <f t="shared" si="29"/>
        <v>0</v>
      </c>
    </row>
    <row r="79" spans="1:69" ht="20.149999999999999" customHeight="1">
      <c r="A79" s="233" t="s">
        <v>536</v>
      </c>
      <c r="B79" s="234">
        <v>5444</v>
      </c>
      <c r="C79" s="285" t="s">
        <v>1128</v>
      </c>
      <c r="D79" s="18" t="s">
        <v>20</v>
      </c>
      <c r="E79" s="18">
        <v>20</v>
      </c>
      <c r="F79" s="130">
        <f t="shared" si="27"/>
        <v>0</v>
      </c>
      <c r="G79" s="8">
        <v>95</v>
      </c>
      <c r="H79" s="8">
        <f t="shared" si="28"/>
        <v>0</v>
      </c>
      <c r="J79" s="332"/>
      <c r="K79" s="309"/>
      <c r="L79" s="311"/>
      <c r="M79" s="315"/>
      <c r="N79" s="317"/>
      <c r="O79" s="137"/>
      <c r="P79" s="319"/>
      <c r="Q79" s="25"/>
      <c r="R79" s="59"/>
      <c r="S79" s="343"/>
      <c r="T79" s="323"/>
      <c r="U79" s="15"/>
      <c r="V79" s="79"/>
      <c r="W79" s="215"/>
      <c r="Y79" s="20"/>
      <c r="Z79" s="48">
        <f>AG79*$F79</f>
        <v>0</v>
      </c>
      <c r="AA79" s="20"/>
      <c r="AB79" s="20"/>
      <c r="AC79" s="20"/>
      <c r="AD79" s="20"/>
      <c r="AE79" s="20"/>
      <c r="AF79" s="48"/>
      <c r="AG79" s="48">
        <v>20</v>
      </c>
      <c r="AH79" s="48"/>
      <c r="AI79" s="48"/>
      <c r="AJ79" s="48"/>
      <c r="AK79" s="48"/>
      <c r="AL79" s="48"/>
      <c r="AN79" s="48">
        <f t="shared" si="30"/>
        <v>0</v>
      </c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48">
        <v>20</v>
      </c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K79" s="20"/>
      <c r="BL79" s="20"/>
      <c r="BM79" s="20"/>
      <c r="BN79" s="20"/>
      <c r="BP79" s="134">
        <v>0.94899999999999995</v>
      </c>
      <c r="BQ79" s="98">
        <f t="shared" si="29"/>
        <v>0</v>
      </c>
    </row>
    <row r="80" spans="1:69" ht="20.149999999999999" customHeight="1">
      <c r="A80" s="233" t="s">
        <v>537</v>
      </c>
      <c r="B80" s="234">
        <v>5445</v>
      </c>
      <c r="C80" s="285" t="s">
        <v>1129</v>
      </c>
      <c r="D80" s="18" t="s">
        <v>20</v>
      </c>
      <c r="E80" s="18">
        <v>20</v>
      </c>
      <c r="F80" s="130">
        <f t="shared" si="27"/>
        <v>0</v>
      </c>
      <c r="G80" s="8">
        <v>95</v>
      </c>
      <c r="H80" s="8">
        <f t="shared" si="28"/>
        <v>0</v>
      </c>
      <c r="J80" s="332"/>
      <c r="K80" s="309"/>
      <c r="L80" s="311"/>
      <c r="M80" s="315"/>
      <c r="N80" s="317"/>
      <c r="O80" s="137"/>
      <c r="P80" s="319"/>
      <c r="Q80" s="25"/>
      <c r="R80" s="59"/>
      <c r="S80" s="343"/>
      <c r="T80" s="323"/>
      <c r="U80" s="15"/>
      <c r="V80" s="79"/>
      <c r="W80" s="215"/>
      <c r="Y80" s="20"/>
      <c r="Z80" s="48">
        <f>AG80*$F80</f>
        <v>0</v>
      </c>
      <c r="AA80" s="20"/>
      <c r="AB80" s="20"/>
      <c r="AC80" s="20"/>
      <c r="AD80" s="20"/>
      <c r="AE80" s="20"/>
      <c r="AF80" s="48"/>
      <c r="AG80" s="48">
        <v>20</v>
      </c>
      <c r="AH80" s="48"/>
      <c r="AI80" s="48"/>
      <c r="AJ80" s="48"/>
      <c r="AK80" s="48"/>
      <c r="AL80" s="48"/>
      <c r="AN80" s="48">
        <f t="shared" si="30"/>
        <v>0</v>
      </c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48">
        <v>20</v>
      </c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K80" s="20"/>
      <c r="BL80" s="20"/>
      <c r="BM80" s="20"/>
      <c r="BN80" s="20"/>
      <c r="BP80" s="134">
        <v>1.002</v>
      </c>
      <c r="BQ80" s="98">
        <f t="shared" si="29"/>
        <v>0</v>
      </c>
    </row>
    <row r="81" spans="1:69" ht="20.149999999999999" customHeight="1">
      <c r="A81" s="233" t="s">
        <v>538</v>
      </c>
      <c r="B81" s="234">
        <v>5460</v>
      </c>
      <c r="C81" s="285" t="s">
        <v>1130</v>
      </c>
      <c r="D81" s="18" t="s">
        <v>21</v>
      </c>
      <c r="E81" s="18">
        <v>10</v>
      </c>
      <c r="F81" s="130">
        <f t="shared" si="27"/>
        <v>0</v>
      </c>
      <c r="G81" s="8">
        <v>72.5</v>
      </c>
      <c r="H81" s="8">
        <f t="shared" si="28"/>
        <v>0</v>
      </c>
      <c r="J81" s="332"/>
      <c r="K81" s="309"/>
      <c r="L81" s="311"/>
      <c r="M81" s="315"/>
      <c r="N81" s="317"/>
      <c r="O81" s="137"/>
      <c r="P81" s="319"/>
      <c r="Q81" s="25"/>
      <c r="R81" s="59"/>
      <c r="S81" s="343"/>
      <c r="T81" s="323"/>
      <c r="U81" s="15"/>
      <c r="V81" s="79"/>
      <c r="W81" s="215"/>
      <c r="Y81" s="20"/>
      <c r="Z81" s="20"/>
      <c r="AA81" s="48">
        <f>AH81*$F81</f>
        <v>0</v>
      </c>
      <c r="AB81" s="20"/>
      <c r="AC81" s="20"/>
      <c r="AD81" s="20"/>
      <c r="AE81" s="20"/>
      <c r="AF81" s="48"/>
      <c r="AG81" s="48"/>
      <c r="AH81" s="48">
        <v>10</v>
      </c>
      <c r="AI81" s="48"/>
      <c r="AJ81" s="48"/>
      <c r="AK81" s="48"/>
      <c r="AL81" s="48"/>
      <c r="AN81" s="48">
        <f t="shared" si="30"/>
        <v>0</v>
      </c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48">
        <v>10</v>
      </c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K81" s="20"/>
      <c r="BL81" s="20"/>
      <c r="BM81" s="20"/>
      <c r="BN81" s="20"/>
      <c r="BP81" s="134">
        <v>1.099</v>
      </c>
      <c r="BQ81" s="98">
        <f t="shared" si="29"/>
        <v>0</v>
      </c>
    </row>
    <row r="82" spans="1:69" ht="20.149999999999999" customHeight="1">
      <c r="A82" s="233" t="s">
        <v>539</v>
      </c>
      <c r="B82" s="234">
        <v>5438</v>
      </c>
      <c r="C82" s="285" t="s">
        <v>1131</v>
      </c>
      <c r="D82" s="18" t="s">
        <v>22</v>
      </c>
      <c r="E82" s="18">
        <v>20</v>
      </c>
      <c r="F82" s="130">
        <f t="shared" si="27"/>
        <v>0</v>
      </c>
      <c r="G82" s="8">
        <v>220</v>
      </c>
      <c r="H82" s="8">
        <f t="shared" si="28"/>
        <v>0</v>
      </c>
      <c r="J82" s="332"/>
      <c r="K82" s="309"/>
      <c r="L82" s="311"/>
      <c r="M82" s="315"/>
      <c r="N82" s="317"/>
      <c r="O82" s="137"/>
      <c r="P82" s="319"/>
      <c r="Q82" s="25"/>
      <c r="R82" s="59"/>
      <c r="S82" s="343"/>
      <c r="T82" s="323"/>
      <c r="U82" s="15"/>
      <c r="V82" s="79"/>
      <c r="W82" s="215"/>
      <c r="Y82" s="20"/>
      <c r="Z82" s="20"/>
      <c r="AA82" s="20"/>
      <c r="AB82" s="48">
        <f>AI82*$F82</f>
        <v>0</v>
      </c>
      <c r="AC82" s="20"/>
      <c r="AD82" s="20"/>
      <c r="AE82" s="20"/>
      <c r="AF82" s="48"/>
      <c r="AG82" s="48"/>
      <c r="AH82" s="48"/>
      <c r="AI82" s="48">
        <v>20</v>
      </c>
      <c r="AJ82" s="48"/>
      <c r="AK82" s="48"/>
      <c r="AL82" s="48"/>
      <c r="AN82" s="21"/>
      <c r="AO82" s="48">
        <f>AZ82*$F82</f>
        <v>0</v>
      </c>
      <c r="AP82" s="48">
        <f>BA82*$F82</f>
        <v>0</v>
      </c>
      <c r="AQ82" s="21"/>
      <c r="AR82" s="21"/>
      <c r="AS82" s="21"/>
      <c r="AT82" s="21"/>
      <c r="AU82" s="21"/>
      <c r="AV82" s="21"/>
      <c r="AW82" s="21"/>
      <c r="AX82" s="21"/>
      <c r="AY82" s="21"/>
      <c r="AZ82" s="48">
        <v>12</v>
      </c>
      <c r="BA82" s="48">
        <v>8</v>
      </c>
      <c r="BB82" s="21"/>
      <c r="BC82" s="21"/>
      <c r="BD82" s="21"/>
      <c r="BE82" s="21"/>
      <c r="BF82" s="21"/>
      <c r="BG82" s="21"/>
      <c r="BH82" s="21"/>
      <c r="BI82" s="21"/>
      <c r="BK82" s="20"/>
      <c r="BL82" s="20"/>
      <c r="BM82" s="20"/>
      <c r="BN82" s="20"/>
      <c r="BP82" s="134">
        <v>4.3780000000000001</v>
      </c>
      <c r="BQ82" s="98">
        <f t="shared" si="29"/>
        <v>0</v>
      </c>
    </row>
    <row r="83" spans="1:69" ht="20.149999999999999" customHeight="1">
      <c r="A83" s="233" t="s">
        <v>540</v>
      </c>
      <c r="B83" s="234">
        <v>5454</v>
      </c>
      <c r="C83" s="287" t="s">
        <v>1132</v>
      </c>
      <c r="D83" s="19" t="s">
        <v>6</v>
      </c>
      <c r="E83" s="19">
        <v>5</v>
      </c>
      <c r="F83" s="130">
        <f t="shared" si="27"/>
        <v>0</v>
      </c>
      <c r="G83" s="8">
        <v>245</v>
      </c>
      <c r="H83" s="8">
        <f t="shared" si="28"/>
        <v>0</v>
      </c>
      <c r="J83" s="332"/>
      <c r="K83" s="309"/>
      <c r="L83" s="311"/>
      <c r="M83" s="315"/>
      <c r="N83" s="317"/>
      <c r="O83" s="137"/>
      <c r="P83" s="319"/>
      <c r="Q83" s="25"/>
      <c r="R83" s="59"/>
      <c r="S83" s="343"/>
      <c r="T83" s="323"/>
      <c r="U83" s="15"/>
      <c r="V83" s="79"/>
      <c r="W83" s="215"/>
      <c r="Y83" s="20"/>
      <c r="Z83" s="20"/>
      <c r="AA83" s="20"/>
      <c r="AB83" s="20"/>
      <c r="AC83" s="20"/>
      <c r="AD83" s="48">
        <f>AK83*$F83</f>
        <v>0</v>
      </c>
      <c r="AE83" s="20"/>
      <c r="AF83" s="48"/>
      <c r="AG83" s="48"/>
      <c r="AH83" s="48"/>
      <c r="AI83" s="48"/>
      <c r="AJ83" s="48"/>
      <c r="AK83" s="48">
        <v>5</v>
      </c>
      <c r="AL83" s="48"/>
      <c r="AN83" s="21"/>
      <c r="AO83" s="21"/>
      <c r="AP83" s="21"/>
      <c r="AQ83" s="48">
        <f>BB83*$F83</f>
        <v>0</v>
      </c>
      <c r="AR83" s="21"/>
      <c r="AS83" s="21"/>
      <c r="AT83" s="48">
        <f>BE83*$F83</f>
        <v>0</v>
      </c>
      <c r="AU83" s="21"/>
      <c r="AV83" s="21"/>
      <c r="AW83" s="21"/>
      <c r="AX83" s="21"/>
      <c r="AY83" s="21"/>
      <c r="AZ83" s="21"/>
      <c r="BA83" s="21"/>
      <c r="BB83" s="48">
        <v>1</v>
      </c>
      <c r="BC83" s="21"/>
      <c r="BD83" s="21"/>
      <c r="BE83" s="48">
        <v>2</v>
      </c>
      <c r="BF83" s="21"/>
      <c r="BG83" s="21"/>
      <c r="BH83" s="21"/>
      <c r="BI83" s="21"/>
      <c r="BK83" s="20"/>
      <c r="BL83" s="20"/>
      <c r="BM83" s="20"/>
      <c r="BN83" s="20"/>
      <c r="BP83" s="134">
        <v>5.4660000000000002</v>
      </c>
      <c r="BQ83" s="98">
        <f t="shared" si="29"/>
        <v>0</v>
      </c>
    </row>
    <row r="84" spans="1:69" ht="20.149999999999999" customHeight="1">
      <c r="A84" s="233" t="s">
        <v>541</v>
      </c>
      <c r="B84" s="234">
        <v>5434</v>
      </c>
      <c r="C84" s="285" t="s">
        <v>1133</v>
      </c>
      <c r="D84" s="18" t="s">
        <v>20</v>
      </c>
      <c r="E84" s="18">
        <v>20</v>
      </c>
      <c r="F84" s="130">
        <f t="shared" si="27"/>
        <v>0</v>
      </c>
      <c r="G84" s="8">
        <v>130</v>
      </c>
      <c r="H84" s="8">
        <f t="shared" si="28"/>
        <v>0</v>
      </c>
      <c r="J84" s="332"/>
      <c r="K84" s="309"/>
      <c r="L84" s="311"/>
      <c r="M84" s="315"/>
      <c r="N84" s="317"/>
      <c r="O84" s="137"/>
      <c r="P84" s="319"/>
      <c r="Q84" s="25"/>
      <c r="R84" s="59"/>
      <c r="S84" s="343"/>
      <c r="T84" s="323"/>
      <c r="U84" s="15"/>
      <c r="V84" s="79"/>
      <c r="W84" s="215"/>
      <c r="Y84" s="20"/>
      <c r="Z84" s="48">
        <f>AG84*$F84</f>
        <v>0</v>
      </c>
      <c r="AA84" s="20"/>
      <c r="AB84" s="20"/>
      <c r="AC84" s="20"/>
      <c r="AD84" s="20"/>
      <c r="AE84" s="20"/>
      <c r="AF84" s="48"/>
      <c r="AG84" s="48">
        <v>20</v>
      </c>
      <c r="AH84" s="48"/>
      <c r="AI84" s="48"/>
      <c r="AJ84" s="48"/>
      <c r="AK84" s="48"/>
      <c r="AL84" s="48"/>
      <c r="AN84" s="48">
        <f>AY84*$F84</f>
        <v>0</v>
      </c>
      <c r="AO84" s="48">
        <f>AZ84*$F84</f>
        <v>0</v>
      </c>
      <c r="AP84" s="21"/>
      <c r="AQ84" s="21"/>
      <c r="AR84" s="21"/>
      <c r="AS84" s="21"/>
      <c r="AT84" s="21"/>
      <c r="AU84" s="21"/>
      <c r="AV84" s="21"/>
      <c r="AW84" s="21"/>
      <c r="AX84" s="21"/>
      <c r="AY84" s="48">
        <v>16</v>
      </c>
      <c r="AZ84" s="48">
        <v>4</v>
      </c>
      <c r="BA84" s="21"/>
      <c r="BB84" s="21"/>
      <c r="BC84" s="21"/>
      <c r="BD84" s="21"/>
      <c r="BE84" s="21"/>
      <c r="BF84" s="21"/>
      <c r="BG84" s="21"/>
      <c r="BH84" s="21"/>
      <c r="BI84" s="21"/>
      <c r="BK84" s="20"/>
      <c r="BL84" s="20"/>
      <c r="BM84" s="20"/>
      <c r="BN84" s="20"/>
      <c r="BP84" s="134">
        <v>1.9710000000000001</v>
      </c>
      <c r="BQ84" s="98">
        <f t="shared" si="29"/>
        <v>0</v>
      </c>
    </row>
    <row r="85" spans="1:69" ht="20.149999999999999" customHeight="1">
      <c r="A85" s="233" t="s">
        <v>542</v>
      </c>
      <c r="B85" s="234">
        <v>5436</v>
      </c>
      <c r="C85" s="285" t="s">
        <v>1134</v>
      </c>
      <c r="D85" s="18" t="s">
        <v>21</v>
      </c>
      <c r="E85" s="18">
        <v>20</v>
      </c>
      <c r="F85" s="130">
        <f t="shared" si="27"/>
        <v>0</v>
      </c>
      <c r="G85" s="8">
        <v>167.5</v>
      </c>
      <c r="H85" s="8">
        <f t="shared" si="28"/>
        <v>0</v>
      </c>
      <c r="J85" s="332"/>
      <c r="K85" s="309"/>
      <c r="L85" s="311"/>
      <c r="M85" s="315"/>
      <c r="N85" s="317"/>
      <c r="O85" s="137"/>
      <c r="P85" s="319"/>
      <c r="Q85" s="25"/>
      <c r="R85" s="59"/>
      <c r="S85" s="343"/>
      <c r="T85" s="323"/>
      <c r="U85" s="15"/>
      <c r="V85" s="79"/>
      <c r="W85" s="215"/>
      <c r="Y85" s="20"/>
      <c r="Z85" s="20"/>
      <c r="AA85" s="48">
        <f>AH85*$F85</f>
        <v>0</v>
      </c>
      <c r="AB85" s="20"/>
      <c r="AC85" s="20"/>
      <c r="AD85" s="20"/>
      <c r="AE85" s="20"/>
      <c r="AF85" s="48"/>
      <c r="AG85" s="48"/>
      <c r="AH85" s="48">
        <v>20</v>
      </c>
      <c r="AI85" s="48"/>
      <c r="AJ85" s="48"/>
      <c r="AK85" s="48"/>
      <c r="AL85" s="48"/>
      <c r="AN85" s="21"/>
      <c r="AO85" s="48">
        <f t="shared" ref="AO85:AP88" si="31">AZ85*$F85</f>
        <v>0</v>
      </c>
      <c r="AP85" s="48">
        <f t="shared" si="31"/>
        <v>0</v>
      </c>
      <c r="AQ85" s="21"/>
      <c r="AR85" s="21"/>
      <c r="AS85" s="21"/>
      <c r="AT85" s="21"/>
      <c r="AU85" s="21"/>
      <c r="AV85" s="21"/>
      <c r="AW85" s="21"/>
      <c r="AX85" s="21"/>
      <c r="AY85" s="21"/>
      <c r="AZ85" s="48">
        <v>16</v>
      </c>
      <c r="BA85" s="48">
        <v>4</v>
      </c>
      <c r="BB85" s="21"/>
      <c r="BC85" s="21"/>
      <c r="BD85" s="21"/>
      <c r="BE85" s="21"/>
      <c r="BF85" s="21"/>
      <c r="BG85" s="21"/>
      <c r="BH85" s="21"/>
      <c r="BI85" s="21"/>
      <c r="BK85" s="20"/>
      <c r="BL85" s="20"/>
      <c r="BM85" s="20"/>
      <c r="BN85" s="20"/>
      <c r="BP85" s="134">
        <v>3.0640000000000001</v>
      </c>
      <c r="BQ85" s="98">
        <f t="shared" si="29"/>
        <v>0</v>
      </c>
    </row>
    <row r="86" spans="1:69" ht="20.149999999999999" customHeight="1">
      <c r="A86" s="233" t="s">
        <v>543</v>
      </c>
      <c r="B86" s="234">
        <v>5441</v>
      </c>
      <c r="C86" s="285" t="s">
        <v>1135</v>
      </c>
      <c r="D86" s="18" t="s">
        <v>22</v>
      </c>
      <c r="E86" s="18">
        <v>10</v>
      </c>
      <c r="F86" s="130">
        <f t="shared" si="27"/>
        <v>0</v>
      </c>
      <c r="G86" s="8">
        <v>182.5</v>
      </c>
      <c r="H86" s="8">
        <f t="shared" si="28"/>
        <v>0</v>
      </c>
      <c r="J86" s="332"/>
      <c r="K86" s="309"/>
      <c r="L86" s="311"/>
      <c r="M86" s="315"/>
      <c r="N86" s="317"/>
      <c r="O86" s="137"/>
      <c r="P86" s="319"/>
      <c r="Q86" s="25"/>
      <c r="R86" s="59"/>
      <c r="S86" s="343"/>
      <c r="T86" s="323"/>
      <c r="U86" s="15"/>
      <c r="V86" s="79"/>
      <c r="W86" s="215"/>
      <c r="Y86" s="20"/>
      <c r="Z86" s="20"/>
      <c r="AA86" s="20"/>
      <c r="AB86" s="48">
        <f>AI86*$F86</f>
        <v>0</v>
      </c>
      <c r="AC86" s="20"/>
      <c r="AD86" s="20"/>
      <c r="AE86" s="20"/>
      <c r="AF86" s="48"/>
      <c r="AG86" s="48"/>
      <c r="AH86" s="48"/>
      <c r="AI86" s="48">
        <v>10</v>
      </c>
      <c r="AJ86" s="48"/>
      <c r="AK86" s="48"/>
      <c r="AL86" s="48"/>
      <c r="AN86" s="48">
        <f>AY86*$F86</f>
        <v>0</v>
      </c>
      <c r="AO86" s="48">
        <f t="shared" si="31"/>
        <v>0</v>
      </c>
      <c r="AP86" s="48">
        <f t="shared" si="31"/>
        <v>0</v>
      </c>
      <c r="AQ86" s="48">
        <f>BB86*$F86</f>
        <v>0</v>
      </c>
      <c r="AR86" s="21"/>
      <c r="AS86" s="21"/>
      <c r="AT86" s="21"/>
      <c r="AU86" s="21"/>
      <c r="AV86" s="21"/>
      <c r="AW86" s="21"/>
      <c r="AX86" s="21"/>
      <c r="AY86" s="48">
        <v>1</v>
      </c>
      <c r="AZ86" s="48">
        <v>1</v>
      </c>
      <c r="BA86" s="48">
        <v>7</v>
      </c>
      <c r="BB86" s="48">
        <v>1</v>
      </c>
      <c r="BC86" s="21"/>
      <c r="BD86" s="21"/>
      <c r="BE86" s="21"/>
      <c r="BF86" s="21"/>
      <c r="BG86" s="21"/>
      <c r="BH86" s="21"/>
      <c r="BI86" s="21"/>
      <c r="BK86" s="20"/>
      <c r="BL86" s="20"/>
      <c r="BM86" s="20"/>
      <c r="BN86" s="20"/>
      <c r="BP86" s="134">
        <v>4.3849999999999998</v>
      </c>
      <c r="BQ86" s="98">
        <f t="shared" si="29"/>
        <v>0</v>
      </c>
    </row>
    <row r="87" spans="1:69" ht="20.149999999999999" customHeight="1">
      <c r="A87" s="233" t="s">
        <v>544</v>
      </c>
      <c r="B87" s="234">
        <v>5449</v>
      </c>
      <c r="C87" s="285" t="s">
        <v>1136</v>
      </c>
      <c r="D87" s="18" t="s">
        <v>22</v>
      </c>
      <c r="E87" s="18">
        <v>10</v>
      </c>
      <c r="F87" s="130">
        <f t="shared" si="27"/>
        <v>0</v>
      </c>
      <c r="G87" s="8">
        <v>202.5</v>
      </c>
      <c r="H87" s="8">
        <f t="shared" si="28"/>
        <v>0</v>
      </c>
      <c r="J87" s="332"/>
      <c r="K87" s="309"/>
      <c r="L87" s="311"/>
      <c r="M87" s="315"/>
      <c r="N87" s="317"/>
      <c r="O87" s="137"/>
      <c r="P87" s="319"/>
      <c r="Q87" s="25"/>
      <c r="R87" s="59"/>
      <c r="S87" s="343"/>
      <c r="T87" s="323"/>
      <c r="U87" s="15"/>
      <c r="V87" s="79"/>
      <c r="W87" s="215"/>
      <c r="Y87" s="20"/>
      <c r="Z87" s="20"/>
      <c r="AA87" s="20"/>
      <c r="AB87" s="48">
        <f>AI87*$F87</f>
        <v>0</v>
      </c>
      <c r="AC87" s="20"/>
      <c r="AD87" s="20"/>
      <c r="AE87" s="20"/>
      <c r="AF87" s="48"/>
      <c r="AG87" s="48"/>
      <c r="AH87" s="48"/>
      <c r="AI87" s="48">
        <v>10</v>
      </c>
      <c r="AJ87" s="48"/>
      <c r="AK87" s="48"/>
      <c r="AL87" s="48"/>
      <c r="AN87" s="21"/>
      <c r="AO87" s="48">
        <f t="shared" si="31"/>
        <v>0</v>
      </c>
      <c r="AP87" s="48">
        <f t="shared" si="31"/>
        <v>0</v>
      </c>
      <c r="AQ87" s="48">
        <f>BB87*$F87</f>
        <v>0</v>
      </c>
      <c r="AR87" s="21"/>
      <c r="AS87" s="21"/>
      <c r="AT87" s="21"/>
      <c r="AU87" s="21"/>
      <c r="AV87" s="21"/>
      <c r="AW87" s="21"/>
      <c r="AX87" s="21"/>
      <c r="AY87" s="21"/>
      <c r="AZ87" s="48">
        <v>3</v>
      </c>
      <c r="BA87" s="48">
        <v>3</v>
      </c>
      <c r="BB87" s="48">
        <v>2</v>
      </c>
      <c r="BC87" s="21"/>
      <c r="BD87" s="21"/>
      <c r="BE87" s="21"/>
      <c r="BF87" s="21"/>
      <c r="BG87" s="21"/>
      <c r="BH87" s="21"/>
      <c r="BI87" s="21"/>
      <c r="BK87" s="20"/>
      <c r="BL87" s="20"/>
      <c r="BM87" s="20"/>
      <c r="BN87" s="20"/>
      <c r="BP87" s="134">
        <v>4.625</v>
      </c>
      <c r="BQ87" s="98">
        <f t="shared" si="29"/>
        <v>0</v>
      </c>
    </row>
    <row r="88" spans="1:69" ht="20.149999999999999" customHeight="1">
      <c r="A88" s="233" t="s">
        <v>545</v>
      </c>
      <c r="B88" s="234">
        <v>8553</v>
      </c>
      <c r="C88" s="293" t="s">
        <v>1137</v>
      </c>
      <c r="D88" s="32" t="s">
        <v>23</v>
      </c>
      <c r="E88" s="32">
        <v>10</v>
      </c>
      <c r="F88" s="130">
        <f t="shared" si="27"/>
        <v>0</v>
      </c>
      <c r="G88" s="8">
        <v>235</v>
      </c>
      <c r="H88" s="8">
        <f t="shared" si="28"/>
        <v>0</v>
      </c>
      <c r="J88" s="332"/>
      <c r="K88" s="309"/>
      <c r="L88" s="311"/>
      <c r="M88" s="315"/>
      <c r="N88" s="317"/>
      <c r="O88" s="137"/>
      <c r="P88" s="319"/>
      <c r="Q88" s="25"/>
      <c r="R88" s="59"/>
      <c r="S88" s="343"/>
      <c r="T88" s="323"/>
      <c r="U88" s="15"/>
      <c r="V88" s="79"/>
      <c r="W88" s="215"/>
      <c r="Y88" s="20"/>
      <c r="Z88" s="20"/>
      <c r="AA88" s="20"/>
      <c r="AB88" s="20"/>
      <c r="AC88" s="48">
        <f>AJ88*$F88</f>
        <v>0</v>
      </c>
      <c r="AD88" s="20"/>
      <c r="AE88" s="20"/>
      <c r="AF88" s="48"/>
      <c r="AG88" s="48"/>
      <c r="AH88" s="48"/>
      <c r="AI88" s="48"/>
      <c r="AJ88" s="48">
        <v>10</v>
      </c>
      <c r="AK88" s="48"/>
      <c r="AL88" s="48"/>
      <c r="AN88" s="48">
        <f>AY88*$F88</f>
        <v>0</v>
      </c>
      <c r="AO88" s="48">
        <f t="shared" si="31"/>
        <v>0</v>
      </c>
      <c r="AP88" s="48">
        <f t="shared" si="31"/>
        <v>0</v>
      </c>
      <c r="AQ88" s="21"/>
      <c r="AR88" s="21"/>
      <c r="AS88" s="21"/>
      <c r="AT88" s="21"/>
      <c r="AU88" s="21"/>
      <c r="AV88" s="21"/>
      <c r="AW88" s="21"/>
      <c r="AX88" s="21"/>
      <c r="AY88" s="48">
        <v>2</v>
      </c>
      <c r="AZ88" s="48">
        <v>5</v>
      </c>
      <c r="BA88" s="48">
        <v>2</v>
      </c>
      <c r="BB88" s="21"/>
      <c r="BC88" s="21"/>
      <c r="BD88" s="21"/>
      <c r="BE88" s="21"/>
      <c r="BF88" s="21"/>
      <c r="BG88" s="21"/>
      <c r="BH88" s="21"/>
      <c r="BI88" s="21"/>
      <c r="BK88" s="20"/>
      <c r="BL88" s="20"/>
      <c r="BM88" s="20"/>
      <c r="BN88" s="20"/>
      <c r="BP88" s="134">
        <v>6</v>
      </c>
      <c r="BQ88" s="98">
        <f t="shared" si="29"/>
        <v>0</v>
      </c>
    </row>
    <row r="89" spans="1:69" ht="20.149999999999999" customHeight="1">
      <c r="A89" s="233" t="s">
        <v>546</v>
      </c>
      <c r="B89" s="234">
        <v>5461</v>
      </c>
      <c r="C89" s="287" t="s">
        <v>1138</v>
      </c>
      <c r="D89" s="19" t="s">
        <v>23</v>
      </c>
      <c r="E89" s="19">
        <v>5</v>
      </c>
      <c r="F89" s="130">
        <f t="shared" si="27"/>
        <v>0</v>
      </c>
      <c r="G89" s="8">
        <v>215</v>
      </c>
      <c r="H89" s="8">
        <f t="shared" si="28"/>
        <v>0</v>
      </c>
      <c r="J89" s="332"/>
      <c r="K89" s="309"/>
      <c r="L89" s="311"/>
      <c r="M89" s="315"/>
      <c r="N89" s="317"/>
      <c r="O89" s="137"/>
      <c r="P89" s="319"/>
      <c r="Q89" s="25"/>
      <c r="R89" s="59"/>
      <c r="S89" s="343"/>
      <c r="T89" s="323"/>
      <c r="U89" s="15"/>
      <c r="V89" s="79"/>
      <c r="W89" s="215"/>
      <c r="Y89" s="20"/>
      <c r="Z89" s="20"/>
      <c r="AA89" s="20"/>
      <c r="AB89" s="20"/>
      <c r="AC89" s="48">
        <f>AJ89*$F89</f>
        <v>0</v>
      </c>
      <c r="AD89" s="20"/>
      <c r="AE89" s="20"/>
      <c r="AF89" s="48"/>
      <c r="AG89" s="48"/>
      <c r="AH89" s="48"/>
      <c r="AI89" s="48"/>
      <c r="AJ89" s="48">
        <v>5</v>
      </c>
      <c r="AK89" s="48"/>
      <c r="AL89" s="48"/>
      <c r="AN89" s="21"/>
      <c r="AO89" s="21"/>
      <c r="AP89" s="21"/>
      <c r="AQ89" s="48">
        <f>BB89*$F89</f>
        <v>0</v>
      </c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48">
        <v>3</v>
      </c>
      <c r="BC89" s="21"/>
      <c r="BD89" s="21"/>
      <c r="BE89" s="21"/>
      <c r="BF89" s="21"/>
      <c r="BG89" s="21"/>
      <c r="BH89" s="21"/>
      <c r="BI89" s="21"/>
      <c r="BK89" s="20"/>
      <c r="BL89" s="20"/>
      <c r="BM89" s="20"/>
      <c r="BN89" s="20"/>
      <c r="BP89" s="134">
        <v>3.6309999999999998</v>
      </c>
      <c r="BQ89" s="98">
        <f t="shared" si="29"/>
        <v>0</v>
      </c>
    </row>
    <row r="90" spans="1:69" ht="20.149999999999999" customHeight="1">
      <c r="A90" s="229"/>
      <c r="B90" s="229"/>
      <c r="C90" s="290"/>
      <c r="D90" s="9"/>
      <c r="E90" s="29"/>
      <c r="F90" s="16"/>
      <c r="G90" s="12"/>
      <c r="H90" s="108">
        <f>SUM(H74:H89)</f>
        <v>0</v>
      </c>
      <c r="I90" s="3"/>
      <c r="J90" s="7">
        <f t="shared" ref="J90:T90" si="32">SUM(J74:J89)</f>
        <v>0</v>
      </c>
      <c r="K90" s="7">
        <f t="shared" si="32"/>
        <v>0</v>
      </c>
      <c r="L90" s="7">
        <f t="shared" si="32"/>
        <v>0</v>
      </c>
      <c r="M90" s="7">
        <f t="shared" si="32"/>
        <v>0</v>
      </c>
      <c r="N90" s="7">
        <f t="shared" si="32"/>
        <v>0</v>
      </c>
      <c r="O90" s="7">
        <f t="shared" si="32"/>
        <v>0</v>
      </c>
      <c r="P90" s="7">
        <f t="shared" si="32"/>
        <v>0</v>
      </c>
      <c r="Q90" s="7">
        <f t="shared" si="32"/>
        <v>0</v>
      </c>
      <c r="R90" s="7">
        <f t="shared" si="32"/>
        <v>0</v>
      </c>
      <c r="S90" s="7">
        <f t="shared" si="32"/>
        <v>0</v>
      </c>
      <c r="T90" s="7">
        <f t="shared" si="32"/>
        <v>0</v>
      </c>
      <c r="U90" s="7">
        <f t="shared" ref="U90" si="33">SUM(U74:U89)</f>
        <v>0</v>
      </c>
      <c r="V90" s="7">
        <f>SUM(V74:V89)</f>
        <v>0</v>
      </c>
      <c r="W90" s="7">
        <f>SUM(W74:W89)</f>
        <v>0</v>
      </c>
      <c r="Y90" s="20"/>
      <c r="Z90" s="7">
        <f>SUM(Z74:Z89)</f>
        <v>0</v>
      </c>
      <c r="AA90" s="7">
        <f>SUM(AA74:AA89)</f>
        <v>0</v>
      </c>
      <c r="AB90" s="7">
        <f>SUM(AB74:AB89)</f>
        <v>0</v>
      </c>
      <c r="AC90" s="7">
        <f>SUM(AC74:AC89)</f>
        <v>0</v>
      </c>
      <c r="AD90" s="7">
        <f>SUM(AD74:AD89)</f>
        <v>0</v>
      </c>
      <c r="AE90" s="21"/>
      <c r="AF90" s="21"/>
      <c r="AG90" s="21"/>
      <c r="AH90" s="21"/>
      <c r="AI90" s="21"/>
      <c r="AJ90" s="21"/>
      <c r="AK90" s="21"/>
      <c r="AL90" s="21"/>
      <c r="AM90" s="3"/>
      <c r="AN90" s="7">
        <f t="shared" ref="AN90:AQ90" si="34">SUM(AN74:AN89)</f>
        <v>0</v>
      </c>
      <c r="AO90" s="7">
        <f t="shared" si="34"/>
        <v>0</v>
      </c>
      <c r="AP90" s="7">
        <f t="shared" si="34"/>
        <v>0</v>
      </c>
      <c r="AQ90" s="7">
        <f t="shared" si="34"/>
        <v>0</v>
      </c>
      <c r="AR90" s="21"/>
      <c r="AS90" s="21"/>
      <c r="AT90" s="7">
        <f>SUM(AT74:AT89)</f>
        <v>0</v>
      </c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3"/>
      <c r="BK90" s="20"/>
      <c r="BL90" s="20"/>
      <c r="BM90" s="20"/>
      <c r="BN90" s="20"/>
      <c r="BP90" s="51"/>
      <c r="BQ90" s="100">
        <f>SUM(BQ74:BQ89)</f>
        <v>0</v>
      </c>
    </row>
    <row r="91" spans="1:69" ht="20.149999999999999" customHeight="1">
      <c r="A91" s="229"/>
      <c r="B91" s="229"/>
      <c r="C91" s="28" t="s">
        <v>19</v>
      </c>
      <c r="D91" s="16"/>
      <c r="E91" s="16"/>
      <c r="F91" s="16"/>
      <c r="G91" s="12"/>
      <c r="H91" s="12"/>
      <c r="I91" s="3"/>
      <c r="J91" s="16"/>
      <c r="K91" s="16"/>
      <c r="L91" s="16"/>
      <c r="M91" s="16"/>
      <c r="N91" s="16"/>
      <c r="O91" s="16"/>
      <c r="P91" s="16"/>
      <c r="Q91" s="17"/>
      <c r="R91" s="16"/>
      <c r="S91" s="16"/>
      <c r="T91" s="16"/>
      <c r="U91" s="16"/>
      <c r="V91" s="16"/>
      <c r="W91" s="16"/>
      <c r="Y91" s="6" t="s">
        <v>61</v>
      </c>
      <c r="Z91" s="6" t="s">
        <v>20</v>
      </c>
      <c r="AA91" s="6" t="s">
        <v>21</v>
      </c>
      <c r="AB91" s="6" t="s">
        <v>22</v>
      </c>
      <c r="AC91" s="6" t="s">
        <v>23</v>
      </c>
      <c r="AD91" s="6" t="s">
        <v>6</v>
      </c>
      <c r="AE91" s="6" t="s">
        <v>24</v>
      </c>
      <c r="AF91" s="13" t="s">
        <v>61</v>
      </c>
      <c r="AG91" s="13" t="s">
        <v>20</v>
      </c>
      <c r="AH91" s="13" t="s">
        <v>21</v>
      </c>
      <c r="AI91" s="13" t="s">
        <v>22</v>
      </c>
      <c r="AJ91" s="13" t="s">
        <v>23</v>
      </c>
      <c r="AK91" s="13" t="s">
        <v>6</v>
      </c>
      <c r="AL91" s="13" t="s">
        <v>24</v>
      </c>
      <c r="AM91" s="3"/>
      <c r="AN91" s="6" t="s">
        <v>48</v>
      </c>
      <c r="AO91" s="6" t="s">
        <v>49</v>
      </c>
      <c r="AP91" s="6" t="s">
        <v>50</v>
      </c>
      <c r="AQ91" s="6" t="s">
        <v>52</v>
      </c>
      <c r="AR91" s="6" t="s">
        <v>54</v>
      </c>
      <c r="AS91" s="6" t="s">
        <v>55</v>
      </c>
      <c r="AT91" s="6" t="s">
        <v>56</v>
      </c>
      <c r="AU91" s="6" t="s">
        <v>57</v>
      </c>
      <c r="AV91" s="6" t="s">
        <v>58</v>
      </c>
      <c r="AW91" s="6" t="s">
        <v>239</v>
      </c>
      <c r="AX91" s="6" t="s">
        <v>240</v>
      </c>
      <c r="AY91" s="13" t="s">
        <v>48</v>
      </c>
      <c r="AZ91" s="13" t="s">
        <v>49</v>
      </c>
      <c r="BA91" s="13" t="s">
        <v>50</v>
      </c>
      <c r="BB91" s="13" t="s">
        <v>52</v>
      </c>
      <c r="BC91" s="13" t="s">
        <v>54</v>
      </c>
      <c r="BD91" s="13" t="s">
        <v>55</v>
      </c>
      <c r="BE91" s="13" t="s">
        <v>56</v>
      </c>
      <c r="BF91" s="13" t="s">
        <v>57</v>
      </c>
      <c r="BG91" s="13" t="s">
        <v>58</v>
      </c>
      <c r="BH91" s="13" t="s">
        <v>239</v>
      </c>
      <c r="BI91" s="13" t="s">
        <v>240</v>
      </c>
      <c r="BJ91" s="3"/>
      <c r="BK91" s="174" t="s">
        <v>50</v>
      </c>
      <c r="BL91" s="174" t="s">
        <v>52</v>
      </c>
      <c r="BM91" s="13" t="s">
        <v>50</v>
      </c>
      <c r="BN91" s="13" t="s">
        <v>52</v>
      </c>
      <c r="BP91" s="73" t="s">
        <v>68</v>
      </c>
      <c r="BQ91" s="73" t="s">
        <v>69</v>
      </c>
    </row>
    <row r="92" spans="1:69" ht="20.149999999999999" customHeight="1">
      <c r="A92" s="233" t="s">
        <v>551</v>
      </c>
      <c r="B92" s="234">
        <v>8544</v>
      </c>
      <c r="C92" s="284" t="s">
        <v>1139</v>
      </c>
      <c r="D92" s="19" t="s">
        <v>208</v>
      </c>
      <c r="E92" s="19">
        <v>15</v>
      </c>
      <c r="F92" s="107">
        <f>SUM(J92:W92)</f>
        <v>0</v>
      </c>
      <c r="G92" s="8">
        <v>475</v>
      </c>
      <c r="H92" s="8">
        <f t="shared" ref="H92:H135" si="35">F92*G92*(100-$F$2)/100</f>
        <v>0</v>
      </c>
      <c r="J92" s="332"/>
      <c r="K92" s="309"/>
      <c r="L92" s="311"/>
      <c r="M92" s="315"/>
      <c r="N92" s="317"/>
      <c r="O92" s="137"/>
      <c r="P92" s="319"/>
      <c r="Q92" s="25"/>
      <c r="R92" s="59"/>
      <c r="S92" s="343"/>
      <c r="T92" s="323"/>
      <c r="U92" s="15"/>
      <c r="V92" s="79"/>
      <c r="W92" s="215"/>
      <c r="Y92" s="20"/>
      <c r="Z92" s="20"/>
      <c r="AA92" s="48">
        <f>AH92*$F92</f>
        <v>0</v>
      </c>
      <c r="AB92" s="48">
        <f>AI92*$F92</f>
        <v>0</v>
      </c>
      <c r="AC92" s="48">
        <f>AJ92*$F92</f>
        <v>0</v>
      </c>
      <c r="AD92" s="20"/>
      <c r="AE92" s="20"/>
      <c r="AF92" s="48"/>
      <c r="AG92" s="48"/>
      <c r="AH92" s="48">
        <v>2</v>
      </c>
      <c r="AI92" s="48">
        <v>11</v>
      </c>
      <c r="AJ92" s="48">
        <v>2</v>
      </c>
      <c r="AK92" s="48"/>
      <c r="AL92" s="48"/>
      <c r="AN92" s="48">
        <f>AY92*$F92</f>
        <v>0</v>
      </c>
      <c r="AO92" s="48">
        <f>AZ92*$F92</f>
        <v>0</v>
      </c>
      <c r="AP92" s="48">
        <f>BA92*$F92</f>
        <v>0</v>
      </c>
      <c r="AQ92" s="48">
        <f>BB92*$F92</f>
        <v>0</v>
      </c>
      <c r="AR92" s="48">
        <f>BC92*$F92</f>
        <v>0</v>
      </c>
      <c r="AS92" s="21"/>
      <c r="AT92" s="21"/>
      <c r="AU92" s="21"/>
      <c r="AV92" s="21"/>
      <c r="AW92" s="21"/>
      <c r="AX92" s="21"/>
      <c r="AY92" s="59">
        <v>1</v>
      </c>
      <c r="AZ92" s="59">
        <v>2</v>
      </c>
      <c r="BA92" s="59">
        <v>7</v>
      </c>
      <c r="BB92" s="59">
        <v>3</v>
      </c>
      <c r="BC92" s="59">
        <v>2</v>
      </c>
      <c r="BD92" s="21"/>
      <c r="BE92" s="21"/>
      <c r="BF92" s="21"/>
      <c r="BG92" s="21"/>
      <c r="BH92" s="21"/>
      <c r="BI92" s="21"/>
      <c r="BK92" s="20"/>
      <c r="BL92" s="20"/>
      <c r="BM92" s="20"/>
      <c r="BN92" s="20"/>
      <c r="BP92" s="134">
        <v>12.5</v>
      </c>
      <c r="BQ92" s="98">
        <f t="shared" ref="BQ92:BQ135" si="36">BP92*F92</f>
        <v>0</v>
      </c>
    </row>
    <row r="93" spans="1:69" ht="20.149999999999999" customHeight="1">
      <c r="A93" s="233" t="s">
        <v>547</v>
      </c>
      <c r="B93" s="234">
        <v>10317</v>
      </c>
      <c r="C93" s="284" t="s">
        <v>1140</v>
      </c>
      <c r="D93" s="19" t="s">
        <v>23</v>
      </c>
      <c r="E93" s="19">
        <v>1</v>
      </c>
      <c r="F93" s="107">
        <f t="shared" ref="F93:F135" si="37">SUM(J93:W93)</f>
        <v>0</v>
      </c>
      <c r="G93" s="8">
        <v>57.5</v>
      </c>
      <c r="H93" s="8">
        <f t="shared" si="35"/>
        <v>0</v>
      </c>
      <c r="J93" s="332"/>
      <c r="K93" s="309"/>
      <c r="L93" s="311"/>
      <c r="M93" s="315"/>
      <c r="N93" s="317"/>
      <c r="O93" s="137"/>
      <c r="P93" s="319"/>
      <c r="Q93" s="25"/>
      <c r="R93" s="59"/>
      <c r="S93" s="343"/>
      <c r="T93" s="323"/>
      <c r="U93" s="15"/>
      <c r="V93" s="79"/>
      <c r="W93" s="215"/>
      <c r="Y93" s="20"/>
      <c r="Z93" s="20"/>
      <c r="AA93" s="20"/>
      <c r="AB93" s="20"/>
      <c r="AC93" s="48">
        <f t="shared" ref="AC93:AC101" si="38">AJ93*$F93</f>
        <v>0</v>
      </c>
      <c r="AD93" s="20"/>
      <c r="AE93" s="20"/>
      <c r="AF93" s="48"/>
      <c r="AG93" s="48"/>
      <c r="AH93" s="48"/>
      <c r="AI93" s="48"/>
      <c r="AJ93" s="48">
        <v>1</v>
      </c>
      <c r="AK93" s="48"/>
      <c r="AL93" s="48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K93" s="48">
        <f>BM93*$F93</f>
        <v>0</v>
      </c>
      <c r="BL93" s="20"/>
      <c r="BM93" s="48">
        <v>3</v>
      </c>
      <c r="BN93" s="20"/>
      <c r="BP93" s="134">
        <v>0.9</v>
      </c>
      <c r="BQ93" s="98">
        <f t="shared" si="36"/>
        <v>0</v>
      </c>
    </row>
    <row r="94" spans="1:69" ht="20.149999999999999" customHeight="1">
      <c r="A94" s="233" t="s">
        <v>548</v>
      </c>
      <c r="B94" s="234">
        <v>10319</v>
      </c>
      <c r="C94" s="284" t="s">
        <v>1141</v>
      </c>
      <c r="D94" s="19" t="s">
        <v>23</v>
      </c>
      <c r="E94" s="19">
        <v>1</v>
      </c>
      <c r="F94" s="107">
        <f t="shared" si="37"/>
        <v>0</v>
      </c>
      <c r="G94" s="8">
        <v>62.5</v>
      </c>
      <c r="H94" s="8">
        <f t="shared" si="35"/>
        <v>0</v>
      </c>
      <c r="J94" s="332"/>
      <c r="K94" s="309"/>
      <c r="L94" s="311"/>
      <c r="M94" s="315"/>
      <c r="N94" s="317"/>
      <c r="O94" s="137"/>
      <c r="P94" s="319"/>
      <c r="Q94" s="25"/>
      <c r="R94" s="59"/>
      <c r="S94" s="343"/>
      <c r="T94" s="323"/>
      <c r="U94" s="15"/>
      <c r="V94" s="79"/>
      <c r="W94" s="215"/>
      <c r="Y94" s="20"/>
      <c r="Z94" s="20"/>
      <c r="AA94" s="20"/>
      <c r="AB94" s="20"/>
      <c r="AC94" s="48">
        <f t="shared" si="38"/>
        <v>0</v>
      </c>
      <c r="AD94" s="20"/>
      <c r="AE94" s="20"/>
      <c r="AF94" s="48"/>
      <c r="AG94" s="48"/>
      <c r="AH94" s="48"/>
      <c r="AI94" s="48"/>
      <c r="AJ94" s="48">
        <v>1</v>
      </c>
      <c r="AK94" s="48"/>
      <c r="AL94" s="48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K94" s="48">
        <f>BM94*$F94</f>
        <v>0</v>
      </c>
      <c r="BL94" s="20"/>
      <c r="BM94" s="48">
        <v>3</v>
      </c>
      <c r="BN94" s="20"/>
      <c r="BP94" s="134">
        <v>1.1000000000000001</v>
      </c>
      <c r="BQ94" s="98">
        <f t="shared" si="36"/>
        <v>0</v>
      </c>
    </row>
    <row r="95" spans="1:69" ht="20.149999999999999" customHeight="1">
      <c r="A95" s="233" t="s">
        <v>549</v>
      </c>
      <c r="B95" s="234">
        <v>10316</v>
      </c>
      <c r="C95" s="284" t="s">
        <v>1142</v>
      </c>
      <c r="D95" s="19" t="s">
        <v>23</v>
      </c>
      <c r="E95" s="19">
        <v>1</v>
      </c>
      <c r="F95" s="107">
        <f t="shared" si="37"/>
        <v>0</v>
      </c>
      <c r="G95" s="8">
        <v>62.5</v>
      </c>
      <c r="H95" s="8">
        <f t="shared" si="35"/>
        <v>0</v>
      </c>
      <c r="J95" s="332"/>
      <c r="K95" s="309"/>
      <c r="L95" s="311"/>
      <c r="M95" s="315"/>
      <c r="N95" s="317"/>
      <c r="O95" s="137"/>
      <c r="P95" s="319"/>
      <c r="Q95" s="25"/>
      <c r="R95" s="59"/>
      <c r="S95" s="343"/>
      <c r="T95" s="323"/>
      <c r="U95" s="15"/>
      <c r="V95" s="79"/>
      <c r="W95" s="215"/>
      <c r="Y95" s="20"/>
      <c r="Z95" s="20"/>
      <c r="AA95" s="20"/>
      <c r="AB95" s="20"/>
      <c r="AC95" s="48">
        <f t="shared" si="38"/>
        <v>0</v>
      </c>
      <c r="AD95" s="20"/>
      <c r="AE95" s="20"/>
      <c r="AF95" s="48"/>
      <c r="AG95" s="48"/>
      <c r="AH95" s="48"/>
      <c r="AI95" s="48"/>
      <c r="AJ95" s="48">
        <v>1</v>
      </c>
      <c r="AK95" s="48"/>
      <c r="AL95" s="48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K95" s="48">
        <f>BM95*$F95</f>
        <v>0</v>
      </c>
      <c r="BL95" s="20"/>
      <c r="BM95" s="48">
        <v>3</v>
      </c>
      <c r="BN95" s="20"/>
      <c r="BP95" s="134">
        <v>1.1000000000000001</v>
      </c>
      <c r="BQ95" s="98">
        <f t="shared" si="36"/>
        <v>0</v>
      </c>
    </row>
    <row r="96" spans="1:69" ht="20.149999999999999" customHeight="1">
      <c r="A96" s="233" t="s">
        <v>550</v>
      </c>
      <c r="B96" s="234">
        <v>10318</v>
      </c>
      <c r="C96" s="284" t="s">
        <v>1143</v>
      </c>
      <c r="D96" s="19" t="s">
        <v>23</v>
      </c>
      <c r="E96" s="19">
        <v>1</v>
      </c>
      <c r="F96" s="107">
        <f t="shared" si="37"/>
        <v>0</v>
      </c>
      <c r="G96" s="8">
        <v>57.5</v>
      </c>
      <c r="H96" s="8">
        <f t="shared" si="35"/>
        <v>0</v>
      </c>
      <c r="J96" s="332"/>
      <c r="K96" s="309"/>
      <c r="L96" s="311"/>
      <c r="M96" s="315"/>
      <c r="N96" s="317"/>
      <c r="O96" s="137"/>
      <c r="P96" s="319"/>
      <c r="Q96" s="25"/>
      <c r="R96" s="59"/>
      <c r="S96" s="343"/>
      <c r="T96" s="323"/>
      <c r="U96" s="15"/>
      <c r="V96" s="79"/>
      <c r="W96" s="215"/>
      <c r="Y96" s="20"/>
      <c r="Z96" s="20"/>
      <c r="AA96" s="20"/>
      <c r="AB96" s="20"/>
      <c r="AC96" s="48">
        <f t="shared" si="38"/>
        <v>0</v>
      </c>
      <c r="AD96" s="20"/>
      <c r="AE96" s="20"/>
      <c r="AF96" s="48"/>
      <c r="AG96" s="48"/>
      <c r="AH96" s="48"/>
      <c r="AI96" s="48"/>
      <c r="AJ96" s="48">
        <v>1</v>
      </c>
      <c r="AK96" s="48"/>
      <c r="AL96" s="48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K96" s="48">
        <f>BM96*$F96</f>
        <v>0</v>
      </c>
      <c r="BL96" s="20" t="s">
        <v>197</v>
      </c>
      <c r="BM96" s="48">
        <v>3</v>
      </c>
      <c r="BN96" s="20"/>
      <c r="BP96" s="134">
        <v>1</v>
      </c>
      <c r="BQ96" s="98">
        <f t="shared" si="36"/>
        <v>0</v>
      </c>
    </row>
    <row r="97" spans="1:69" ht="20.149999999999999" customHeight="1">
      <c r="A97" s="233" t="s">
        <v>552</v>
      </c>
      <c r="B97" s="234">
        <v>10449</v>
      </c>
      <c r="C97" s="284" t="s">
        <v>1144</v>
      </c>
      <c r="D97" s="19" t="s">
        <v>23</v>
      </c>
      <c r="E97" s="19">
        <v>2</v>
      </c>
      <c r="F97" s="107">
        <f t="shared" si="37"/>
        <v>0</v>
      </c>
      <c r="G97" s="8">
        <v>120</v>
      </c>
      <c r="H97" s="8">
        <f t="shared" si="35"/>
        <v>0</v>
      </c>
      <c r="J97" s="332"/>
      <c r="K97" s="309"/>
      <c r="L97" s="311"/>
      <c r="M97" s="315"/>
      <c r="N97" s="317"/>
      <c r="O97" s="137"/>
      <c r="P97" s="319"/>
      <c r="Q97" s="25"/>
      <c r="R97" s="59"/>
      <c r="S97" s="343"/>
      <c r="T97" s="323"/>
      <c r="U97" s="15"/>
      <c r="V97" s="79"/>
      <c r="W97" s="215"/>
      <c r="Y97" s="20"/>
      <c r="Z97" s="20"/>
      <c r="AA97" s="20"/>
      <c r="AB97" s="20"/>
      <c r="AC97" s="48">
        <f t="shared" si="38"/>
        <v>0</v>
      </c>
      <c r="AD97" s="20"/>
      <c r="AE97" s="20"/>
      <c r="AF97" s="48"/>
      <c r="AG97" s="48"/>
      <c r="AH97" s="48"/>
      <c r="AI97" s="48"/>
      <c r="AJ97" s="48">
        <v>2</v>
      </c>
      <c r="AK97" s="48"/>
      <c r="AL97" s="48"/>
      <c r="AN97" s="21"/>
      <c r="AO97" s="21"/>
      <c r="AP97" s="21"/>
      <c r="AQ97" s="21"/>
      <c r="AR97" s="21"/>
      <c r="AS97" s="48">
        <f>BD97*$F97</f>
        <v>0</v>
      </c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59">
        <v>2</v>
      </c>
      <c r="BE97" s="21"/>
      <c r="BF97" s="21"/>
      <c r="BG97" s="21"/>
      <c r="BH97" s="21"/>
      <c r="BI97" s="21"/>
      <c r="BK97" s="20"/>
      <c r="BL97" s="20"/>
      <c r="BM97" s="20"/>
      <c r="BN97" s="20"/>
      <c r="BP97" s="134">
        <v>2.2000000000000002</v>
      </c>
      <c r="BQ97" s="98">
        <f t="shared" si="36"/>
        <v>0</v>
      </c>
    </row>
    <row r="98" spans="1:69" ht="20.149999999999999" customHeight="1">
      <c r="A98" s="233" t="s">
        <v>553</v>
      </c>
      <c r="B98" s="234">
        <v>10377</v>
      </c>
      <c r="C98" s="284" t="s">
        <v>1145</v>
      </c>
      <c r="D98" s="19" t="s">
        <v>23</v>
      </c>
      <c r="E98" s="19">
        <v>1</v>
      </c>
      <c r="F98" s="107">
        <f t="shared" si="37"/>
        <v>0</v>
      </c>
      <c r="G98" s="8">
        <v>45</v>
      </c>
      <c r="H98" s="8">
        <f t="shared" si="35"/>
        <v>0</v>
      </c>
      <c r="J98" s="332"/>
      <c r="K98" s="309"/>
      <c r="L98" s="311"/>
      <c r="M98" s="315"/>
      <c r="N98" s="317"/>
      <c r="O98" s="137"/>
      <c r="P98" s="319"/>
      <c r="Q98" s="25"/>
      <c r="R98" s="59"/>
      <c r="S98" s="343"/>
      <c r="T98" s="323"/>
      <c r="U98" s="15"/>
      <c r="V98" s="79"/>
      <c r="W98" s="215"/>
      <c r="Y98" s="20"/>
      <c r="Z98" s="20"/>
      <c r="AA98" s="20"/>
      <c r="AB98" s="20"/>
      <c r="AC98" s="48">
        <f t="shared" si="38"/>
        <v>0</v>
      </c>
      <c r="AD98" s="20"/>
      <c r="AE98" s="20"/>
      <c r="AF98" s="48"/>
      <c r="AG98" s="48"/>
      <c r="AH98" s="48"/>
      <c r="AI98" s="48"/>
      <c r="AJ98" s="48">
        <v>1</v>
      </c>
      <c r="AK98" s="48"/>
      <c r="AL98" s="48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K98" s="48">
        <f>BM98*$F98</f>
        <v>0</v>
      </c>
      <c r="BL98" s="20"/>
      <c r="BM98" s="48">
        <v>3</v>
      </c>
      <c r="BN98" s="20"/>
      <c r="BP98" s="134">
        <v>0.65</v>
      </c>
      <c r="BQ98" s="98">
        <f t="shared" si="36"/>
        <v>0</v>
      </c>
    </row>
    <row r="99" spans="1:69" ht="20.149999999999999" customHeight="1">
      <c r="A99" s="233" t="s">
        <v>554</v>
      </c>
      <c r="B99" s="234">
        <v>10379</v>
      </c>
      <c r="C99" s="284" t="s">
        <v>1146</v>
      </c>
      <c r="D99" s="19" t="s">
        <v>23</v>
      </c>
      <c r="E99" s="19">
        <v>1</v>
      </c>
      <c r="F99" s="107">
        <f t="shared" si="37"/>
        <v>0</v>
      </c>
      <c r="G99" s="8">
        <v>42.5</v>
      </c>
      <c r="H99" s="8">
        <f t="shared" si="35"/>
        <v>0</v>
      </c>
      <c r="J99" s="332"/>
      <c r="K99" s="309"/>
      <c r="L99" s="311"/>
      <c r="M99" s="315"/>
      <c r="N99" s="317"/>
      <c r="O99" s="137"/>
      <c r="P99" s="319"/>
      <c r="Q99" s="25"/>
      <c r="R99" s="59"/>
      <c r="S99" s="343"/>
      <c r="T99" s="323"/>
      <c r="U99" s="15"/>
      <c r="V99" s="79"/>
      <c r="W99" s="215"/>
      <c r="Y99" s="20"/>
      <c r="Z99" s="20"/>
      <c r="AA99" s="20"/>
      <c r="AB99" s="20"/>
      <c r="AC99" s="48">
        <f t="shared" si="38"/>
        <v>0</v>
      </c>
      <c r="AD99" s="20"/>
      <c r="AE99" s="20"/>
      <c r="AF99" s="48"/>
      <c r="AG99" s="48"/>
      <c r="AH99" s="48"/>
      <c r="AI99" s="48"/>
      <c r="AJ99" s="48">
        <v>1</v>
      </c>
      <c r="AK99" s="48"/>
      <c r="AL99" s="48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K99" s="48">
        <f t="shared" ref="BK99:BK101" si="39">BM99*$F99</f>
        <v>0</v>
      </c>
      <c r="BL99" s="20"/>
      <c r="BM99" s="48">
        <v>3</v>
      </c>
      <c r="BN99" s="20"/>
      <c r="BP99" s="134">
        <v>0.65</v>
      </c>
      <c r="BQ99" s="98">
        <f t="shared" si="36"/>
        <v>0</v>
      </c>
    </row>
    <row r="100" spans="1:69" ht="20.149999999999999" customHeight="1">
      <c r="A100" s="233" t="s">
        <v>555</v>
      </c>
      <c r="B100" s="234">
        <v>10380</v>
      </c>
      <c r="C100" s="284" t="s">
        <v>1147</v>
      </c>
      <c r="D100" s="19" t="s">
        <v>23</v>
      </c>
      <c r="E100" s="19">
        <v>1</v>
      </c>
      <c r="F100" s="107">
        <f t="shared" si="37"/>
        <v>0</v>
      </c>
      <c r="G100" s="8">
        <v>42.5</v>
      </c>
      <c r="H100" s="8">
        <f t="shared" si="35"/>
        <v>0</v>
      </c>
      <c r="J100" s="332"/>
      <c r="K100" s="309"/>
      <c r="L100" s="311"/>
      <c r="M100" s="315"/>
      <c r="N100" s="317"/>
      <c r="O100" s="137"/>
      <c r="P100" s="319"/>
      <c r="Q100" s="25"/>
      <c r="R100" s="59"/>
      <c r="S100" s="343"/>
      <c r="T100" s="323"/>
      <c r="U100" s="15"/>
      <c r="V100" s="79"/>
      <c r="W100" s="215"/>
      <c r="Y100" s="20"/>
      <c r="Z100" s="20"/>
      <c r="AA100" s="20"/>
      <c r="AB100" s="20"/>
      <c r="AC100" s="48">
        <f t="shared" si="38"/>
        <v>0</v>
      </c>
      <c r="AD100" s="20"/>
      <c r="AE100" s="20"/>
      <c r="AF100" s="48"/>
      <c r="AG100" s="48"/>
      <c r="AH100" s="48"/>
      <c r="AI100" s="48"/>
      <c r="AJ100" s="48">
        <v>1</v>
      </c>
      <c r="AK100" s="48"/>
      <c r="AL100" s="48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K100" s="48">
        <f t="shared" si="39"/>
        <v>0</v>
      </c>
      <c r="BL100" s="20"/>
      <c r="BM100" s="48">
        <v>3</v>
      </c>
      <c r="BN100" s="20"/>
      <c r="BP100" s="134">
        <v>0.6</v>
      </c>
      <c r="BQ100" s="98">
        <f t="shared" si="36"/>
        <v>0</v>
      </c>
    </row>
    <row r="101" spans="1:69" ht="20.149999999999999" customHeight="1">
      <c r="A101" s="233" t="s">
        <v>556</v>
      </c>
      <c r="B101" s="234">
        <v>11760</v>
      </c>
      <c r="C101" s="284" t="s">
        <v>1148</v>
      </c>
      <c r="D101" s="19" t="s">
        <v>23</v>
      </c>
      <c r="E101" s="19">
        <v>1</v>
      </c>
      <c r="F101" s="107">
        <f t="shared" si="37"/>
        <v>0</v>
      </c>
      <c r="G101" s="8">
        <v>42.5</v>
      </c>
      <c r="H101" s="8">
        <f t="shared" si="35"/>
        <v>0</v>
      </c>
      <c r="J101" s="332"/>
      <c r="K101" s="309"/>
      <c r="L101" s="311"/>
      <c r="M101" s="315"/>
      <c r="N101" s="317"/>
      <c r="O101" s="137"/>
      <c r="P101" s="319"/>
      <c r="Q101" s="25"/>
      <c r="R101" s="59"/>
      <c r="S101" s="343"/>
      <c r="T101" s="323"/>
      <c r="U101" s="15"/>
      <c r="V101" s="79"/>
      <c r="W101" s="215"/>
      <c r="Y101" s="20"/>
      <c r="Z101" s="20"/>
      <c r="AA101" s="20"/>
      <c r="AB101" s="20"/>
      <c r="AC101" s="48">
        <f t="shared" si="38"/>
        <v>0</v>
      </c>
      <c r="AD101" s="20"/>
      <c r="AE101" s="20"/>
      <c r="AF101" s="48"/>
      <c r="AG101" s="48"/>
      <c r="AH101" s="48"/>
      <c r="AI101" s="48"/>
      <c r="AJ101" s="48">
        <v>1</v>
      </c>
      <c r="AK101" s="48"/>
      <c r="AL101" s="48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K101" s="48">
        <f t="shared" si="39"/>
        <v>0</v>
      </c>
      <c r="BL101" s="20"/>
      <c r="BM101" s="48">
        <v>3</v>
      </c>
      <c r="BN101" s="20"/>
      <c r="BP101" s="134">
        <v>0.6</v>
      </c>
      <c r="BQ101" s="98">
        <f t="shared" si="36"/>
        <v>0</v>
      </c>
    </row>
    <row r="102" spans="1:69" ht="20.149999999999999" customHeight="1">
      <c r="A102" s="233" t="s">
        <v>557</v>
      </c>
      <c r="B102" s="234">
        <v>10441</v>
      </c>
      <c r="C102" s="284" t="s">
        <v>1149</v>
      </c>
      <c r="D102" s="19" t="s">
        <v>23</v>
      </c>
      <c r="E102" s="19">
        <v>2</v>
      </c>
      <c r="F102" s="107">
        <f t="shared" si="37"/>
        <v>0</v>
      </c>
      <c r="G102" s="8">
        <v>72.5</v>
      </c>
      <c r="H102" s="8">
        <f t="shared" si="35"/>
        <v>0</v>
      </c>
      <c r="J102" s="332"/>
      <c r="K102" s="309"/>
      <c r="L102" s="311"/>
      <c r="M102" s="315"/>
      <c r="N102" s="317"/>
      <c r="O102" s="137"/>
      <c r="P102" s="319"/>
      <c r="Q102" s="25"/>
      <c r="R102" s="59"/>
      <c r="S102" s="343"/>
      <c r="T102" s="323"/>
      <c r="U102" s="15"/>
      <c r="V102" s="79"/>
      <c r="W102" s="215"/>
      <c r="Y102" s="20"/>
      <c r="Z102" s="20"/>
      <c r="AA102" s="20"/>
      <c r="AB102" s="20"/>
      <c r="AC102" s="48">
        <f>AJ102*$F102</f>
        <v>0</v>
      </c>
      <c r="AD102" s="20"/>
      <c r="AE102" s="20"/>
      <c r="AF102" s="48"/>
      <c r="AG102" s="48"/>
      <c r="AH102" s="48"/>
      <c r="AI102" s="48"/>
      <c r="AJ102" s="48">
        <v>2</v>
      </c>
      <c r="AK102" s="48"/>
      <c r="AL102" s="48"/>
      <c r="AN102" s="21"/>
      <c r="AO102" s="48">
        <f>AZ102*$F102</f>
        <v>0</v>
      </c>
      <c r="AP102" s="48">
        <f>BA102*$F102</f>
        <v>0</v>
      </c>
      <c r="AQ102" s="21"/>
      <c r="AR102" s="21"/>
      <c r="AS102" s="21"/>
      <c r="AT102" s="21"/>
      <c r="AU102" s="21"/>
      <c r="AV102" s="21"/>
      <c r="AW102" s="21"/>
      <c r="AX102" s="21"/>
      <c r="AY102" s="21"/>
      <c r="AZ102" s="59">
        <v>1</v>
      </c>
      <c r="BA102" s="59">
        <v>1</v>
      </c>
      <c r="BB102" s="21"/>
      <c r="BC102" s="21"/>
      <c r="BD102" s="21"/>
      <c r="BE102" s="21"/>
      <c r="BF102" s="21"/>
      <c r="BG102" s="21"/>
      <c r="BH102" s="21"/>
      <c r="BI102" s="21"/>
      <c r="BK102" s="20"/>
      <c r="BL102" s="20"/>
      <c r="BM102" s="20"/>
      <c r="BN102" s="20"/>
      <c r="BP102" s="134">
        <v>1.1000000000000001</v>
      </c>
      <c r="BQ102" s="98">
        <f t="shared" si="36"/>
        <v>0</v>
      </c>
    </row>
    <row r="103" spans="1:69" ht="20.149999999999999" customHeight="1">
      <c r="A103" s="233" t="s">
        <v>558</v>
      </c>
      <c r="B103" s="234">
        <v>8513</v>
      </c>
      <c r="C103" s="284" t="s">
        <v>1150</v>
      </c>
      <c r="D103" s="19" t="s">
        <v>22</v>
      </c>
      <c r="E103" s="19">
        <v>5</v>
      </c>
      <c r="F103" s="107">
        <f t="shared" si="37"/>
        <v>0</v>
      </c>
      <c r="G103" s="8">
        <v>70</v>
      </c>
      <c r="H103" s="8">
        <f t="shared" si="35"/>
        <v>0</v>
      </c>
      <c r="J103" s="332"/>
      <c r="K103" s="309"/>
      <c r="L103" s="311"/>
      <c r="M103" s="315"/>
      <c r="N103" s="317"/>
      <c r="O103" s="137"/>
      <c r="P103" s="319"/>
      <c r="Q103" s="25"/>
      <c r="R103" s="59"/>
      <c r="S103" s="343"/>
      <c r="T103" s="323"/>
      <c r="U103" s="15"/>
      <c r="V103" s="79"/>
      <c r="W103" s="215"/>
      <c r="Y103" s="20"/>
      <c r="Z103" s="20"/>
      <c r="AA103" s="20"/>
      <c r="AB103" s="48">
        <f>AI103*$F103</f>
        <v>0</v>
      </c>
      <c r="AC103" s="20"/>
      <c r="AD103" s="20"/>
      <c r="AE103" s="20"/>
      <c r="AF103" s="48"/>
      <c r="AG103" s="48"/>
      <c r="AH103" s="48"/>
      <c r="AI103" s="48">
        <v>5</v>
      </c>
      <c r="AJ103" s="48"/>
      <c r="AK103" s="48"/>
      <c r="AL103" s="48"/>
      <c r="AN103" s="48">
        <f>AY103*$F103</f>
        <v>0</v>
      </c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59">
        <v>5</v>
      </c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K103" s="20"/>
      <c r="BL103" s="20"/>
      <c r="BM103" s="20"/>
      <c r="BN103" s="20"/>
      <c r="BP103" s="134">
        <v>1.6</v>
      </c>
      <c r="BQ103" s="98">
        <f t="shared" si="36"/>
        <v>0</v>
      </c>
    </row>
    <row r="104" spans="1:69" ht="20.149999999999999" customHeight="1">
      <c r="A104" s="233" t="s">
        <v>568</v>
      </c>
      <c r="B104" s="234">
        <v>13893</v>
      </c>
      <c r="C104" s="284" t="s">
        <v>1151</v>
      </c>
      <c r="D104" s="19" t="s">
        <v>20</v>
      </c>
      <c r="E104" s="19">
        <v>4</v>
      </c>
      <c r="F104" s="107">
        <f t="shared" si="37"/>
        <v>0</v>
      </c>
      <c r="G104" s="8">
        <v>25</v>
      </c>
      <c r="H104" s="8">
        <f>F104*G104*(100-$F$2)/100</f>
        <v>0</v>
      </c>
      <c r="J104" s="332"/>
      <c r="K104" s="309"/>
      <c r="L104" s="311"/>
      <c r="M104" s="315"/>
      <c r="N104" s="317"/>
      <c r="O104" s="137"/>
      <c r="P104" s="319"/>
      <c r="Q104" s="25"/>
      <c r="R104" s="59"/>
      <c r="S104" s="343"/>
      <c r="T104" s="323"/>
      <c r="U104" s="15"/>
      <c r="V104" s="79"/>
      <c r="W104" s="215"/>
      <c r="Y104" s="20"/>
      <c r="Z104" s="48">
        <f>AG104*$F104</f>
        <v>0</v>
      </c>
      <c r="AA104" s="20"/>
      <c r="AB104" s="20"/>
      <c r="AC104" s="20"/>
      <c r="AD104" s="20"/>
      <c r="AE104" s="20"/>
      <c r="AF104" s="48"/>
      <c r="AG104" s="48">
        <v>4</v>
      </c>
      <c r="AH104" s="48"/>
      <c r="AI104" s="48"/>
      <c r="AJ104" s="48"/>
      <c r="AK104" s="48"/>
      <c r="AL104" s="48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K104" s="48">
        <f>BM104*$F104</f>
        <v>0</v>
      </c>
      <c r="BL104" s="20"/>
      <c r="BM104" s="48">
        <v>8</v>
      </c>
      <c r="BN104" s="20"/>
      <c r="BP104" s="134">
        <v>0.2</v>
      </c>
      <c r="BQ104" s="98">
        <f>BP104*F104</f>
        <v>0</v>
      </c>
    </row>
    <row r="105" spans="1:69" ht="20.149999999999999" customHeight="1">
      <c r="A105" s="233" t="s">
        <v>569</v>
      </c>
      <c r="B105" s="234">
        <v>13896</v>
      </c>
      <c r="C105" s="284" t="s">
        <v>1152</v>
      </c>
      <c r="D105" s="19" t="s">
        <v>21</v>
      </c>
      <c r="E105" s="19">
        <v>4</v>
      </c>
      <c r="F105" s="107">
        <f t="shared" si="37"/>
        <v>0</v>
      </c>
      <c r="G105" s="8">
        <v>40</v>
      </c>
      <c r="H105" s="8">
        <f>F105*G105*(100-$F$2)/100</f>
        <v>0</v>
      </c>
      <c r="J105" s="332"/>
      <c r="K105" s="309"/>
      <c r="L105" s="311"/>
      <c r="M105" s="315"/>
      <c r="N105" s="317"/>
      <c r="O105" s="137"/>
      <c r="P105" s="319"/>
      <c r="Q105" s="25"/>
      <c r="R105" s="59"/>
      <c r="S105" s="343"/>
      <c r="T105" s="323"/>
      <c r="U105" s="15"/>
      <c r="V105" s="79"/>
      <c r="W105" s="215"/>
      <c r="Y105" s="20"/>
      <c r="Z105" s="20"/>
      <c r="AA105" s="48">
        <f>AH105*$F105</f>
        <v>0</v>
      </c>
      <c r="AB105" s="20"/>
      <c r="AC105" s="20"/>
      <c r="AD105" s="20"/>
      <c r="AE105" s="20"/>
      <c r="AF105" s="48"/>
      <c r="AG105" s="48"/>
      <c r="AH105" s="48">
        <v>4</v>
      </c>
      <c r="AI105" s="48"/>
      <c r="AJ105" s="48"/>
      <c r="AK105" s="48"/>
      <c r="AL105" s="48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K105" s="48">
        <f>BM105*$F105</f>
        <v>0</v>
      </c>
      <c r="BL105" s="20"/>
      <c r="BM105" s="48">
        <v>8</v>
      </c>
      <c r="BN105" s="20"/>
      <c r="BP105" s="134">
        <v>0.6</v>
      </c>
      <c r="BQ105" s="98">
        <f>BP105*F105</f>
        <v>0</v>
      </c>
    </row>
    <row r="106" spans="1:69" ht="20.149999999999999" customHeight="1">
      <c r="A106" s="233" t="s">
        <v>570</v>
      </c>
      <c r="B106" s="234">
        <v>13895</v>
      </c>
      <c r="C106" s="284" t="s">
        <v>1153</v>
      </c>
      <c r="D106" s="19" t="s">
        <v>22</v>
      </c>
      <c r="E106" s="19">
        <v>4</v>
      </c>
      <c r="F106" s="107">
        <f t="shared" si="37"/>
        <v>0</v>
      </c>
      <c r="G106" s="8">
        <v>52.5</v>
      </c>
      <c r="H106" s="8">
        <f t="shared" si="35"/>
        <v>0</v>
      </c>
      <c r="J106" s="332"/>
      <c r="K106" s="309"/>
      <c r="L106" s="311"/>
      <c r="M106" s="315"/>
      <c r="N106" s="317"/>
      <c r="O106" s="137"/>
      <c r="P106" s="319"/>
      <c r="Q106" s="25"/>
      <c r="R106" s="59"/>
      <c r="S106" s="343"/>
      <c r="T106" s="323"/>
      <c r="U106" s="15"/>
      <c r="V106" s="79"/>
      <c r="W106" s="215"/>
      <c r="Y106" s="20"/>
      <c r="Z106" s="20"/>
      <c r="AA106" s="20"/>
      <c r="AB106" s="48">
        <f t="shared" ref="AB106:AB107" si="40">AI106*$F106</f>
        <v>0</v>
      </c>
      <c r="AC106" s="20"/>
      <c r="AD106" s="20"/>
      <c r="AE106" s="20"/>
      <c r="AF106" s="48"/>
      <c r="AG106" s="48"/>
      <c r="AH106" s="48"/>
      <c r="AI106" s="48">
        <v>4</v>
      </c>
      <c r="AJ106" s="48"/>
      <c r="AK106" s="48"/>
      <c r="AL106" s="48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K106" s="48">
        <f t="shared" ref="BK106:BK109" si="41">BM106*$F106</f>
        <v>0</v>
      </c>
      <c r="BL106" s="20"/>
      <c r="BM106" s="48">
        <v>12</v>
      </c>
      <c r="BN106" s="20"/>
      <c r="BP106" s="134">
        <v>0.9</v>
      </c>
      <c r="BQ106" s="98">
        <f t="shared" si="36"/>
        <v>0</v>
      </c>
    </row>
    <row r="107" spans="1:69" ht="20.149999999999999" customHeight="1">
      <c r="A107" s="233" t="s">
        <v>571</v>
      </c>
      <c r="B107" s="234">
        <v>14053</v>
      </c>
      <c r="C107" s="284" t="s">
        <v>1154</v>
      </c>
      <c r="D107" s="19" t="s">
        <v>22</v>
      </c>
      <c r="E107" s="19">
        <v>4</v>
      </c>
      <c r="F107" s="107">
        <f t="shared" si="37"/>
        <v>0</v>
      </c>
      <c r="G107" s="8">
        <v>85</v>
      </c>
      <c r="H107" s="8">
        <f t="shared" si="35"/>
        <v>0</v>
      </c>
      <c r="J107" s="332"/>
      <c r="K107" s="309"/>
      <c r="L107" s="311"/>
      <c r="M107" s="315"/>
      <c r="N107" s="317"/>
      <c r="O107" s="137"/>
      <c r="P107" s="319"/>
      <c r="Q107" s="25"/>
      <c r="R107" s="59"/>
      <c r="S107" s="343"/>
      <c r="T107" s="323"/>
      <c r="U107" s="15"/>
      <c r="V107" s="79"/>
      <c r="W107" s="215"/>
      <c r="Y107" s="20"/>
      <c r="Z107" s="20"/>
      <c r="AA107" s="20"/>
      <c r="AB107" s="48">
        <f t="shared" si="40"/>
        <v>0</v>
      </c>
      <c r="AC107" s="20"/>
      <c r="AD107" s="20"/>
      <c r="AE107" s="20"/>
      <c r="AF107" s="48"/>
      <c r="AG107" s="48"/>
      <c r="AH107" s="48"/>
      <c r="AI107" s="48">
        <v>4</v>
      </c>
      <c r="AJ107" s="48"/>
      <c r="AK107" s="48"/>
      <c r="AL107" s="48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K107" s="48">
        <f t="shared" si="41"/>
        <v>0</v>
      </c>
      <c r="BL107" s="20"/>
      <c r="BM107" s="48">
        <v>12</v>
      </c>
      <c r="BN107" s="20"/>
      <c r="BP107" s="134">
        <v>0.8</v>
      </c>
      <c r="BQ107" s="98">
        <f t="shared" si="36"/>
        <v>0</v>
      </c>
    </row>
    <row r="108" spans="1:69" ht="19.5" customHeight="1">
      <c r="A108" s="233" t="s">
        <v>572</v>
      </c>
      <c r="B108" s="234">
        <v>13894</v>
      </c>
      <c r="C108" s="284" t="s">
        <v>1155</v>
      </c>
      <c r="D108" s="19" t="s">
        <v>23</v>
      </c>
      <c r="E108" s="19">
        <v>4</v>
      </c>
      <c r="F108" s="107">
        <f t="shared" si="37"/>
        <v>0</v>
      </c>
      <c r="G108" s="8">
        <v>112.5</v>
      </c>
      <c r="H108" s="8">
        <f t="shared" si="35"/>
        <v>0</v>
      </c>
      <c r="J108" s="332"/>
      <c r="K108" s="309"/>
      <c r="L108" s="311"/>
      <c r="M108" s="315"/>
      <c r="N108" s="317"/>
      <c r="O108" s="137"/>
      <c r="P108" s="319"/>
      <c r="Q108" s="25"/>
      <c r="R108" s="59"/>
      <c r="S108" s="343"/>
      <c r="T108" s="323"/>
      <c r="U108" s="15"/>
      <c r="V108" s="79"/>
      <c r="W108" s="215"/>
      <c r="Y108" s="20"/>
      <c r="Z108" s="20"/>
      <c r="AA108" s="20"/>
      <c r="AB108" s="20"/>
      <c r="AC108" s="48">
        <f>AJ108*$F108</f>
        <v>0</v>
      </c>
      <c r="AD108" s="20"/>
      <c r="AE108" s="20"/>
      <c r="AF108" s="48"/>
      <c r="AG108" s="48"/>
      <c r="AH108" s="48"/>
      <c r="AI108" s="48"/>
      <c r="AJ108" s="48">
        <v>4</v>
      </c>
      <c r="AK108" s="48"/>
      <c r="AL108" s="48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K108" s="48">
        <f t="shared" si="41"/>
        <v>0</v>
      </c>
      <c r="BL108" s="20"/>
      <c r="BM108" s="48">
        <v>16</v>
      </c>
      <c r="BN108" s="20"/>
      <c r="BP108" s="134">
        <v>1.6</v>
      </c>
      <c r="BQ108" s="98">
        <f t="shared" si="36"/>
        <v>0</v>
      </c>
    </row>
    <row r="109" spans="1:69" ht="19.5" customHeight="1">
      <c r="A109" s="233" t="s">
        <v>1359</v>
      </c>
      <c r="B109" s="234">
        <v>15996</v>
      </c>
      <c r="C109" s="284" t="s">
        <v>1312</v>
      </c>
      <c r="D109" s="19" t="s">
        <v>61</v>
      </c>
      <c r="E109" s="19">
        <v>4</v>
      </c>
      <c r="F109" s="107">
        <f t="shared" si="37"/>
        <v>0</v>
      </c>
      <c r="G109" s="8">
        <v>22.5</v>
      </c>
      <c r="H109" s="8">
        <f t="shared" si="35"/>
        <v>0</v>
      </c>
      <c r="J109" s="332"/>
      <c r="K109" s="309"/>
      <c r="L109" s="311"/>
      <c r="M109" s="315"/>
      <c r="N109" s="317"/>
      <c r="O109" s="137"/>
      <c r="P109" s="319"/>
      <c r="Q109" s="25"/>
      <c r="R109" s="59"/>
      <c r="S109" s="343"/>
      <c r="T109" s="323"/>
      <c r="U109" s="15"/>
      <c r="V109" s="79"/>
      <c r="W109" s="215"/>
      <c r="Y109" s="48">
        <f>AF109*$F109</f>
        <v>0</v>
      </c>
      <c r="Z109" s="20"/>
      <c r="AA109" s="20"/>
      <c r="AB109" s="20"/>
      <c r="AC109" s="20"/>
      <c r="AD109" s="20"/>
      <c r="AE109" s="20"/>
      <c r="AF109" s="48">
        <v>4</v>
      </c>
      <c r="AG109" s="48"/>
      <c r="AH109" s="48"/>
      <c r="AI109" s="48"/>
      <c r="AJ109" s="48"/>
      <c r="AK109" s="48"/>
      <c r="AL109" s="48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K109" s="48">
        <f t="shared" si="41"/>
        <v>0</v>
      </c>
      <c r="BL109" s="20"/>
      <c r="BM109" s="48">
        <v>8</v>
      </c>
      <c r="BN109" s="20"/>
      <c r="BP109" s="134">
        <v>0.09</v>
      </c>
      <c r="BQ109" s="98">
        <f t="shared" si="36"/>
        <v>0</v>
      </c>
    </row>
    <row r="110" spans="1:69" ht="19.5" customHeight="1">
      <c r="A110" s="233" t="s">
        <v>1360</v>
      </c>
      <c r="B110" s="234">
        <v>16099</v>
      </c>
      <c r="C110" s="284" t="s">
        <v>1313</v>
      </c>
      <c r="D110" s="19" t="s">
        <v>6</v>
      </c>
      <c r="E110" s="19">
        <v>2</v>
      </c>
      <c r="F110" s="107">
        <f t="shared" si="37"/>
        <v>0</v>
      </c>
      <c r="G110" s="8">
        <v>97.5</v>
      </c>
      <c r="H110" s="8">
        <f t="shared" si="35"/>
        <v>0</v>
      </c>
      <c r="J110" s="332"/>
      <c r="K110" s="309"/>
      <c r="L110" s="311"/>
      <c r="M110" s="315"/>
      <c r="N110" s="317"/>
      <c r="O110" s="137"/>
      <c r="P110" s="319"/>
      <c r="Q110" s="25"/>
      <c r="R110" s="59"/>
      <c r="S110" s="343"/>
      <c r="T110" s="323"/>
      <c r="U110" s="15"/>
      <c r="V110" s="79"/>
      <c r="W110" s="215"/>
      <c r="Y110" s="20"/>
      <c r="Z110" s="20"/>
      <c r="AA110" s="20"/>
      <c r="AB110" s="20"/>
      <c r="AC110" s="20"/>
      <c r="AD110" s="48">
        <f t="shared" ref="AD110:AD111" si="42">AK110*$F110</f>
        <v>0</v>
      </c>
      <c r="AE110" s="20"/>
      <c r="AF110" s="48"/>
      <c r="AG110" s="48"/>
      <c r="AH110" s="48"/>
      <c r="AI110" s="48"/>
      <c r="AJ110" s="48"/>
      <c r="AK110" s="48">
        <v>2</v>
      </c>
      <c r="AL110" s="48"/>
      <c r="AN110" s="21"/>
      <c r="AO110" s="48">
        <f t="shared" ref="AO110:AP110" si="43">AZ110*$F110</f>
        <v>0</v>
      </c>
      <c r="AP110" s="48">
        <f t="shared" si="43"/>
        <v>0</v>
      </c>
      <c r="AQ110" s="21"/>
      <c r="AR110" s="21"/>
      <c r="AS110" s="21"/>
      <c r="AT110" s="21"/>
      <c r="AU110" s="21"/>
      <c r="AV110" s="21"/>
      <c r="AW110" s="21"/>
      <c r="AX110" s="21"/>
      <c r="AY110" s="21"/>
      <c r="AZ110" s="59">
        <v>1</v>
      </c>
      <c r="BA110" s="59">
        <v>1</v>
      </c>
      <c r="BB110" s="21"/>
      <c r="BC110" s="21"/>
      <c r="BD110" s="21"/>
      <c r="BE110" s="21"/>
      <c r="BF110" s="21"/>
      <c r="BG110" s="21"/>
      <c r="BH110" s="21"/>
      <c r="BI110" s="21"/>
      <c r="BK110" s="20"/>
      <c r="BL110" s="20"/>
      <c r="BM110" s="20"/>
      <c r="BN110" s="20"/>
      <c r="BP110" s="134">
        <v>1.228</v>
      </c>
      <c r="BQ110" s="98">
        <f t="shared" si="36"/>
        <v>0</v>
      </c>
    </row>
    <row r="111" spans="1:69" ht="19.5" customHeight="1">
      <c r="A111" s="233" t="s">
        <v>1361</v>
      </c>
      <c r="B111" s="234">
        <v>16050</v>
      </c>
      <c r="C111" s="284" t="s">
        <v>1314</v>
      </c>
      <c r="D111" s="19" t="s">
        <v>6</v>
      </c>
      <c r="E111" s="19">
        <v>2</v>
      </c>
      <c r="F111" s="107">
        <f t="shared" si="37"/>
        <v>0</v>
      </c>
      <c r="G111" s="8">
        <v>95</v>
      </c>
      <c r="H111" s="8">
        <f t="shared" si="35"/>
        <v>0</v>
      </c>
      <c r="J111" s="332"/>
      <c r="K111" s="309"/>
      <c r="L111" s="311"/>
      <c r="M111" s="315"/>
      <c r="N111" s="317"/>
      <c r="O111" s="137"/>
      <c r="P111" s="319"/>
      <c r="Q111" s="25"/>
      <c r="R111" s="59"/>
      <c r="S111" s="343"/>
      <c r="T111" s="323"/>
      <c r="U111" s="15"/>
      <c r="V111" s="79"/>
      <c r="W111" s="215"/>
      <c r="Y111" s="20"/>
      <c r="Z111" s="20"/>
      <c r="AA111" s="20"/>
      <c r="AB111" s="20"/>
      <c r="AC111" s="20"/>
      <c r="AD111" s="48">
        <f t="shared" si="42"/>
        <v>0</v>
      </c>
      <c r="AE111" s="20"/>
      <c r="AF111" s="48"/>
      <c r="AG111" s="48"/>
      <c r="AH111" s="48"/>
      <c r="AI111" s="48"/>
      <c r="AJ111" s="48"/>
      <c r="AK111" s="48">
        <v>2</v>
      </c>
      <c r="AL111" s="48"/>
      <c r="AN111" s="21"/>
      <c r="AO111" s="48">
        <f>AZ111*$F111</f>
        <v>0</v>
      </c>
      <c r="AP111" s="21"/>
      <c r="AQ111" s="48">
        <f>BB111*$F111</f>
        <v>0</v>
      </c>
      <c r="AR111" s="21"/>
      <c r="AS111" s="21"/>
      <c r="AT111" s="21"/>
      <c r="AU111" s="21"/>
      <c r="AV111" s="21"/>
      <c r="AW111" s="21"/>
      <c r="AX111" s="21"/>
      <c r="AY111" s="21"/>
      <c r="AZ111" s="59">
        <v>1</v>
      </c>
      <c r="BA111" s="21"/>
      <c r="BB111" s="59">
        <v>1</v>
      </c>
      <c r="BC111" s="21"/>
      <c r="BD111" s="21"/>
      <c r="BE111" s="21"/>
      <c r="BF111" s="21"/>
      <c r="BG111" s="21"/>
      <c r="BH111" s="21"/>
      <c r="BI111" s="21"/>
      <c r="BK111" s="20"/>
      <c r="BL111" s="20"/>
      <c r="BM111" s="20"/>
      <c r="BN111" s="20"/>
      <c r="BP111" s="134">
        <v>1.0780000000000001</v>
      </c>
      <c r="BQ111" s="98">
        <f t="shared" si="36"/>
        <v>0</v>
      </c>
    </row>
    <row r="112" spans="1:69" ht="20.149999999999999" customHeight="1">
      <c r="A112" s="233" t="s">
        <v>559</v>
      </c>
      <c r="B112" s="234">
        <v>5410</v>
      </c>
      <c r="C112" s="284" t="s">
        <v>1156</v>
      </c>
      <c r="D112" s="19" t="s">
        <v>21</v>
      </c>
      <c r="E112" s="19">
        <v>5</v>
      </c>
      <c r="F112" s="107">
        <f t="shared" si="37"/>
        <v>0</v>
      </c>
      <c r="G112" s="8">
        <v>85</v>
      </c>
      <c r="H112" s="8">
        <f t="shared" si="35"/>
        <v>0</v>
      </c>
      <c r="J112" s="332"/>
      <c r="K112" s="309"/>
      <c r="L112" s="311"/>
      <c r="M112" s="315"/>
      <c r="N112" s="317"/>
      <c r="O112" s="137"/>
      <c r="P112" s="319"/>
      <c r="Q112" s="25"/>
      <c r="R112" s="59"/>
      <c r="S112" s="343"/>
      <c r="T112" s="323"/>
      <c r="U112" s="15"/>
      <c r="V112" s="79"/>
      <c r="W112" s="215"/>
      <c r="Y112" s="20"/>
      <c r="Z112" s="20"/>
      <c r="AA112" s="48">
        <f>AH112*$F112</f>
        <v>0</v>
      </c>
      <c r="AB112" s="20"/>
      <c r="AC112" s="20"/>
      <c r="AD112" s="20"/>
      <c r="AE112" s="20"/>
      <c r="AF112" s="48"/>
      <c r="AG112" s="48"/>
      <c r="AH112" s="48">
        <v>5</v>
      </c>
      <c r="AI112" s="48"/>
      <c r="AJ112" s="48"/>
      <c r="AK112" s="48"/>
      <c r="AL112" s="48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K112" s="48">
        <f t="shared" ref="BK112:BK113" si="44">BM112*$F112</f>
        <v>0</v>
      </c>
      <c r="BL112" s="20"/>
      <c r="BM112" s="48">
        <v>14</v>
      </c>
      <c r="BN112" s="20"/>
      <c r="BP112" s="134">
        <v>1.9119999999999999</v>
      </c>
      <c r="BQ112" s="98">
        <f t="shared" si="36"/>
        <v>0</v>
      </c>
    </row>
    <row r="113" spans="1:69" ht="20.149999999999999" customHeight="1">
      <c r="A113" s="233" t="s">
        <v>560</v>
      </c>
      <c r="B113" s="234">
        <v>5411</v>
      </c>
      <c r="C113" s="284" t="s">
        <v>1157</v>
      </c>
      <c r="D113" s="19" t="s">
        <v>22</v>
      </c>
      <c r="E113" s="19">
        <v>5</v>
      </c>
      <c r="F113" s="107">
        <f t="shared" si="37"/>
        <v>0</v>
      </c>
      <c r="G113" s="8">
        <v>130</v>
      </c>
      <c r="H113" s="8">
        <f t="shared" si="35"/>
        <v>0</v>
      </c>
      <c r="J113" s="332"/>
      <c r="K113" s="309"/>
      <c r="L113" s="311"/>
      <c r="M113" s="315"/>
      <c r="N113" s="317"/>
      <c r="O113" s="137"/>
      <c r="P113" s="319"/>
      <c r="Q113" s="25"/>
      <c r="R113" s="59"/>
      <c r="S113" s="343"/>
      <c r="T113" s="323"/>
      <c r="U113" s="15"/>
      <c r="V113" s="79"/>
      <c r="W113" s="215"/>
      <c r="Y113" s="20"/>
      <c r="Z113" s="20"/>
      <c r="AA113" s="20"/>
      <c r="AB113" s="48">
        <f>AI113*$F113</f>
        <v>0</v>
      </c>
      <c r="AC113" s="20"/>
      <c r="AD113" s="20"/>
      <c r="AE113" s="20"/>
      <c r="AF113" s="48"/>
      <c r="AG113" s="48"/>
      <c r="AH113" s="48"/>
      <c r="AI113" s="48">
        <v>5</v>
      </c>
      <c r="AJ113" s="48"/>
      <c r="AK113" s="48"/>
      <c r="AL113" s="48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K113" s="48">
        <f t="shared" si="44"/>
        <v>0</v>
      </c>
      <c r="BL113" s="20"/>
      <c r="BM113" s="48">
        <v>15</v>
      </c>
      <c r="BN113" s="20"/>
      <c r="BP113" s="134">
        <v>2.5129999999999999</v>
      </c>
      <c r="BQ113" s="98">
        <f t="shared" si="36"/>
        <v>0</v>
      </c>
    </row>
    <row r="114" spans="1:69" ht="20.149999999999999" customHeight="1">
      <c r="A114" s="233" t="s">
        <v>561</v>
      </c>
      <c r="B114" s="234">
        <v>6397</v>
      </c>
      <c r="C114" s="284" t="s">
        <v>1158</v>
      </c>
      <c r="D114" s="19" t="s">
        <v>23</v>
      </c>
      <c r="E114" s="19">
        <v>4</v>
      </c>
      <c r="F114" s="107">
        <f t="shared" si="37"/>
        <v>0</v>
      </c>
      <c r="G114" s="8">
        <v>187.5</v>
      </c>
      <c r="H114" s="8">
        <f t="shared" si="35"/>
        <v>0</v>
      </c>
      <c r="J114" s="332"/>
      <c r="K114" s="309"/>
      <c r="L114" s="311"/>
      <c r="M114" s="315"/>
      <c r="N114" s="317"/>
      <c r="O114" s="137"/>
      <c r="P114" s="319"/>
      <c r="Q114" s="25"/>
      <c r="R114" s="59"/>
      <c r="S114" s="343"/>
      <c r="T114" s="323"/>
      <c r="U114" s="15"/>
      <c r="V114" s="79"/>
      <c r="W114" s="215"/>
      <c r="Y114" s="20"/>
      <c r="Z114" s="20"/>
      <c r="AA114" s="20"/>
      <c r="AB114" s="20"/>
      <c r="AC114" s="48">
        <f>AJ114*$F114</f>
        <v>0</v>
      </c>
      <c r="AD114" s="20"/>
      <c r="AE114" s="20"/>
      <c r="AF114" s="48"/>
      <c r="AG114" s="48"/>
      <c r="AH114" s="48"/>
      <c r="AI114" s="48"/>
      <c r="AJ114" s="48">
        <v>4</v>
      </c>
      <c r="AK114" s="48"/>
      <c r="AL114" s="48"/>
      <c r="AN114" s="21"/>
      <c r="AO114" s="21"/>
      <c r="AP114" s="21"/>
      <c r="AQ114" s="48">
        <f>BB114*$F114</f>
        <v>0</v>
      </c>
      <c r="AR114" s="21"/>
      <c r="AS114" s="48">
        <f>BD114*$F114</f>
        <v>0</v>
      </c>
      <c r="AT114" s="21"/>
      <c r="AU114" s="21"/>
      <c r="AV114" s="21"/>
      <c r="AW114" s="21"/>
      <c r="AX114" s="21"/>
      <c r="AY114" s="21"/>
      <c r="AZ114" s="21"/>
      <c r="BA114" s="21"/>
      <c r="BB114" s="48">
        <v>1</v>
      </c>
      <c r="BC114" s="21"/>
      <c r="BD114" s="48">
        <v>1</v>
      </c>
      <c r="BE114" s="21"/>
      <c r="BF114" s="21"/>
      <c r="BG114" s="21"/>
      <c r="BH114" s="21"/>
      <c r="BI114" s="21"/>
      <c r="BK114" s="20"/>
      <c r="BL114" s="20"/>
      <c r="BM114" s="20"/>
      <c r="BN114" s="20"/>
      <c r="BP114" s="134">
        <v>2.5049999999999999</v>
      </c>
      <c r="BQ114" s="98">
        <f t="shared" si="36"/>
        <v>0</v>
      </c>
    </row>
    <row r="115" spans="1:69" ht="20.149999999999999" customHeight="1">
      <c r="A115" s="233" t="s">
        <v>562</v>
      </c>
      <c r="B115" s="234">
        <v>5413</v>
      </c>
      <c r="C115" s="284" t="s">
        <v>1159</v>
      </c>
      <c r="D115" s="19" t="s">
        <v>23</v>
      </c>
      <c r="E115" s="19">
        <v>2</v>
      </c>
      <c r="F115" s="107">
        <f t="shared" si="37"/>
        <v>0</v>
      </c>
      <c r="G115" s="8">
        <v>97.5</v>
      </c>
      <c r="H115" s="8">
        <f t="shared" si="35"/>
        <v>0</v>
      </c>
      <c r="J115" s="332"/>
      <c r="K115" s="309"/>
      <c r="L115" s="311"/>
      <c r="M115" s="315"/>
      <c r="N115" s="317"/>
      <c r="O115" s="137"/>
      <c r="P115" s="319"/>
      <c r="Q115" s="25"/>
      <c r="R115" s="59"/>
      <c r="S115" s="343"/>
      <c r="T115" s="323"/>
      <c r="U115" s="15"/>
      <c r="V115" s="79"/>
      <c r="W115" s="215"/>
      <c r="Y115" s="20"/>
      <c r="Z115" s="20"/>
      <c r="AA115" s="20"/>
      <c r="AB115" s="20"/>
      <c r="AC115" s="48">
        <f>AJ115*$F115</f>
        <v>0</v>
      </c>
      <c r="AD115" s="20"/>
      <c r="AE115" s="20"/>
      <c r="AF115" s="48"/>
      <c r="AG115" s="48"/>
      <c r="AH115" s="48"/>
      <c r="AI115" s="48"/>
      <c r="AJ115" s="48">
        <v>2</v>
      </c>
      <c r="AK115" s="48"/>
      <c r="AL115" s="48"/>
      <c r="AN115" s="21"/>
      <c r="AO115" s="21"/>
      <c r="AP115" s="21"/>
      <c r="AQ115" s="48">
        <f>BB115*$F115</f>
        <v>0</v>
      </c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48">
        <v>1</v>
      </c>
      <c r="BC115" s="21"/>
      <c r="BD115" s="21"/>
      <c r="BE115" s="21"/>
      <c r="BF115" s="21"/>
      <c r="BG115" s="21"/>
      <c r="BH115" s="21"/>
      <c r="BI115" s="21"/>
      <c r="BK115" s="20"/>
      <c r="BL115" s="20"/>
      <c r="BM115" s="20"/>
      <c r="BN115" s="20"/>
      <c r="BP115" s="134">
        <v>1.887</v>
      </c>
      <c r="BQ115" s="98">
        <f t="shared" si="36"/>
        <v>0</v>
      </c>
    </row>
    <row r="116" spans="1:69" ht="20.149999999999999" customHeight="1">
      <c r="A116" s="233" t="s">
        <v>563</v>
      </c>
      <c r="B116" s="234">
        <v>5414</v>
      </c>
      <c r="C116" s="284" t="s">
        <v>1160</v>
      </c>
      <c r="D116" s="19" t="s">
        <v>21</v>
      </c>
      <c r="E116" s="19">
        <v>5</v>
      </c>
      <c r="F116" s="107">
        <f t="shared" si="37"/>
        <v>0</v>
      </c>
      <c r="G116" s="8">
        <v>77.5</v>
      </c>
      <c r="H116" s="8">
        <f t="shared" si="35"/>
        <v>0</v>
      </c>
      <c r="J116" s="332"/>
      <c r="K116" s="309"/>
      <c r="L116" s="311"/>
      <c r="M116" s="315"/>
      <c r="N116" s="317"/>
      <c r="O116" s="137"/>
      <c r="P116" s="319"/>
      <c r="Q116" s="25"/>
      <c r="R116" s="59"/>
      <c r="S116" s="343"/>
      <c r="T116" s="323"/>
      <c r="U116" s="15"/>
      <c r="V116" s="79"/>
      <c r="W116" s="215"/>
      <c r="Y116" s="20"/>
      <c r="Z116" s="20"/>
      <c r="AA116" s="48">
        <f>AH116*$F116</f>
        <v>0</v>
      </c>
      <c r="AB116" s="20"/>
      <c r="AC116" s="20"/>
      <c r="AD116" s="20"/>
      <c r="AE116" s="20"/>
      <c r="AF116" s="48"/>
      <c r="AG116" s="48"/>
      <c r="AH116" s="48">
        <v>5</v>
      </c>
      <c r="AI116" s="48"/>
      <c r="AJ116" s="48"/>
      <c r="AK116" s="48"/>
      <c r="AL116" s="48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K116" s="48">
        <f t="shared" ref="BK116:BK120" si="45">BM116*$F116</f>
        <v>0</v>
      </c>
      <c r="BL116" s="20"/>
      <c r="BM116" s="48">
        <v>15</v>
      </c>
      <c r="BN116" s="20"/>
      <c r="BP116" s="134">
        <v>1.7090000000000001</v>
      </c>
      <c r="BQ116" s="98">
        <f t="shared" si="36"/>
        <v>0</v>
      </c>
    </row>
    <row r="117" spans="1:69" ht="20.149999999999999" customHeight="1">
      <c r="A117" s="233" t="s">
        <v>564</v>
      </c>
      <c r="B117" s="234">
        <v>5415</v>
      </c>
      <c r="C117" s="284" t="s">
        <v>1161</v>
      </c>
      <c r="D117" s="19" t="s">
        <v>22</v>
      </c>
      <c r="E117" s="19">
        <v>5</v>
      </c>
      <c r="F117" s="107">
        <f t="shared" si="37"/>
        <v>0</v>
      </c>
      <c r="G117" s="8">
        <v>137.5</v>
      </c>
      <c r="H117" s="8">
        <f t="shared" si="35"/>
        <v>0</v>
      </c>
      <c r="J117" s="332"/>
      <c r="K117" s="309"/>
      <c r="L117" s="311"/>
      <c r="M117" s="315"/>
      <c r="N117" s="317"/>
      <c r="O117" s="137"/>
      <c r="P117" s="319"/>
      <c r="Q117" s="25"/>
      <c r="R117" s="59"/>
      <c r="S117" s="343"/>
      <c r="T117" s="323"/>
      <c r="U117" s="15"/>
      <c r="V117" s="79"/>
      <c r="W117" s="215"/>
      <c r="Y117" s="20"/>
      <c r="Z117" s="20"/>
      <c r="AA117" s="20"/>
      <c r="AB117" s="48">
        <f>AI117*$F117</f>
        <v>0</v>
      </c>
      <c r="AC117" s="20"/>
      <c r="AD117" s="20"/>
      <c r="AE117" s="20"/>
      <c r="AF117" s="48"/>
      <c r="AG117" s="48"/>
      <c r="AH117" s="48"/>
      <c r="AI117" s="48">
        <v>5</v>
      </c>
      <c r="AJ117" s="48"/>
      <c r="AK117" s="48"/>
      <c r="AL117" s="48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K117" s="48">
        <f t="shared" si="45"/>
        <v>0</v>
      </c>
      <c r="BL117" s="20"/>
      <c r="BM117" s="48">
        <v>17</v>
      </c>
      <c r="BN117" s="20"/>
      <c r="BP117" s="134">
        <v>2.1269999999999998</v>
      </c>
      <c r="BQ117" s="98">
        <f t="shared" si="36"/>
        <v>0</v>
      </c>
    </row>
    <row r="118" spans="1:69" ht="20.149999999999999" customHeight="1">
      <c r="A118" s="233" t="s">
        <v>565</v>
      </c>
      <c r="B118" s="234">
        <v>9243</v>
      </c>
      <c r="C118" s="284" t="s">
        <v>1162</v>
      </c>
      <c r="D118" s="19" t="s">
        <v>21</v>
      </c>
      <c r="E118" s="19">
        <v>10</v>
      </c>
      <c r="F118" s="107">
        <f t="shared" si="37"/>
        <v>0</v>
      </c>
      <c r="G118" s="8">
        <v>87.5</v>
      </c>
      <c r="H118" s="8">
        <f t="shared" si="35"/>
        <v>0</v>
      </c>
      <c r="J118" s="332"/>
      <c r="K118" s="309"/>
      <c r="L118" s="311"/>
      <c r="M118" s="315"/>
      <c r="N118" s="317"/>
      <c r="O118" s="137"/>
      <c r="P118" s="319"/>
      <c r="Q118" s="25"/>
      <c r="R118" s="59"/>
      <c r="S118" s="343"/>
      <c r="T118" s="323"/>
      <c r="U118" s="15"/>
      <c r="V118" s="79"/>
      <c r="W118" s="215"/>
      <c r="Y118" s="20"/>
      <c r="Z118" s="20"/>
      <c r="AA118" s="48">
        <f>AH118*$F118</f>
        <v>0</v>
      </c>
      <c r="AB118" s="20"/>
      <c r="AC118" s="20"/>
      <c r="AD118" s="20"/>
      <c r="AE118" s="20"/>
      <c r="AF118" s="48"/>
      <c r="AG118" s="48"/>
      <c r="AH118" s="48">
        <v>10</v>
      </c>
      <c r="AI118" s="48"/>
      <c r="AJ118" s="48"/>
      <c r="AK118" s="48"/>
      <c r="AL118" s="48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K118" s="48">
        <f t="shared" si="45"/>
        <v>0</v>
      </c>
      <c r="BL118" s="20"/>
      <c r="BM118" s="48">
        <v>20</v>
      </c>
      <c r="BN118" s="20"/>
      <c r="BP118" s="134">
        <v>1.5</v>
      </c>
      <c r="BQ118" s="98">
        <f t="shared" si="36"/>
        <v>0</v>
      </c>
    </row>
    <row r="119" spans="1:69" ht="20.149999999999999" customHeight="1">
      <c r="A119" s="233" t="s">
        <v>566</v>
      </c>
      <c r="B119" s="234">
        <v>9208</v>
      </c>
      <c r="C119" s="284" t="s">
        <v>1163</v>
      </c>
      <c r="D119" s="19" t="s">
        <v>204</v>
      </c>
      <c r="E119" s="19">
        <v>5</v>
      </c>
      <c r="F119" s="107">
        <f t="shared" si="37"/>
        <v>0</v>
      </c>
      <c r="G119" s="8">
        <v>140</v>
      </c>
      <c r="H119" s="8">
        <f t="shared" si="35"/>
        <v>0</v>
      </c>
      <c r="J119" s="332"/>
      <c r="K119" s="309"/>
      <c r="L119" s="311"/>
      <c r="M119" s="315"/>
      <c r="N119" s="317"/>
      <c r="O119" s="137"/>
      <c r="P119" s="319"/>
      <c r="Q119" s="25"/>
      <c r="R119" s="59"/>
      <c r="S119" s="343"/>
      <c r="T119" s="323"/>
      <c r="U119" s="15"/>
      <c r="V119" s="79"/>
      <c r="W119" s="215"/>
      <c r="Y119" s="20"/>
      <c r="Z119" s="20"/>
      <c r="AA119" s="20"/>
      <c r="AB119" s="48">
        <f>AI119*$F119</f>
        <v>0</v>
      </c>
      <c r="AC119" s="48">
        <f>AJ119*$F119</f>
        <v>0</v>
      </c>
      <c r="AD119" s="20"/>
      <c r="AE119" s="20"/>
      <c r="AF119" s="48"/>
      <c r="AG119" s="48"/>
      <c r="AH119" s="48"/>
      <c r="AI119" s="48">
        <v>3</v>
      </c>
      <c r="AJ119" s="48">
        <v>2</v>
      </c>
      <c r="AK119" s="48"/>
      <c r="AL119" s="48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K119" s="48">
        <f t="shared" si="45"/>
        <v>0</v>
      </c>
      <c r="BL119" s="20"/>
      <c r="BM119" s="48">
        <v>17</v>
      </c>
      <c r="BN119" s="20"/>
      <c r="BP119" s="134">
        <v>1.9</v>
      </c>
      <c r="BQ119" s="98">
        <f t="shared" si="36"/>
        <v>0</v>
      </c>
    </row>
    <row r="120" spans="1:69" ht="20.149999999999999" customHeight="1">
      <c r="A120" s="233" t="s">
        <v>567</v>
      </c>
      <c r="B120" s="234">
        <v>9241</v>
      </c>
      <c r="C120" s="284" t="s">
        <v>1164</v>
      </c>
      <c r="D120" s="19" t="s">
        <v>22</v>
      </c>
      <c r="E120" s="19">
        <v>5</v>
      </c>
      <c r="F120" s="107">
        <f t="shared" si="37"/>
        <v>0</v>
      </c>
      <c r="G120" s="8">
        <v>55</v>
      </c>
      <c r="H120" s="8">
        <f t="shared" si="35"/>
        <v>0</v>
      </c>
      <c r="J120" s="332"/>
      <c r="K120" s="309"/>
      <c r="L120" s="311"/>
      <c r="M120" s="315"/>
      <c r="N120" s="317"/>
      <c r="O120" s="137"/>
      <c r="P120" s="319"/>
      <c r="Q120" s="25"/>
      <c r="R120" s="59"/>
      <c r="S120" s="343"/>
      <c r="T120" s="323"/>
      <c r="U120" s="15"/>
      <c r="V120" s="79"/>
      <c r="W120" s="215"/>
      <c r="Y120" s="20"/>
      <c r="Z120" s="20"/>
      <c r="AA120" s="20"/>
      <c r="AB120" s="48">
        <f>AI120*$F120</f>
        <v>0</v>
      </c>
      <c r="AC120" s="20"/>
      <c r="AD120" s="20"/>
      <c r="AE120" s="20"/>
      <c r="AF120" s="48"/>
      <c r="AG120" s="48"/>
      <c r="AH120" s="48"/>
      <c r="AI120" s="48">
        <v>5</v>
      </c>
      <c r="AJ120" s="48"/>
      <c r="AK120" s="48"/>
      <c r="AL120" s="48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K120" s="48">
        <f t="shared" si="45"/>
        <v>0</v>
      </c>
      <c r="BL120" s="20"/>
      <c r="BM120" s="48">
        <v>15</v>
      </c>
      <c r="BN120" s="20"/>
      <c r="BP120" s="134">
        <v>1.1000000000000001</v>
      </c>
      <c r="BQ120" s="98">
        <f t="shared" si="36"/>
        <v>0</v>
      </c>
    </row>
    <row r="121" spans="1:69" ht="20.149999999999999" customHeight="1">
      <c r="A121" s="233" t="s">
        <v>573</v>
      </c>
      <c r="B121" s="234" t="s">
        <v>663</v>
      </c>
      <c r="C121" s="284" t="s">
        <v>1165</v>
      </c>
      <c r="D121" s="19" t="s">
        <v>208</v>
      </c>
      <c r="E121" s="19">
        <v>15</v>
      </c>
      <c r="F121" s="107">
        <f t="shared" si="37"/>
        <v>0</v>
      </c>
      <c r="G121" s="8">
        <v>287.5</v>
      </c>
      <c r="H121" s="8">
        <f t="shared" si="35"/>
        <v>0</v>
      </c>
      <c r="J121" s="332"/>
      <c r="K121" s="309"/>
      <c r="L121" s="311"/>
      <c r="M121" s="315"/>
      <c r="N121" s="317"/>
      <c r="O121" s="137"/>
      <c r="P121" s="319"/>
      <c r="Q121" s="25"/>
      <c r="R121" s="59"/>
      <c r="S121" s="343"/>
      <c r="T121" s="323"/>
      <c r="U121" s="15"/>
      <c r="V121" s="79"/>
      <c r="W121" s="215"/>
      <c r="Y121" s="20"/>
      <c r="Z121" s="20"/>
      <c r="AA121" s="48">
        <f>AH121*$F121</f>
        <v>0</v>
      </c>
      <c r="AB121" s="48">
        <f>AI121*$F121</f>
        <v>0</v>
      </c>
      <c r="AC121" s="48">
        <f>AJ121*$F121</f>
        <v>0</v>
      </c>
      <c r="AD121" s="20"/>
      <c r="AE121" s="20"/>
      <c r="AF121" s="48"/>
      <c r="AG121" s="48"/>
      <c r="AH121" s="48">
        <v>7</v>
      </c>
      <c r="AI121" s="48">
        <v>5</v>
      </c>
      <c r="AJ121" s="48">
        <v>3</v>
      </c>
      <c r="AK121" s="48"/>
      <c r="AL121" s="48"/>
      <c r="AN121" s="48">
        <f>AY121*$F121</f>
        <v>0</v>
      </c>
      <c r="AO121" s="48">
        <f>AZ121*$F121</f>
        <v>0</v>
      </c>
      <c r="AP121" s="48">
        <f>BA121*$F121</f>
        <v>0</v>
      </c>
      <c r="AQ121" s="48">
        <f>BB121*$F121</f>
        <v>0</v>
      </c>
      <c r="AR121" s="48">
        <f>BC121*$F121</f>
        <v>0</v>
      </c>
      <c r="AS121" s="21"/>
      <c r="AT121" s="21"/>
      <c r="AU121" s="21"/>
      <c r="AV121" s="21"/>
      <c r="AW121" s="21"/>
      <c r="AX121" s="21"/>
      <c r="AY121" s="48">
        <v>3</v>
      </c>
      <c r="AZ121" s="48">
        <v>1</v>
      </c>
      <c r="BA121" s="48">
        <v>4</v>
      </c>
      <c r="BB121" s="48">
        <v>5</v>
      </c>
      <c r="BC121" s="48">
        <v>2</v>
      </c>
      <c r="BD121" s="21"/>
      <c r="BE121" s="21"/>
      <c r="BF121" s="21"/>
      <c r="BG121" s="21"/>
      <c r="BH121" s="21"/>
      <c r="BI121" s="21"/>
      <c r="BK121" s="20"/>
      <c r="BL121" s="20"/>
      <c r="BM121" s="20"/>
      <c r="BN121" s="20"/>
      <c r="BP121" s="134">
        <v>6.6159999999999997</v>
      </c>
      <c r="BQ121" s="98">
        <f t="shared" si="36"/>
        <v>0</v>
      </c>
    </row>
    <row r="122" spans="1:69" ht="20.149999999999999" customHeight="1">
      <c r="A122" s="233" t="s">
        <v>574</v>
      </c>
      <c r="B122" s="234">
        <v>6395</v>
      </c>
      <c r="C122" s="284" t="s">
        <v>1166</v>
      </c>
      <c r="D122" s="19" t="s">
        <v>23</v>
      </c>
      <c r="E122" s="19">
        <v>5</v>
      </c>
      <c r="F122" s="107">
        <f t="shared" si="37"/>
        <v>0</v>
      </c>
      <c r="G122" s="8">
        <v>220</v>
      </c>
      <c r="H122" s="8">
        <f t="shared" si="35"/>
        <v>0</v>
      </c>
      <c r="J122" s="332"/>
      <c r="K122" s="309"/>
      <c r="L122" s="311"/>
      <c r="M122" s="315"/>
      <c r="N122" s="317"/>
      <c r="O122" s="137"/>
      <c r="P122" s="319"/>
      <c r="Q122" s="25"/>
      <c r="R122" s="59"/>
      <c r="S122" s="343"/>
      <c r="T122" s="323"/>
      <c r="U122" s="15"/>
      <c r="V122" s="79"/>
      <c r="W122" s="215"/>
      <c r="Y122" s="20"/>
      <c r="Z122" s="20"/>
      <c r="AA122" s="20"/>
      <c r="AB122" s="20"/>
      <c r="AC122" s="48">
        <f>AJ122*$F122</f>
        <v>0</v>
      </c>
      <c r="AD122" s="20"/>
      <c r="AE122" s="20"/>
      <c r="AF122" s="48"/>
      <c r="AG122" s="48"/>
      <c r="AH122" s="48"/>
      <c r="AI122" s="48"/>
      <c r="AJ122" s="48">
        <v>5</v>
      </c>
      <c r="AK122" s="48"/>
      <c r="AL122" s="48"/>
      <c r="AN122" s="21"/>
      <c r="AO122" s="48">
        <f>AZ122*$F122</f>
        <v>0</v>
      </c>
      <c r="AP122" s="21"/>
      <c r="AQ122" s="48">
        <f>BB122*$F122</f>
        <v>0</v>
      </c>
      <c r="AR122" s="21"/>
      <c r="AS122" s="21"/>
      <c r="AT122" s="21"/>
      <c r="AU122" s="21"/>
      <c r="AV122" s="21"/>
      <c r="AW122" s="21"/>
      <c r="AX122" s="21"/>
      <c r="AY122" s="21"/>
      <c r="AZ122" s="48">
        <v>1</v>
      </c>
      <c r="BA122" s="21"/>
      <c r="BB122" s="48">
        <v>1</v>
      </c>
      <c r="BC122" s="21"/>
      <c r="BD122" s="21"/>
      <c r="BE122" s="21"/>
      <c r="BF122" s="21"/>
      <c r="BG122" s="21"/>
      <c r="BH122" s="21"/>
      <c r="BI122" s="21"/>
      <c r="BK122" s="20"/>
      <c r="BL122" s="20"/>
      <c r="BM122" s="20"/>
      <c r="BN122" s="20"/>
      <c r="BP122" s="134">
        <v>3.9</v>
      </c>
      <c r="BQ122" s="98">
        <f t="shared" si="36"/>
        <v>0</v>
      </c>
    </row>
    <row r="123" spans="1:69" ht="20.149999999999999" customHeight="1">
      <c r="A123" s="233" t="s">
        <v>575</v>
      </c>
      <c r="B123" s="234">
        <v>8543</v>
      </c>
      <c r="C123" s="284" t="s">
        <v>1167</v>
      </c>
      <c r="D123" s="19" t="s">
        <v>22</v>
      </c>
      <c r="E123" s="19">
        <v>5</v>
      </c>
      <c r="F123" s="107">
        <f t="shared" si="37"/>
        <v>0</v>
      </c>
      <c r="G123" s="8">
        <v>125</v>
      </c>
      <c r="H123" s="8">
        <f t="shared" si="35"/>
        <v>0</v>
      </c>
      <c r="J123" s="332"/>
      <c r="K123" s="309"/>
      <c r="L123" s="311"/>
      <c r="M123" s="315"/>
      <c r="N123" s="317"/>
      <c r="O123" s="137"/>
      <c r="P123" s="319"/>
      <c r="Q123" s="25"/>
      <c r="R123" s="59"/>
      <c r="S123" s="343"/>
      <c r="T123" s="323"/>
      <c r="U123" s="15"/>
      <c r="V123" s="79"/>
      <c r="W123" s="215"/>
      <c r="Y123" s="20"/>
      <c r="Z123" s="20"/>
      <c r="AA123" s="20"/>
      <c r="AB123" s="48">
        <f>AI123*$F123</f>
        <v>0</v>
      </c>
      <c r="AC123" s="20"/>
      <c r="AD123" s="20"/>
      <c r="AE123" s="20"/>
      <c r="AF123" s="48"/>
      <c r="AG123" s="48"/>
      <c r="AH123" s="48"/>
      <c r="AI123" s="48">
        <v>5</v>
      </c>
      <c r="AJ123" s="48"/>
      <c r="AK123" s="48"/>
      <c r="AL123" s="48"/>
      <c r="AN123" s="21"/>
      <c r="AO123" s="48">
        <f>AZ123*$F123</f>
        <v>0</v>
      </c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48">
        <v>5</v>
      </c>
      <c r="BA123" s="21"/>
      <c r="BB123" s="21"/>
      <c r="BC123" s="21"/>
      <c r="BD123" s="21"/>
      <c r="BE123" s="21"/>
      <c r="BF123" s="21"/>
      <c r="BG123" s="21"/>
      <c r="BH123" s="21"/>
      <c r="BI123" s="21"/>
      <c r="BK123" s="20"/>
      <c r="BL123" s="20"/>
      <c r="BM123" s="20"/>
      <c r="BN123" s="20"/>
      <c r="BP123" s="134">
        <v>3</v>
      </c>
      <c r="BQ123" s="98">
        <f t="shared" si="36"/>
        <v>0</v>
      </c>
    </row>
    <row r="124" spans="1:69" ht="20.149999999999999" customHeight="1">
      <c r="A124" s="233" t="s">
        <v>576</v>
      </c>
      <c r="B124" s="234">
        <v>5421</v>
      </c>
      <c r="C124" s="284" t="s">
        <v>1168</v>
      </c>
      <c r="D124" s="19" t="s">
        <v>61</v>
      </c>
      <c r="E124" s="19">
        <v>25</v>
      </c>
      <c r="F124" s="107">
        <f t="shared" si="37"/>
        <v>0</v>
      </c>
      <c r="G124" s="8">
        <v>102.5</v>
      </c>
      <c r="H124" s="8">
        <f t="shared" si="35"/>
        <v>0</v>
      </c>
      <c r="J124" s="332"/>
      <c r="K124" s="309"/>
      <c r="L124" s="311"/>
      <c r="M124" s="315"/>
      <c r="N124" s="317"/>
      <c r="O124" s="137"/>
      <c r="P124" s="319"/>
      <c r="Q124" s="25"/>
      <c r="R124" s="59"/>
      <c r="S124" s="343"/>
      <c r="T124" s="323"/>
      <c r="U124" s="15"/>
      <c r="V124" s="79"/>
      <c r="W124" s="215"/>
      <c r="Y124" s="48">
        <f>AF124*$F124</f>
        <v>0</v>
      </c>
      <c r="Z124" s="20"/>
      <c r="AA124" s="20"/>
      <c r="AB124" s="20"/>
      <c r="AC124" s="20"/>
      <c r="AD124" s="20"/>
      <c r="AE124" s="20"/>
      <c r="AF124" s="48">
        <v>25</v>
      </c>
      <c r="AG124" s="48"/>
      <c r="AH124" s="48"/>
      <c r="AI124" s="48"/>
      <c r="AJ124" s="48"/>
      <c r="AK124" s="48"/>
      <c r="AL124" s="48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K124" s="48">
        <f t="shared" ref="BK124:BK133" si="46">BM124*$F124</f>
        <v>0</v>
      </c>
      <c r="BL124" s="20"/>
      <c r="BM124" s="48">
        <v>51</v>
      </c>
      <c r="BN124" s="20"/>
      <c r="BP124" s="134">
        <v>0.82499999999999996</v>
      </c>
      <c r="BQ124" s="98">
        <f t="shared" si="36"/>
        <v>0</v>
      </c>
    </row>
    <row r="125" spans="1:69" ht="19.5" customHeight="1">
      <c r="A125" s="233" t="s">
        <v>577</v>
      </c>
      <c r="B125" s="234">
        <v>5422</v>
      </c>
      <c r="C125" s="284" t="s">
        <v>1169</v>
      </c>
      <c r="D125" s="19" t="s">
        <v>61</v>
      </c>
      <c r="E125" s="19">
        <v>25</v>
      </c>
      <c r="F125" s="107">
        <f t="shared" si="37"/>
        <v>0</v>
      </c>
      <c r="G125" s="8">
        <v>92.5</v>
      </c>
      <c r="H125" s="8">
        <f t="shared" si="35"/>
        <v>0</v>
      </c>
      <c r="J125" s="332"/>
      <c r="K125" s="309"/>
      <c r="L125" s="311"/>
      <c r="M125" s="315"/>
      <c r="N125" s="317"/>
      <c r="O125" s="137"/>
      <c r="P125" s="319"/>
      <c r="Q125" s="25"/>
      <c r="R125" s="59"/>
      <c r="S125" s="343"/>
      <c r="T125" s="323"/>
      <c r="U125" s="15"/>
      <c r="V125" s="79"/>
      <c r="W125" s="215"/>
      <c r="Y125" s="48">
        <f>AF125*$F125</f>
        <v>0</v>
      </c>
      <c r="Z125" s="20"/>
      <c r="AA125" s="20"/>
      <c r="AB125" s="20"/>
      <c r="AC125" s="20"/>
      <c r="AD125" s="20"/>
      <c r="AE125" s="20"/>
      <c r="AF125" s="48">
        <v>25</v>
      </c>
      <c r="AG125" s="48"/>
      <c r="AH125" s="48"/>
      <c r="AI125" s="48"/>
      <c r="AJ125" s="48"/>
      <c r="AK125" s="48"/>
      <c r="AL125" s="48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K125" s="48">
        <f t="shared" si="46"/>
        <v>0</v>
      </c>
      <c r="BL125" s="20"/>
      <c r="BM125" s="48">
        <v>58</v>
      </c>
      <c r="BN125" s="20"/>
      <c r="BP125" s="134">
        <v>0.56999999999999995</v>
      </c>
      <c r="BQ125" s="98">
        <f t="shared" si="36"/>
        <v>0</v>
      </c>
    </row>
    <row r="126" spans="1:69" ht="20.149999999999999" customHeight="1">
      <c r="A126" s="233" t="s">
        <v>578</v>
      </c>
      <c r="B126" s="234">
        <v>5423</v>
      </c>
      <c r="C126" s="284" t="s">
        <v>1170</v>
      </c>
      <c r="D126" s="19" t="s">
        <v>21</v>
      </c>
      <c r="E126" s="19">
        <v>15</v>
      </c>
      <c r="F126" s="107">
        <f t="shared" si="37"/>
        <v>0</v>
      </c>
      <c r="G126" s="8">
        <v>85</v>
      </c>
      <c r="H126" s="8">
        <f t="shared" si="35"/>
        <v>0</v>
      </c>
      <c r="J126" s="332"/>
      <c r="K126" s="309"/>
      <c r="L126" s="311"/>
      <c r="M126" s="315"/>
      <c r="N126" s="317"/>
      <c r="O126" s="137"/>
      <c r="P126" s="319"/>
      <c r="Q126" s="25"/>
      <c r="R126" s="59"/>
      <c r="S126" s="343"/>
      <c r="T126" s="323"/>
      <c r="U126" s="15"/>
      <c r="V126" s="79"/>
      <c r="W126" s="215"/>
      <c r="Y126" s="20"/>
      <c r="Z126" s="20"/>
      <c r="AA126" s="48">
        <f>AH126*$F126</f>
        <v>0</v>
      </c>
      <c r="AB126" s="20"/>
      <c r="AC126" s="20"/>
      <c r="AD126" s="20"/>
      <c r="AE126" s="20"/>
      <c r="AF126" s="48"/>
      <c r="AG126" s="48"/>
      <c r="AH126" s="48">
        <v>15</v>
      </c>
      <c r="AI126" s="48"/>
      <c r="AJ126" s="48"/>
      <c r="AK126" s="48"/>
      <c r="AL126" s="48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K126" s="48">
        <f t="shared" si="46"/>
        <v>0</v>
      </c>
      <c r="BL126" s="20"/>
      <c r="BM126" s="48">
        <v>44</v>
      </c>
      <c r="BN126" s="20"/>
      <c r="BP126" s="134">
        <v>1.147</v>
      </c>
      <c r="BQ126" s="98">
        <f t="shared" si="36"/>
        <v>0</v>
      </c>
    </row>
    <row r="127" spans="1:69" ht="20.149999999999999" customHeight="1">
      <c r="A127" s="233" t="s">
        <v>579</v>
      </c>
      <c r="B127" s="234">
        <v>5424</v>
      </c>
      <c r="C127" s="284" t="s">
        <v>1171</v>
      </c>
      <c r="D127" s="48" t="s">
        <v>21</v>
      </c>
      <c r="E127" s="48">
        <v>15</v>
      </c>
      <c r="F127" s="107">
        <f t="shared" si="37"/>
        <v>0</v>
      </c>
      <c r="G127" s="8">
        <v>87.5</v>
      </c>
      <c r="H127" s="8">
        <f t="shared" si="35"/>
        <v>0</v>
      </c>
      <c r="J127" s="332"/>
      <c r="K127" s="309"/>
      <c r="L127" s="311"/>
      <c r="M127" s="315"/>
      <c r="N127" s="317"/>
      <c r="O127" s="137"/>
      <c r="P127" s="319"/>
      <c r="Q127" s="25"/>
      <c r="R127" s="59"/>
      <c r="S127" s="343"/>
      <c r="T127" s="323"/>
      <c r="U127" s="15"/>
      <c r="V127" s="79"/>
      <c r="W127" s="215"/>
      <c r="Y127" s="20"/>
      <c r="Z127" s="20"/>
      <c r="AA127" s="48">
        <f>AH127*$F127</f>
        <v>0</v>
      </c>
      <c r="AB127" s="20"/>
      <c r="AC127" s="20"/>
      <c r="AD127" s="20"/>
      <c r="AE127" s="20"/>
      <c r="AF127" s="48"/>
      <c r="AG127" s="48"/>
      <c r="AH127" s="48">
        <v>15</v>
      </c>
      <c r="AI127" s="48"/>
      <c r="AJ127" s="48"/>
      <c r="AK127" s="48"/>
      <c r="AL127" s="48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K127" s="48">
        <f t="shared" si="46"/>
        <v>0</v>
      </c>
      <c r="BL127" s="20"/>
      <c r="BM127" s="48">
        <v>45</v>
      </c>
      <c r="BN127" s="20"/>
      <c r="BP127" s="134">
        <v>1.264</v>
      </c>
      <c r="BQ127" s="98">
        <f t="shared" si="36"/>
        <v>0</v>
      </c>
    </row>
    <row r="128" spans="1:69" ht="20.149999999999999" customHeight="1">
      <c r="A128" s="233" t="s">
        <v>580</v>
      </c>
      <c r="B128" s="234">
        <v>5425</v>
      </c>
      <c r="C128" s="284" t="s">
        <v>1172</v>
      </c>
      <c r="D128" s="48" t="s">
        <v>61</v>
      </c>
      <c r="E128" s="48">
        <v>25</v>
      </c>
      <c r="F128" s="107">
        <f t="shared" si="37"/>
        <v>0</v>
      </c>
      <c r="G128" s="8">
        <v>100</v>
      </c>
      <c r="H128" s="8">
        <f t="shared" si="35"/>
        <v>0</v>
      </c>
      <c r="J128" s="332"/>
      <c r="K128" s="309"/>
      <c r="L128" s="311"/>
      <c r="M128" s="315"/>
      <c r="N128" s="317"/>
      <c r="O128" s="137"/>
      <c r="P128" s="319"/>
      <c r="Q128" s="25"/>
      <c r="R128" s="59"/>
      <c r="S128" s="343"/>
      <c r="T128" s="323"/>
      <c r="U128" s="15"/>
      <c r="V128" s="79"/>
      <c r="W128" s="215"/>
      <c r="Y128" s="48">
        <f>AF128*$F128</f>
        <v>0</v>
      </c>
      <c r="Z128" s="20"/>
      <c r="AA128" s="20"/>
      <c r="AB128" s="20"/>
      <c r="AC128" s="20"/>
      <c r="AD128" s="20"/>
      <c r="AE128" s="20"/>
      <c r="AF128" s="48">
        <v>25</v>
      </c>
      <c r="AG128" s="48"/>
      <c r="AH128" s="48"/>
      <c r="AI128" s="48"/>
      <c r="AJ128" s="48"/>
      <c r="AK128" s="48"/>
      <c r="AL128" s="48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K128" s="48">
        <f t="shared" si="46"/>
        <v>0</v>
      </c>
      <c r="BL128" s="20"/>
      <c r="BM128" s="48">
        <v>51</v>
      </c>
      <c r="BN128" s="20"/>
      <c r="BP128" s="134">
        <v>0.82899999999999996</v>
      </c>
      <c r="BQ128" s="98">
        <f t="shared" si="36"/>
        <v>0</v>
      </c>
    </row>
    <row r="129" spans="1:69" ht="20.149999999999999" customHeight="1">
      <c r="A129" s="233" t="s">
        <v>581</v>
      </c>
      <c r="B129" s="234">
        <v>5426</v>
      </c>
      <c r="C129" s="284" t="s">
        <v>1173</v>
      </c>
      <c r="D129" s="48" t="s">
        <v>21</v>
      </c>
      <c r="E129" s="48">
        <v>10</v>
      </c>
      <c r="F129" s="107">
        <f t="shared" si="37"/>
        <v>0</v>
      </c>
      <c r="G129" s="8">
        <v>90</v>
      </c>
      <c r="H129" s="8">
        <f t="shared" si="35"/>
        <v>0</v>
      </c>
      <c r="J129" s="332"/>
      <c r="K129" s="309"/>
      <c r="L129" s="311"/>
      <c r="M129" s="315"/>
      <c r="N129" s="317"/>
      <c r="O129" s="137"/>
      <c r="P129" s="319"/>
      <c r="Q129" s="25"/>
      <c r="R129" s="59"/>
      <c r="S129" s="343"/>
      <c r="T129" s="323"/>
      <c r="U129" s="15"/>
      <c r="V129" s="79"/>
      <c r="W129" s="215"/>
      <c r="Y129" s="20"/>
      <c r="Z129" s="20"/>
      <c r="AA129" s="48">
        <f>AH129*$F129</f>
        <v>0</v>
      </c>
      <c r="AB129" s="20"/>
      <c r="AC129" s="20"/>
      <c r="AD129" s="20"/>
      <c r="AE129" s="20"/>
      <c r="AF129" s="48"/>
      <c r="AG129" s="48"/>
      <c r="AH129" s="48">
        <v>10</v>
      </c>
      <c r="AI129" s="48"/>
      <c r="AJ129" s="48"/>
      <c r="AK129" s="48"/>
      <c r="AL129" s="48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K129" s="48">
        <f t="shared" si="46"/>
        <v>0</v>
      </c>
      <c r="BL129" s="20"/>
      <c r="BM129" s="48">
        <v>36</v>
      </c>
      <c r="BN129" s="20"/>
      <c r="BP129" s="134">
        <v>1.5569999999999999</v>
      </c>
      <c r="BQ129" s="98">
        <f t="shared" si="36"/>
        <v>0</v>
      </c>
    </row>
    <row r="130" spans="1:69" ht="20.149999999999999" customHeight="1">
      <c r="A130" s="233" t="s">
        <v>582</v>
      </c>
      <c r="B130" s="304">
        <v>6148</v>
      </c>
      <c r="C130" s="305" t="s">
        <v>1174</v>
      </c>
      <c r="D130" s="18" t="s">
        <v>21</v>
      </c>
      <c r="E130" s="19">
        <v>10</v>
      </c>
      <c r="F130" s="107">
        <f t="shared" si="37"/>
        <v>0</v>
      </c>
      <c r="G130" s="8">
        <v>137.5</v>
      </c>
      <c r="H130" s="8">
        <f t="shared" si="35"/>
        <v>0</v>
      </c>
      <c r="J130" s="332"/>
      <c r="K130" s="309"/>
      <c r="L130" s="311"/>
      <c r="M130" s="315"/>
      <c r="N130" s="317"/>
      <c r="O130" s="137"/>
      <c r="P130" s="319"/>
      <c r="Q130" s="25"/>
      <c r="R130" s="59"/>
      <c r="S130" s="343"/>
      <c r="T130" s="323"/>
      <c r="U130" s="15"/>
      <c r="V130" s="79"/>
      <c r="W130" s="215"/>
      <c r="Y130" s="20"/>
      <c r="Z130" s="20"/>
      <c r="AA130" s="48">
        <f>AH130*$F130</f>
        <v>0</v>
      </c>
      <c r="AB130" s="20"/>
      <c r="AC130" s="20"/>
      <c r="AD130" s="20"/>
      <c r="AE130" s="20"/>
      <c r="AF130" s="48"/>
      <c r="AG130" s="48"/>
      <c r="AH130" s="48">
        <v>10</v>
      </c>
      <c r="AI130" s="48"/>
      <c r="AJ130" s="48"/>
      <c r="AK130" s="48"/>
      <c r="AL130" s="48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K130" s="48">
        <f t="shared" si="46"/>
        <v>0</v>
      </c>
      <c r="BL130" s="20"/>
      <c r="BM130" s="48">
        <v>30</v>
      </c>
      <c r="BN130" s="20"/>
      <c r="BP130" s="134">
        <v>2.9</v>
      </c>
      <c r="BQ130" s="98">
        <f t="shared" si="36"/>
        <v>0</v>
      </c>
    </row>
    <row r="131" spans="1:69" ht="20.149999999999999" customHeight="1">
      <c r="A131" s="233" t="s">
        <v>1356</v>
      </c>
      <c r="B131" s="304">
        <v>16388</v>
      </c>
      <c r="C131" s="436" t="s">
        <v>1315</v>
      </c>
      <c r="D131" s="18" t="s">
        <v>21</v>
      </c>
      <c r="E131" s="19">
        <v>5</v>
      </c>
      <c r="F131" s="107">
        <f t="shared" si="37"/>
        <v>0</v>
      </c>
      <c r="G131" s="8">
        <v>55</v>
      </c>
      <c r="H131" s="8">
        <f t="shared" si="35"/>
        <v>0</v>
      </c>
      <c r="J131" s="332"/>
      <c r="K131" s="309"/>
      <c r="L131" s="311"/>
      <c r="M131" s="315"/>
      <c r="N131" s="317"/>
      <c r="O131" s="137"/>
      <c r="P131" s="319"/>
      <c r="Q131" s="25"/>
      <c r="R131" s="59"/>
      <c r="S131" s="343"/>
      <c r="T131" s="323"/>
      <c r="U131" s="15"/>
      <c r="V131" s="79"/>
      <c r="W131" s="215"/>
      <c r="Y131" s="20"/>
      <c r="Z131" s="20"/>
      <c r="AA131" s="48">
        <f t="shared" ref="Z131:AA133" si="47">AH131*$F131</f>
        <v>0</v>
      </c>
      <c r="AB131" s="20"/>
      <c r="AC131" s="20"/>
      <c r="AD131" s="20"/>
      <c r="AE131" s="20"/>
      <c r="AF131" s="48"/>
      <c r="AG131" s="48"/>
      <c r="AH131" s="48">
        <v>5</v>
      </c>
      <c r="AI131" s="48"/>
      <c r="AJ131" s="48"/>
      <c r="AK131" s="48"/>
      <c r="AL131" s="48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K131" s="48">
        <f t="shared" si="46"/>
        <v>0</v>
      </c>
      <c r="BL131" s="20"/>
      <c r="BM131" s="48">
        <v>10</v>
      </c>
      <c r="BN131" s="20"/>
      <c r="BP131" s="134">
        <v>0.67</v>
      </c>
      <c r="BQ131" s="98">
        <f t="shared" si="36"/>
        <v>0</v>
      </c>
    </row>
    <row r="132" spans="1:69" ht="20.149999999999999" customHeight="1">
      <c r="A132" s="233" t="s">
        <v>1357</v>
      </c>
      <c r="B132" s="304">
        <v>16391</v>
      </c>
      <c r="C132" s="436" t="s">
        <v>1316</v>
      </c>
      <c r="D132" s="18" t="s">
        <v>21</v>
      </c>
      <c r="E132" s="19">
        <v>5</v>
      </c>
      <c r="F132" s="107">
        <f t="shared" si="37"/>
        <v>0</v>
      </c>
      <c r="G132" s="8">
        <v>50</v>
      </c>
      <c r="H132" s="8">
        <f t="shared" si="35"/>
        <v>0</v>
      </c>
      <c r="J132" s="332"/>
      <c r="K132" s="309"/>
      <c r="L132" s="311"/>
      <c r="M132" s="315"/>
      <c r="N132" s="317"/>
      <c r="O132" s="137"/>
      <c r="P132" s="319"/>
      <c r="Q132" s="25"/>
      <c r="R132" s="59"/>
      <c r="S132" s="343"/>
      <c r="T132" s="323"/>
      <c r="U132" s="15"/>
      <c r="V132" s="79"/>
      <c r="W132" s="215"/>
      <c r="Y132" s="20"/>
      <c r="Z132" s="20"/>
      <c r="AA132" s="48">
        <f t="shared" si="47"/>
        <v>0</v>
      </c>
      <c r="AB132" s="20"/>
      <c r="AC132" s="20"/>
      <c r="AD132" s="20"/>
      <c r="AE132" s="20"/>
      <c r="AF132" s="48"/>
      <c r="AG132" s="48"/>
      <c r="AH132" s="48">
        <v>5</v>
      </c>
      <c r="AI132" s="48"/>
      <c r="AJ132" s="48"/>
      <c r="AK132" s="48"/>
      <c r="AL132" s="48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K132" s="48">
        <f t="shared" si="46"/>
        <v>0</v>
      </c>
      <c r="BL132" s="20"/>
      <c r="BM132" s="48">
        <v>10</v>
      </c>
      <c r="BN132" s="20"/>
      <c r="BP132" s="134">
        <v>0.82</v>
      </c>
      <c r="BQ132" s="98">
        <f t="shared" si="36"/>
        <v>0</v>
      </c>
    </row>
    <row r="133" spans="1:69" ht="20.149999999999999" customHeight="1">
      <c r="A133" s="233" t="s">
        <v>1358</v>
      </c>
      <c r="B133" s="304">
        <v>16389</v>
      </c>
      <c r="C133" s="436" t="s">
        <v>1317</v>
      </c>
      <c r="D133" s="18" t="s">
        <v>20</v>
      </c>
      <c r="E133" s="19">
        <v>5</v>
      </c>
      <c r="F133" s="107">
        <f t="shared" si="37"/>
        <v>0</v>
      </c>
      <c r="G133" s="8">
        <v>35</v>
      </c>
      <c r="H133" s="8">
        <f t="shared" si="35"/>
        <v>0</v>
      </c>
      <c r="J133" s="332"/>
      <c r="K133" s="309"/>
      <c r="L133" s="311"/>
      <c r="M133" s="315"/>
      <c r="N133" s="317"/>
      <c r="O133" s="137"/>
      <c r="P133" s="319"/>
      <c r="Q133" s="25"/>
      <c r="R133" s="59"/>
      <c r="S133" s="343"/>
      <c r="T133" s="323"/>
      <c r="U133" s="15"/>
      <c r="V133" s="79"/>
      <c r="W133" s="215"/>
      <c r="Y133" s="20"/>
      <c r="Z133" s="48">
        <f t="shared" si="47"/>
        <v>0</v>
      </c>
      <c r="AA133" s="20"/>
      <c r="AB133" s="20"/>
      <c r="AC133" s="20"/>
      <c r="AD133" s="20"/>
      <c r="AE133" s="20"/>
      <c r="AF133" s="48"/>
      <c r="AG133" s="48">
        <v>5</v>
      </c>
      <c r="AH133" s="48"/>
      <c r="AI133" s="48"/>
      <c r="AJ133" s="48"/>
      <c r="AK133" s="48"/>
      <c r="AL133" s="48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K133" s="48">
        <f t="shared" si="46"/>
        <v>0</v>
      </c>
      <c r="BL133" s="20"/>
      <c r="BM133" s="48">
        <v>10</v>
      </c>
      <c r="BN133" s="20"/>
      <c r="BP133" s="74">
        <v>0.3</v>
      </c>
      <c r="BQ133" s="98">
        <f>BP131*F133</f>
        <v>0</v>
      </c>
    </row>
    <row r="134" spans="1:69" ht="20.149999999999999" customHeight="1">
      <c r="A134" s="233" t="s">
        <v>583</v>
      </c>
      <c r="B134" s="234">
        <v>6379</v>
      </c>
      <c r="C134" s="303" t="s">
        <v>1175</v>
      </c>
      <c r="D134" s="19" t="s">
        <v>23</v>
      </c>
      <c r="E134" s="19">
        <v>5</v>
      </c>
      <c r="F134" s="107">
        <f t="shared" si="37"/>
        <v>0</v>
      </c>
      <c r="G134" s="8">
        <v>245</v>
      </c>
      <c r="H134" s="8">
        <f t="shared" si="35"/>
        <v>0</v>
      </c>
      <c r="J134" s="332"/>
      <c r="K134" s="309"/>
      <c r="L134" s="311"/>
      <c r="M134" s="315"/>
      <c r="N134" s="317"/>
      <c r="O134" s="137"/>
      <c r="P134" s="319"/>
      <c r="Q134" s="25"/>
      <c r="R134" s="59"/>
      <c r="S134" s="343"/>
      <c r="T134" s="323"/>
      <c r="U134" s="15"/>
      <c r="V134" s="79"/>
      <c r="W134" s="215"/>
      <c r="Y134" s="20"/>
      <c r="Z134" s="20"/>
      <c r="AA134" s="20"/>
      <c r="AB134" s="20"/>
      <c r="AC134" s="48">
        <f>AJ134*$F134</f>
        <v>0</v>
      </c>
      <c r="AD134" s="20"/>
      <c r="AE134" s="20"/>
      <c r="AF134" s="48"/>
      <c r="AG134" s="48"/>
      <c r="AH134" s="48"/>
      <c r="AI134" s="48"/>
      <c r="AJ134" s="48">
        <v>5</v>
      </c>
      <c r="AK134" s="48"/>
      <c r="AL134" s="48"/>
      <c r="AN134" s="21"/>
      <c r="AO134" s="21"/>
      <c r="AP134" s="21"/>
      <c r="AQ134" s="48">
        <f>BB134*$F134</f>
        <v>0</v>
      </c>
      <c r="AR134" s="21"/>
      <c r="AS134" s="48">
        <f>BD134*$F134</f>
        <v>0</v>
      </c>
      <c r="AT134" s="21"/>
      <c r="AU134" s="21"/>
      <c r="AV134" s="21"/>
      <c r="AW134" s="21"/>
      <c r="AX134" s="21"/>
      <c r="AY134" s="21"/>
      <c r="AZ134" s="21"/>
      <c r="BA134" s="21"/>
      <c r="BB134" s="48">
        <v>2</v>
      </c>
      <c r="BC134" s="21"/>
      <c r="BD134" s="48">
        <v>1</v>
      </c>
      <c r="BE134" s="21"/>
      <c r="BF134" s="21"/>
      <c r="BG134" s="21"/>
      <c r="BH134" s="21"/>
      <c r="BI134" s="21"/>
      <c r="BK134" s="20"/>
      <c r="BL134" s="20"/>
      <c r="BM134" s="20"/>
      <c r="BN134" s="20"/>
      <c r="BP134" s="134">
        <v>5.0999999999999996</v>
      </c>
      <c r="BQ134" s="98">
        <f t="shared" si="36"/>
        <v>0</v>
      </c>
    </row>
    <row r="135" spans="1:69" ht="20.149999999999999" customHeight="1">
      <c r="A135" s="233" t="s">
        <v>584</v>
      </c>
      <c r="B135" s="234">
        <v>6394</v>
      </c>
      <c r="C135" s="284" t="s">
        <v>1085</v>
      </c>
      <c r="D135" s="19" t="s">
        <v>22</v>
      </c>
      <c r="E135" s="19">
        <v>5</v>
      </c>
      <c r="F135" s="107">
        <f t="shared" si="37"/>
        <v>0</v>
      </c>
      <c r="G135" s="8">
        <v>182.5</v>
      </c>
      <c r="H135" s="8">
        <f t="shared" si="35"/>
        <v>0</v>
      </c>
      <c r="J135" s="332"/>
      <c r="K135" s="309"/>
      <c r="L135" s="311"/>
      <c r="M135" s="315"/>
      <c r="N135" s="317"/>
      <c r="O135" s="137"/>
      <c r="P135" s="319"/>
      <c r="Q135" s="25"/>
      <c r="R135" s="59"/>
      <c r="S135" s="343"/>
      <c r="T135" s="323"/>
      <c r="U135" s="15"/>
      <c r="V135" s="79"/>
      <c r="W135" s="215"/>
      <c r="Y135" s="20"/>
      <c r="Z135" s="20"/>
      <c r="AA135" s="20"/>
      <c r="AB135" s="48">
        <f>AI135*$F135</f>
        <v>0</v>
      </c>
      <c r="AC135" s="20"/>
      <c r="AD135" s="20"/>
      <c r="AE135" s="20"/>
      <c r="AF135" s="48"/>
      <c r="AG135" s="48"/>
      <c r="AH135" s="48"/>
      <c r="AI135" s="48">
        <v>5</v>
      </c>
      <c r="AJ135" s="48"/>
      <c r="AK135" s="48"/>
      <c r="AL135" s="48"/>
      <c r="AN135" s="48">
        <f>AY135*$F135</f>
        <v>0</v>
      </c>
      <c r="AO135" s="21"/>
      <c r="AP135" s="48">
        <f>BA135*$F135</f>
        <v>0</v>
      </c>
      <c r="AQ135" s="21"/>
      <c r="AR135" s="21"/>
      <c r="AS135" s="21"/>
      <c r="AT135" s="21"/>
      <c r="AU135" s="21"/>
      <c r="AV135" s="21"/>
      <c r="AW135" s="21"/>
      <c r="AX135" s="21"/>
      <c r="AY135" s="48">
        <v>3</v>
      </c>
      <c r="AZ135" s="21"/>
      <c r="BA135" s="48">
        <v>1</v>
      </c>
      <c r="BB135" s="21"/>
      <c r="BC135" s="21"/>
      <c r="BD135" s="21"/>
      <c r="BE135" s="21"/>
      <c r="BF135" s="21"/>
      <c r="BG135" s="21"/>
      <c r="BH135" s="21"/>
      <c r="BI135" s="21"/>
      <c r="BK135" s="20"/>
      <c r="BL135" s="20"/>
      <c r="BM135" s="20"/>
      <c r="BN135" s="20"/>
      <c r="BP135" s="134">
        <v>3.5</v>
      </c>
      <c r="BQ135" s="98">
        <f t="shared" si="36"/>
        <v>0</v>
      </c>
    </row>
    <row r="136" spans="1:69" ht="20.149999999999999" customHeight="1">
      <c r="A136" s="229"/>
      <c r="B136" s="229"/>
      <c r="C136" s="2"/>
      <c r="H136" s="109">
        <f>SUM(H92:H135)</f>
        <v>0</v>
      </c>
      <c r="I136" s="3"/>
      <c r="J136" s="7">
        <f t="shared" ref="J136:W136" si="48">SUM(J92:J135)</f>
        <v>0</v>
      </c>
      <c r="K136" s="7">
        <f t="shared" si="48"/>
        <v>0</v>
      </c>
      <c r="L136" s="7">
        <f t="shared" si="48"/>
        <v>0</v>
      </c>
      <c r="M136" s="7">
        <f t="shared" si="48"/>
        <v>0</v>
      </c>
      <c r="N136" s="7">
        <f t="shared" si="48"/>
        <v>0</v>
      </c>
      <c r="O136" s="7">
        <f t="shared" si="48"/>
        <v>0</v>
      </c>
      <c r="P136" s="7">
        <f t="shared" si="48"/>
        <v>0</v>
      </c>
      <c r="Q136" s="7">
        <f t="shared" si="48"/>
        <v>0</v>
      </c>
      <c r="R136" s="7">
        <f t="shared" si="48"/>
        <v>0</v>
      </c>
      <c r="S136" s="7">
        <f t="shared" si="48"/>
        <v>0</v>
      </c>
      <c r="T136" s="7">
        <f t="shared" si="48"/>
        <v>0</v>
      </c>
      <c r="U136" s="7">
        <f t="shared" si="48"/>
        <v>0</v>
      </c>
      <c r="V136" s="7">
        <f t="shared" si="48"/>
        <v>0</v>
      </c>
      <c r="W136" s="7">
        <f t="shared" si="48"/>
        <v>0</v>
      </c>
      <c r="Y136" s="7">
        <f>SUM(Y92:Y135)</f>
        <v>0</v>
      </c>
      <c r="Z136" s="7">
        <f>SUM(Z92:Z135)</f>
        <v>0</v>
      </c>
      <c r="AA136" s="7">
        <f>SUM(AA92:AA135)</f>
        <v>0</v>
      </c>
      <c r="AB136" s="7">
        <f>SUM(AB92:AB135)</f>
        <v>0</v>
      </c>
      <c r="AC136" s="7">
        <f>SUM(AC92:AC135)</f>
        <v>0</v>
      </c>
      <c r="AD136" s="20"/>
      <c r="AE136" s="20"/>
      <c r="AF136" s="21"/>
      <c r="AG136" s="21"/>
      <c r="AH136" s="21"/>
      <c r="AI136" s="21"/>
      <c r="AJ136" s="21"/>
      <c r="AK136" s="21"/>
      <c r="AL136" s="21"/>
      <c r="AM136" s="3"/>
      <c r="AN136" s="7">
        <f t="shared" ref="AN136:AS136" si="49">SUM(AN92:AN135)</f>
        <v>0</v>
      </c>
      <c r="AO136" s="7">
        <f t="shared" si="49"/>
        <v>0</v>
      </c>
      <c r="AP136" s="7">
        <f t="shared" si="49"/>
        <v>0</v>
      </c>
      <c r="AQ136" s="7">
        <f t="shared" si="49"/>
        <v>0</v>
      </c>
      <c r="AR136" s="7">
        <f t="shared" si="49"/>
        <v>0</v>
      </c>
      <c r="AS136" s="7">
        <f t="shared" si="49"/>
        <v>0</v>
      </c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3"/>
      <c r="BK136" s="7">
        <f>SUM(BK92:BK135)</f>
        <v>0</v>
      </c>
      <c r="BL136" s="20"/>
      <c r="BM136" s="20"/>
      <c r="BN136" s="20"/>
      <c r="BP136" s="51"/>
      <c r="BQ136" s="99">
        <f>SUM(BQ92:BQ135)</f>
        <v>0</v>
      </c>
    </row>
    <row r="137" spans="1:69" ht="20.149999999999999" customHeight="1">
      <c r="A137" s="229"/>
      <c r="B137" s="229"/>
      <c r="C137" s="28" t="s">
        <v>25</v>
      </c>
      <c r="D137" s="16"/>
      <c r="E137" s="16"/>
      <c r="F137" s="16"/>
      <c r="G137" s="12"/>
      <c r="H137" s="12"/>
      <c r="I137" s="3"/>
      <c r="J137" s="16"/>
      <c r="K137" s="16"/>
      <c r="L137" s="16"/>
      <c r="M137" s="16"/>
      <c r="N137" s="16"/>
      <c r="O137" s="16"/>
      <c r="P137" s="16"/>
      <c r="Q137" s="17"/>
      <c r="R137" s="16"/>
      <c r="S137" s="16"/>
      <c r="T137" s="16"/>
      <c r="U137" s="16"/>
      <c r="V137" s="16"/>
      <c r="W137" s="16"/>
      <c r="Y137" s="6" t="s">
        <v>61</v>
      </c>
      <c r="Z137" s="6" t="s">
        <v>20</v>
      </c>
      <c r="AA137" s="6" t="s">
        <v>21</v>
      </c>
      <c r="AB137" s="6" t="s">
        <v>22</v>
      </c>
      <c r="AC137" s="6" t="s">
        <v>23</v>
      </c>
      <c r="AD137" s="6" t="s">
        <v>6</v>
      </c>
      <c r="AE137" s="6" t="s">
        <v>24</v>
      </c>
      <c r="AF137" s="13" t="s">
        <v>61</v>
      </c>
      <c r="AG137" s="13" t="s">
        <v>20</v>
      </c>
      <c r="AH137" s="13" t="s">
        <v>21</v>
      </c>
      <c r="AI137" s="13" t="s">
        <v>22</v>
      </c>
      <c r="AJ137" s="13" t="s">
        <v>23</v>
      </c>
      <c r="AK137" s="13" t="s">
        <v>6</v>
      </c>
      <c r="AL137" s="13" t="s">
        <v>24</v>
      </c>
      <c r="AM137" s="3"/>
      <c r="AN137" s="6" t="s">
        <v>48</v>
      </c>
      <c r="AO137" s="6" t="s">
        <v>49</v>
      </c>
      <c r="AP137" s="6" t="s">
        <v>50</v>
      </c>
      <c r="AQ137" s="6" t="s">
        <v>52</v>
      </c>
      <c r="AR137" s="6" t="s">
        <v>54</v>
      </c>
      <c r="AS137" s="6" t="s">
        <v>55</v>
      </c>
      <c r="AT137" s="6" t="s">
        <v>56</v>
      </c>
      <c r="AU137" s="6" t="s">
        <v>57</v>
      </c>
      <c r="AV137" s="6" t="s">
        <v>58</v>
      </c>
      <c r="AW137" s="6" t="s">
        <v>239</v>
      </c>
      <c r="AX137" s="6" t="s">
        <v>240</v>
      </c>
      <c r="AY137" s="13" t="s">
        <v>48</v>
      </c>
      <c r="AZ137" s="13" t="s">
        <v>49</v>
      </c>
      <c r="BA137" s="13" t="s">
        <v>50</v>
      </c>
      <c r="BB137" s="13" t="s">
        <v>52</v>
      </c>
      <c r="BC137" s="13" t="s">
        <v>54</v>
      </c>
      <c r="BD137" s="13" t="s">
        <v>55</v>
      </c>
      <c r="BE137" s="13" t="s">
        <v>56</v>
      </c>
      <c r="BF137" s="13" t="s">
        <v>57</v>
      </c>
      <c r="BG137" s="13" t="s">
        <v>58</v>
      </c>
      <c r="BH137" s="13" t="s">
        <v>239</v>
      </c>
      <c r="BI137" s="13" t="s">
        <v>240</v>
      </c>
      <c r="BJ137" s="3"/>
      <c r="BK137" s="174" t="s">
        <v>50</v>
      </c>
      <c r="BL137" s="174" t="s">
        <v>52</v>
      </c>
      <c r="BM137" s="13" t="s">
        <v>50</v>
      </c>
      <c r="BN137" s="13" t="s">
        <v>52</v>
      </c>
      <c r="BP137" s="73" t="s">
        <v>68</v>
      </c>
      <c r="BQ137" s="73" t="s">
        <v>69</v>
      </c>
    </row>
    <row r="138" spans="1:69" ht="20.149999999999999" customHeight="1">
      <c r="A138" s="233" t="s">
        <v>585</v>
      </c>
      <c r="B138" s="234">
        <v>8551</v>
      </c>
      <c r="C138" s="285" t="s">
        <v>1176</v>
      </c>
      <c r="D138" s="18" t="s">
        <v>21</v>
      </c>
      <c r="E138" s="18">
        <v>20</v>
      </c>
      <c r="F138" s="130">
        <f t="shared" ref="F138:F148" si="50">SUM(J138:W138)</f>
        <v>0</v>
      </c>
      <c r="G138" s="8">
        <v>172.5</v>
      </c>
      <c r="H138" s="8">
        <f t="shared" ref="H138:H149" si="51">F138*G138*(100-$F$2)/100</f>
        <v>0</v>
      </c>
      <c r="J138" s="332"/>
      <c r="K138" s="309"/>
      <c r="L138" s="311"/>
      <c r="M138" s="315"/>
      <c r="N138" s="317"/>
      <c r="O138" s="137"/>
      <c r="P138" s="319"/>
      <c r="Q138" s="25"/>
      <c r="R138" s="59"/>
      <c r="S138" s="343"/>
      <c r="T138" s="323"/>
      <c r="U138" s="15"/>
      <c r="V138" s="79"/>
      <c r="W138" s="215"/>
      <c r="Y138" s="20"/>
      <c r="Z138" s="20"/>
      <c r="AA138" s="48">
        <f>AH138*$F138</f>
        <v>0</v>
      </c>
      <c r="AB138" s="20"/>
      <c r="AC138" s="20"/>
      <c r="AD138" s="20"/>
      <c r="AE138" s="20"/>
      <c r="AF138" s="48"/>
      <c r="AG138" s="48"/>
      <c r="AH138" s="48">
        <v>20</v>
      </c>
      <c r="AI138" s="48"/>
      <c r="AJ138" s="48"/>
      <c r="AK138" s="48"/>
      <c r="AL138" s="48"/>
      <c r="AN138" s="48">
        <f>AY138*$F138</f>
        <v>0</v>
      </c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48">
        <v>20</v>
      </c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K138" s="20"/>
      <c r="BL138" s="20"/>
      <c r="BM138" s="20"/>
      <c r="BN138" s="20"/>
      <c r="BP138" s="134">
        <v>2.9</v>
      </c>
      <c r="BQ138" s="98">
        <f t="shared" ref="BQ138:BQ149" si="52">BP138*F138</f>
        <v>0</v>
      </c>
    </row>
    <row r="139" spans="1:69" ht="20.149999999999999" customHeight="1">
      <c r="A139" s="242" t="s">
        <v>593</v>
      </c>
      <c r="B139" s="234">
        <v>8550</v>
      </c>
      <c r="C139" s="285" t="s">
        <v>1074</v>
      </c>
      <c r="D139" s="18" t="s">
        <v>21</v>
      </c>
      <c r="E139" s="18">
        <v>10</v>
      </c>
      <c r="F139" s="130">
        <f t="shared" si="50"/>
        <v>0</v>
      </c>
      <c r="G139" s="8">
        <v>180</v>
      </c>
      <c r="H139" s="8">
        <f t="shared" si="51"/>
        <v>0</v>
      </c>
      <c r="J139" s="332"/>
      <c r="K139" s="309"/>
      <c r="L139" s="311"/>
      <c r="M139" s="315"/>
      <c r="N139" s="317"/>
      <c r="O139" s="137"/>
      <c r="P139" s="319"/>
      <c r="Q139" s="25"/>
      <c r="R139" s="59"/>
      <c r="S139" s="343"/>
      <c r="T139" s="323"/>
      <c r="U139" s="15"/>
      <c r="V139" s="79"/>
      <c r="W139" s="215"/>
      <c r="Y139" s="20"/>
      <c r="Z139" s="20"/>
      <c r="AA139" s="48">
        <f>AH139*$F139</f>
        <v>0</v>
      </c>
      <c r="AB139" s="20"/>
      <c r="AC139" s="20"/>
      <c r="AD139" s="20"/>
      <c r="AE139" s="20"/>
      <c r="AF139" s="48"/>
      <c r="AG139" s="48"/>
      <c r="AH139" s="48">
        <v>20</v>
      </c>
      <c r="AI139" s="48"/>
      <c r="AJ139" s="48"/>
      <c r="AK139" s="48"/>
      <c r="AL139" s="48"/>
      <c r="AN139" s="48">
        <f>AY139*$F139</f>
        <v>0</v>
      </c>
      <c r="AO139" s="48">
        <f>AZ139*$F139</f>
        <v>0</v>
      </c>
      <c r="AP139" s="21"/>
      <c r="AQ139" s="21"/>
      <c r="AR139" s="21"/>
      <c r="AS139" s="21"/>
      <c r="AT139" s="21"/>
      <c r="AU139" s="21"/>
      <c r="AV139" s="21"/>
      <c r="AW139" s="21"/>
      <c r="AX139" s="21"/>
      <c r="AY139" s="48">
        <v>5</v>
      </c>
      <c r="AZ139" s="48">
        <v>5</v>
      </c>
      <c r="BA139" s="21"/>
      <c r="BB139" s="21"/>
      <c r="BC139" s="21"/>
      <c r="BD139" s="21"/>
      <c r="BE139" s="21"/>
      <c r="BF139" s="21"/>
      <c r="BG139" s="21"/>
      <c r="BH139" s="21"/>
      <c r="BI139" s="21"/>
      <c r="BK139" s="20"/>
      <c r="BL139" s="20"/>
      <c r="BM139" s="20"/>
      <c r="BN139" s="20"/>
      <c r="BP139" s="134">
        <v>4</v>
      </c>
      <c r="BQ139" s="98">
        <f t="shared" si="52"/>
        <v>0</v>
      </c>
    </row>
    <row r="140" spans="1:69" ht="20.149999999999999" customHeight="1">
      <c r="A140" s="233" t="s">
        <v>586</v>
      </c>
      <c r="B140" s="234">
        <v>5395</v>
      </c>
      <c r="C140" s="285" t="s">
        <v>1177</v>
      </c>
      <c r="D140" s="18" t="s">
        <v>20</v>
      </c>
      <c r="E140" s="18">
        <v>20</v>
      </c>
      <c r="F140" s="130">
        <f t="shared" si="50"/>
        <v>0</v>
      </c>
      <c r="G140" s="8">
        <v>105</v>
      </c>
      <c r="H140" s="8">
        <f t="shared" si="51"/>
        <v>0</v>
      </c>
      <c r="J140" s="332"/>
      <c r="K140" s="309"/>
      <c r="L140" s="311"/>
      <c r="M140" s="315"/>
      <c r="N140" s="317"/>
      <c r="O140" s="137"/>
      <c r="P140" s="319"/>
      <c r="Q140" s="25"/>
      <c r="R140" s="59"/>
      <c r="S140" s="343"/>
      <c r="T140" s="323"/>
      <c r="U140" s="15"/>
      <c r="V140" s="79"/>
      <c r="W140" s="215"/>
      <c r="Y140" s="20"/>
      <c r="Z140" s="48">
        <f>AG140*$F140</f>
        <v>0</v>
      </c>
      <c r="AA140" s="20"/>
      <c r="AB140" s="20"/>
      <c r="AC140" s="20"/>
      <c r="AD140" s="20"/>
      <c r="AE140" s="20"/>
      <c r="AF140" s="48"/>
      <c r="AG140" s="48">
        <v>20</v>
      </c>
      <c r="AH140" s="48"/>
      <c r="AI140" s="48"/>
      <c r="AJ140" s="48"/>
      <c r="AK140" s="48"/>
      <c r="AL140" s="48"/>
      <c r="AN140" s="48">
        <f>AY140*$F140</f>
        <v>0</v>
      </c>
      <c r="AO140" s="48">
        <f>AZ140*$F140</f>
        <v>0</v>
      </c>
      <c r="AP140" s="21"/>
      <c r="AQ140" s="21"/>
      <c r="AR140" s="21"/>
      <c r="AS140" s="21"/>
      <c r="AT140" s="21"/>
      <c r="AU140" s="21"/>
      <c r="AV140" s="21"/>
      <c r="AW140" s="21"/>
      <c r="AX140" s="21"/>
      <c r="AY140" s="48">
        <v>17</v>
      </c>
      <c r="AZ140" s="48">
        <v>3</v>
      </c>
      <c r="BA140" s="21"/>
      <c r="BB140" s="21"/>
      <c r="BC140" s="21"/>
      <c r="BD140" s="21"/>
      <c r="BE140" s="21"/>
      <c r="BF140" s="21"/>
      <c r="BG140" s="21"/>
      <c r="BH140" s="21"/>
      <c r="BI140" s="21"/>
      <c r="BK140" s="20"/>
      <c r="BL140" s="20"/>
      <c r="BM140" s="20"/>
      <c r="BN140" s="20"/>
      <c r="BP140" s="134">
        <v>1.796</v>
      </c>
      <c r="BQ140" s="98">
        <f t="shared" si="52"/>
        <v>0</v>
      </c>
    </row>
    <row r="141" spans="1:69" ht="19.5" customHeight="1">
      <c r="A141" s="233" t="s">
        <v>587</v>
      </c>
      <c r="B141" s="234">
        <v>5400</v>
      </c>
      <c r="C141" s="285" t="s">
        <v>1075</v>
      </c>
      <c r="D141" s="18" t="s">
        <v>21</v>
      </c>
      <c r="E141" s="18">
        <v>20</v>
      </c>
      <c r="F141" s="130">
        <f t="shared" si="50"/>
        <v>0</v>
      </c>
      <c r="G141" s="8">
        <v>187.5</v>
      </c>
      <c r="H141" s="8">
        <f t="shared" si="51"/>
        <v>0</v>
      </c>
      <c r="J141" s="332"/>
      <c r="K141" s="309"/>
      <c r="L141" s="311"/>
      <c r="M141" s="315"/>
      <c r="N141" s="317"/>
      <c r="O141" s="137"/>
      <c r="P141" s="319"/>
      <c r="Q141" s="25"/>
      <c r="R141" s="59"/>
      <c r="S141" s="343"/>
      <c r="T141" s="323"/>
      <c r="U141" s="15"/>
      <c r="V141" s="79"/>
      <c r="W141" s="215"/>
      <c r="Y141" s="20"/>
      <c r="Z141" s="20"/>
      <c r="AA141" s="48">
        <f>AH141*$F141</f>
        <v>0</v>
      </c>
      <c r="AB141" s="20"/>
      <c r="AC141" s="20"/>
      <c r="AD141" s="20"/>
      <c r="AE141" s="20"/>
      <c r="AF141" s="48"/>
      <c r="AG141" s="48"/>
      <c r="AH141" s="48">
        <v>20</v>
      </c>
      <c r="AI141" s="48"/>
      <c r="AJ141" s="48"/>
      <c r="AK141" s="48"/>
      <c r="AL141" s="48"/>
      <c r="AN141" s="48">
        <f>AY141*$F141</f>
        <v>0</v>
      </c>
      <c r="AO141" s="48">
        <f>AZ141*$F141</f>
        <v>0</v>
      </c>
      <c r="AP141" s="21"/>
      <c r="AQ141" s="21"/>
      <c r="AR141" s="21"/>
      <c r="AS141" s="21"/>
      <c r="AT141" s="21"/>
      <c r="AU141" s="21"/>
      <c r="AV141" s="21"/>
      <c r="AW141" s="21"/>
      <c r="AX141" s="21"/>
      <c r="AY141" s="48">
        <v>8</v>
      </c>
      <c r="AZ141" s="48">
        <v>12</v>
      </c>
      <c r="BA141" s="21"/>
      <c r="BB141" s="21"/>
      <c r="BC141" s="21"/>
      <c r="BD141" s="21"/>
      <c r="BE141" s="21"/>
      <c r="BF141" s="21"/>
      <c r="BG141" s="21"/>
      <c r="BH141" s="21"/>
      <c r="BI141" s="21"/>
      <c r="BK141" s="20"/>
      <c r="BL141" s="20"/>
      <c r="BM141" s="20"/>
      <c r="BN141" s="20"/>
      <c r="BP141" s="134">
        <v>3.5030000000000001</v>
      </c>
      <c r="BQ141" s="98">
        <f t="shared" si="52"/>
        <v>0</v>
      </c>
    </row>
    <row r="142" spans="1:69" ht="19.5" customHeight="1">
      <c r="A142" s="233" t="s">
        <v>588</v>
      </c>
      <c r="B142" s="234">
        <v>5404</v>
      </c>
      <c r="C142" s="285" t="s">
        <v>1131</v>
      </c>
      <c r="D142" s="27" t="s">
        <v>22</v>
      </c>
      <c r="E142" s="27">
        <v>20</v>
      </c>
      <c r="F142" s="130">
        <f t="shared" si="50"/>
        <v>0</v>
      </c>
      <c r="G142" s="8">
        <v>300</v>
      </c>
      <c r="H142" s="8">
        <f t="shared" si="51"/>
        <v>0</v>
      </c>
      <c r="J142" s="332"/>
      <c r="K142" s="309"/>
      <c r="L142" s="311"/>
      <c r="M142" s="315"/>
      <c r="N142" s="317"/>
      <c r="O142" s="137"/>
      <c r="P142" s="319"/>
      <c r="Q142" s="25"/>
      <c r="R142" s="59"/>
      <c r="S142" s="343"/>
      <c r="T142" s="323"/>
      <c r="U142" s="15"/>
      <c r="V142" s="79"/>
      <c r="W142" s="215"/>
      <c r="Y142" s="20"/>
      <c r="Z142" s="20"/>
      <c r="AA142" s="20"/>
      <c r="AB142" s="48">
        <f>AI142*$F142</f>
        <v>0</v>
      </c>
      <c r="AC142" s="20"/>
      <c r="AD142" s="20"/>
      <c r="AE142" s="20"/>
      <c r="AF142" s="48"/>
      <c r="AG142" s="48"/>
      <c r="AH142" s="48"/>
      <c r="AI142" s="48">
        <v>20</v>
      </c>
      <c r="AJ142" s="48"/>
      <c r="AK142" s="48"/>
      <c r="AL142" s="48"/>
      <c r="AN142" s="21"/>
      <c r="AO142" s="48">
        <f>AZ142*$F142</f>
        <v>0</v>
      </c>
      <c r="AP142" s="48">
        <f>BA142*$F142</f>
        <v>0</v>
      </c>
      <c r="AQ142" s="21"/>
      <c r="AR142" s="21"/>
      <c r="AS142" s="21"/>
      <c r="AT142" s="21"/>
      <c r="AU142" s="21"/>
      <c r="AV142" s="21"/>
      <c r="AW142" s="21"/>
      <c r="AX142" s="21"/>
      <c r="AY142" s="21"/>
      <c r="AZ142" s="48">
        <v>5</v>
      </c>
      <c r="BA142" s="48">
        <v>8</v>
      </c>
      <c r="BB142" s="21"/>
      <c r="BC142" s="21"/>
      <c r="BD142" s="21"/>
      <c r="BE142" s="21"/>
      <c r="BF142" s="21"/>
      <c r="BG142" s="21"/>
      <c r="BH142" s="21"/>
      <c r="BI142" s="21"/>
      <c r="BK142" s="20"/>
      <c r="BL142" s="20"/>
      <c r="BM142" s="20"/>
      <c r="BN142" s="20"/>
      <c r="BP142" s="134">
        <v>6.5519999999999996</v>
      </c>
      <c r="BQ142" s="98">
        <f t="shared" si="52"/>
        <v>0</v>
      </c>
    </row>
    <row r="143" spans="1:69" ht="19.5" customHeight="1">
      <c r="A143" s="233" t="s">
        <v>589</v>
      </c>
      <c r="B143" s="234">
        <v>5405</v>
      </c>
      <c r="C143" s="287" t="s">
        <v>1132</v>
      </c>
      <c r="D143" s="23" t="s">
        <v>6</v>
      </c>
      <c r="E143" s="23">
        <v>5</v>
      </c>
      <c r="F143" s="130">
        <f t="shared" si="50"/>
        <v>0</v>
      </c>
      <c r="G143" s="8">
        <v>255</v>
      </c>
      <c r="H143" s="8">
        <f t="shared" si="51"/>
        <v>0</v>
      </c>
      <c r="J143" s="332"/>
      <c r="K143" s="309"/>
      <c r="L143" s="311"/>
      <c r="M143" s="315"/>
      <c r="N143" s="317"/>
      <c r="O143" s="137"/>
      <c r="P143" s="319"/>
      <c r="Q143" s="25"/>
      <c r="R143" s="59"/>
      <c r="S143" s="343"/>
      <c r="T143" s="323"/>
      <c r="U143" s="15"/>
      <c r="V143" s="79"/>
      <c r="W143" s="215"/>
      <c r="Y143" s="20"/>
      <c r="Z143" s="20"/>
      <c r="AA143" s="20"/>
      <c r="AB143" s="20"/>
      <c r="AC143" s="20"/>
      <c r="AD143" s="48">
        <f>AK143*$F143</f>
        <v>0</v>
      </c>
      <c r="AE143" s="20"/>
      <c r="AF143" s="48"/>
      <c r="AG143" s="48"/>
      <c r="AH143" s="48"/>
      <c r="AI143" s="48"/>
      <c r="AJ143" s="48"/>
      <c r="AK143" s="48">
        <v>5</v>
      </c>
      <c r="AL143" s="48"/>
      <c r="AN143" s="21"/>
      <c r="AO143" s="21"/>
      <c r="AP143" s="21"/>
      <c r="AQ143" s="21"/>
      <c r="AR143" s="48">
        <f>BC143*$F143</f>
        <v>0</v>
      </c>
      <c r="AS143" s="48">
        <f>BD143*$F143</f>
        <v>0</v>
      </c>
      <c r="AT143" s="48">
        <f>BE143*$F143</f>
        <v>0</v>
      </c>
      <c r="AU143" s="21"/>
      <c r="AV143" s="21"/>
      <c r="AW143" s="21"/>
      <c r="AX143" s="21"/>
      <c r="AY143" s="21"/>
      <c r="AZ143" s="21"/>
      <c r="BA143" s="21"/>
      <c r="BB143" s="21"/>
      <c r="BC143" s="48">
        <v>3</v>
      </c>
      <c r="BD143" s="48">
        <v>1</v>
      </c>
      <c r="BE143" s="48">
        <v>2</v>
      </c>
      <c r="BF143" s="21"/>
      <c r="BG143" s="21"/>
      <c r="BH143" s="21"/>
      <c r="BI143" s="21"/>
      <c r="BK143" s="176"/>
      <c r="BL143" s="176"/>
      <c r="BM143" s="176"/>
      <c r="BN143" s="176"/>
      <c r="BP143" s="134">
        <v>5.6669999999999998</v>
      </c>
      <c r="BQ143" s="98">
        <f t="shared" si="52"/>
        <v>0</v>
      </c>
    </row>
    <row r="144" spans="1:69" ht="19.5" customHeight="1">
      <c r="A144" s="233" t="s">
        <v>590</v>
      </c>
      <c r="B144" s="234">
        <v>8549</v>
      </c>
      <c r="C144" s="287" t="s">
        <v>1178</v>
      </c>
      <c r="D144" s="27" t="s">
        <v>6</v>
      </c>
      <c r="E144" s="27">
        <v>5</v>
      </c>
      <c r="F144" s="130">
        <f t="shared" si="50"/>
        <v>0</v>
      </c>
      <c r="G144" s="8">
        <v>375</v>
      </c>
      <c r="H144" s="8">
        <f t="shared" si="51"/>
        <v>0</v>
      </c>
      <c r="J144" s="332"/>
      <c r="K144" s="309"/>
      <c r="L144" s="311"/>
      <c r="M144" s="315"/>
      <c r="N144" s="317"/>
      <c r="O144" s="137"/>
      <c r="P144" s="319"/>
      <c r="Q144" s="25"/>
      <c r="R144" s="59"/>
      <c r="S144" s="343"/>
      <c r="T144" s="323"/>
      <c r="U144" s="15"/>
      <c r="V144" s="79"/>
      <c r="W144" s="215"/>
      <c r="Y144" s="20"/>
      <c r="Z144" s="20"/>
      <c r="AA144" s="20"/>
      <c r="AB144" s="20"/>
      <c r="AC144" s="20"/>
      <c r="AD144" s="48">
        <f>AK144*$F144</f>
        <v>0</v>
      </c>
      <c r="AE144" s="20"/>
      <c r="AF144" s="48"/>
      <c r="AG144" s="48"/>
      <c r="AH144" s="48"/>
      <c r="AI144" s="48"/>
      <c r="AJ144" s="48"/>
      <c r="AK144" s="48">
        <v>5</v>
      </c>
      <c r="AL144" s="48"/>
      <c r="AN144" s="48">
        <f>AY144*$F144</f>
        <v>0</v>
      </c>
      <c r="AO144" s="21"/>
      <c r="AP144" s="21"/>
      <c r="AQ144" s="48">
        <f>BB144*$F144</f>
        <v>0</v>
      </c>
      <c r="AR144" s="21"/>
      <c r="AS144" s="48">
        <f>BD144*$F144</f>
        <v>0</v>
      </c>
      <c r="AT144" s="21"/>
      <c r="AU144" s="21"/>
      <c r="AV144" s="21"/>
      <c r="AW144" s="21"/>
      <c r="AX144" s="21"/>
      <c r="AY144" s="59">
        <v>1</v>
      </c>
      <c r="AZ144" s="21"/>
      <c r="BA144" s="21"/>
      <c r="BB144" s="59">
        <v>2</v>
      </c>
      <c r="BC144" s="59"/>
      <c r="BD144" s="59">
        <v>1</v>
      </c>
      <c r="BE144" s="21"/>
      <c r="BF144" s="21"/>
      <c r="BG144" s="21"/>
      <c r="BH144" s="21"/>
      <c r="BI144" s="21"/>
      <c r="BK144" s="176"/>
      <c r="BL144" s="176"/>
      <c r="BM144" s="176"/>
      <c r="BN144" s="176"/>
      <c r="BP144" s="134">
        <v>10.5</v>
      </c>
      <c r="BQ144" s="98">
        <f t="shared" si="52"/>
        <v>0</v>
      </c>
    </row>
    <row r="145" spans="1:69" ht="19.5" customHeight="1">
      <c r="A145" s="233" t="s">
        <v>591</v>
      </c>
      <c r="B145" s="234">
        <v>8548</v>
      </c>
      <c r="C145" s="287" t="s">
        <v>1133</v>
      </c>
      <c r="D145" s="27" t="s">
        <v>20</v>
      </c>
      <c r="E145" s="27">
        <v>20</v>
      </c>
      <c r="F145" s="130">
        <f t="shared" si="50"/>
        <v>0</v>
      </c>
      <c r="G145" s="8">
        <v>112.5</v>
      </c>
      <c r="H145" s="8">
        <f t="shared" si="51"/>
        <v>0</v>
      </c>
      <c r="J145" s="332"/>
      <c r="K145" s="309"/>
      <c r="L145" s="311"/>
      <c r="M145" s="315"/>
      <c r="N145" s="317"/>
      <c r="O145" s="137"/>
      <c r="P145" s="319"/>
      <c r="Q145" s="25"/>
      <c r="R145" s="59"/>
      <c r="S145" s="343"/>
      <c r="T145" s="323"/>
      <c r="U145" s="15"/>
      <c r="V145" s="79"/>
      <c r="W145" s="215"/>
      <c r="Y145" s="20"/>
      <c r="Z145" s="48">
        <f>AG145*$F145</f>
        <v>0</v>
      </c>
      <c r="AA145" s="20"/>
      <c r="AB145" s="20"/>
      <c r="AC145" s="20"/>
      <c r="AD145" s="20"/>
      <c r="AE145" s="20"/>
      <c r="AF145" s="48"/>
      <c r="AG145" s="48">
        <v>20</v>
      </c>
      <c r="AH145" s="48"/>
      <c r="AI145" s="48"/>
      <c r="AJ145" s="48"/>
      <c r="AK145" s="48"/>
      <c r="AL145" s="48"/>
      <c r="AN145" s="48">
        <f>AY145*$F145</f>
        <v>0</v>
      </c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68">
        <v>20</v>
      </c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K145" s="176"/>
      <c r="BL145" s="176"/>
      <c r="BM145" s="176"/>
      <c r="BN145" s="176"/>
      <c r="BP145" s="134">
        <v>1.7</v>
      </c>
      <c r="BQ145" s="98">
        <f t="shared" si="52"/>
        <v>0</v>
      </c>
    </row>
    <row r="146" spans="1:69" ht="20.149999999999999" customHeight="1">
      <c r="A146" s="233" t="s">
        <v>592</v>
      </c>
      <c r="B146" s="234">
        <v>5402</v>
      </c>
      <c r="C146" s="285" t="s">
        <v>1179</v>
      </c>
      <c r="D146" s="18" t="s">
        <v>21</v>
      </c>
      <c r="E146" s="18">
        <v>20</v>
      </c>
      <c r="F146" s="130">
        <f t="shared" si="50"/>
        <v>0</v>
      </c>
      <c r="G146" s="8">
        <v>192.5</v>
      </c>
      <c r="H146" s="8">
        <f t="shared" si="51"/>
        <v>0</v>
      </c>
      <c r="J146" s="332"/>
      <c r="K146" s="309"/>
      <c r="L146" s="311"/>
      <c r="M146" s="315"/>
      <c r="N146" s="317"/>
      <c r="O146" s="137"/>
      <c r="P146" s="319"/>
      <c r="Q146" s="25"/>
      <c r="R146" s="59"/>
      <c r="S146" s="343"/>
      <c r="T146" s="323"/>
      <c r="U146" s="15"/>
      <c r="V146" s="79"/>
      <c r="W146" s="215"/>
      <c r="Y146" s="20"/>
      <c r="Z146" s="20"/>
      <c r="AA146" s="48">
        <f>AH146*$F146</f>
        <v>0</v>
      </c>
      <c r="AB146" s="20"/>
      <c r="AC146" s="20"/>
      <c r="AD146" s="20"/>
      <c r="AE146" s="20"/>
      <c r="AF146" s="48"/>
      <c r="AG146" s="48"/>
      <c r="AH146" s="48">
        <v>20</v>
      </c>
      <c r="AI146" s="48"/>
      <c r="AJ146" s="48"/>
      <c r="AK146" s="48"/>
      <c r="AL146" s="48"/>
      <c r="AN146" s="48">
        <f>AY146*$F146</f>
        <v>0</v>
      </c>
      <c r="AO146" s="48">
        <f>AZ146*$F146</f>
        <v>0</v>
      </c>
      <c r="AP146" s="48">
        <f>BA146*$F146</f>
        <v>0</v>
      </c>
      <c r="AQ146" s="48">
        <f>BB146*$F146</f>
        <v>0</v>
      </c>
      <c r="AR146" s="21"/>
      <c r="AS146" s="21"/>
      <c r="AT146" s="21"/>
      <c r="AU146" s="21"/>
      <c r="AV146" s="21"/>
      <c r="AW146" s="21"/>
      <c r="AX146" s="21"/>
      <c r="AY146" s="68">
        <v>2</v>
      </c>
      <c r="AZ146" s="68">
        <v>9</v>
      </c>
      <c r="BA146" s="68">
        <v>7</v>
      </c>
      <c r="BB146" s="68">
        <v>1</v>
      </c>
      <c r="BC146" s="21"/>
      <c r="BD146" s="21"/>
      <c r="BE146" s="21"/>
      <c r="BF146" s="21"/>
      <c r="BG146" s="21"/>
      <c r="BH146" s="21"/>
      <c r="BI146" s="21"/>
      <c r="BK146" s="20"/>
      <c r="BL146" s="20"/>
      <c r="BM146" s="20"/>
      <c r="BN146" s="20"/>
      <c r="BP146" s="134">
        <v>3.6779999999999999</v>
      </c>
      <c r="BQ146" s="98">
        <f t="shared" si="52"/>
        <v>0</v>
      </c>
    </row>
    <row r="147" spans="1:69" ht="19.5" customHeight="1">
      <c r="A147" s="242" t="s">
        <v>594</v>
      </c>
      <c r="B147" s="234">
        <v>8547</v>
      </c>
      <c r="C147" s="287" t="s">
        <v>1135</v>
      </c>
      <c r="D147" s="27" t="s">
        <v>22</v>
      </c>
      <c r="E147" s="27">
        <v>10</v>
      </c>
      <c r="F147" s="130">
        <f t="shared" si="50"/>
        <v>0</v>
      </c>
      <c r="G147" s="8">
        <v>215</v>
      </c>
      <c r="H147" s="8">
        <f t="shared" si="51"/>
        <v>0</v>
      </c>
      <c r="J147" s="332"/>
      <c r="K147" s="309"/>
      <c r="L147" s="311"/>
      <c r="M147" s="315"/>
      <c r="N147" s="317"/>
      <c r="O147" s="137"/>
      <c r="P147" s="319"/>
      <c r="Q147" s="25"/>
      <c r="R147" s="59"/>
      <c r="S147" s="343"/>
      <c r="T147" s="323"/>
      <c r="U147" s="15"/>
      <c r="V147" s="79"/>
      <c r="W147" s="215"/>
      <c r="Y147" s="20"/>
      <c r="Z147" s="20"/>
      <c r="AA147" s="20"/>
      <c r="AB147" s="48">
        <f>AI147*$F147</f>
        <v>0</v>
      </c>
      <c r="AC147" s="20"/>
      <c r="AD147" s="20"/>
      <c r="AE147" s="20"/>
      <c r="AF147" s="48"/>
      <c r="AG147" s="48"/>
      <c r="AH147" s="48"/>
      <c r="AI147" s="48">
        <v>10</v>
      </c>
      <c r="AJ147" s="48"/>
      <c r="AK147" s="48"/>
      <c r="AL147" s="48"/>
      <c r="AN147" s="48">
        <f>AY147*$F147</f>
        <v>0</v>
      </c>
      <c r="AO147" s="48">
        <f t="shared" ref="AO147:AP149" si="53">AZ147*$F147</f>
        <v>0</v>
      </c>
      <c r="AP147" s="48">
        <f t="shared" si="53"/>
        <v>0</v>
      </c>
      <c r="AQ147" s="21"/>
      <c r="AR147" s="21"/>
      <c r="AS147" s="21"/>
      <c r="AT147" s="21"/>
      <c r="AU147" s="21"/>
      <c r="AV147" s="21"/>
      <c r="AW147" s="21"/>
      <c r="AX147" s="21"/>
      <c r="AY147" s="59">
        <v>1</v>
      </c>
      <c r="AZ147" s="59">
        <v>4</v>
      </c>
      <c r="BA147" s="59">
        <v>1</v>
      </c>
      <c r="BB147" s="21"/>
      <c r="BC147" s="21"/>
      <c r="BD147" s="21"/>
      <c r="BE147" s="21"/>
      <c r="BF147" s="21"/>
      <c r="BG147" s="21"/>
      <c r="BH147" s="21"/>
      <c r="BI147" s="21"/>
      <c r="BK147" s="176"/>
      <c r="BL147" s="176"/>
      <c r="BM147" s="176"/>
      <c r="BN147" s="176"/>
      <c r="BP147" s="134">
        <v>5.0999999999999996</v>
      </c>
      <c r="BQ147" s="98">
        <f t="shared" si="52"/>
        <v>0</v>
      </c>
    </row>
    <row r="148" spans="1:69" ht="19.5" customHeight="1">
      <c r="A148" s="242" t="s">
        <v>595</v>
      </c>
      <c r="B148" s="234">
        <v>8546</v>
      </c>
      <c r="C148" s="287" t="s">
        <v>1180</v>
      </c>
      <c r="D148" s="27" t="s">
        <v>209</v>
      </c>
      <c r="E148" s="27">
        <v>10</v>
      </c>
      <c r="F148" s="130">
        <f t="shared" si="50"/>
        <v>0</v>
      </c>
      <c r="G148" s="8">
        <v>150</v>
      </c>
      <c r="H148" s="8">
        <f t="shared" si="51"/>
        <v>0</v>
      </c>
      <c r="J148" s="332"/>
      <c r="K148" s="309"/>
      <c r="L148" s="311"/>
      <c r="M148" s="315"/>
      <c r="N148" s="317"/>
      <c r="O148" s="137"/>
      <c r="P148" s="319"/>
      <c r="Q148" s="25"/>
      <c r="R148" s="59"/>
      <c r="S148" s="343"/>
      <c r="T148" s="323"/>
      <c r="U148" s="15"/>
      <c r="V148" s="79"/>
      <c r="W148" s="215"/>
      <c r="Y148" s="20"/>
      <c r="Z148" s="20"/>
      <c r="AA148" s="48">
        <f>AH148*$F148</f>
        <v>0</v>
      </c>
      <c r="AB148" s="48">
        <f>AI148*$F148</f>
        <v>0</v>
      </c>
      <c r="AC148" s="20"/>
      <c r="AD148" s="20"/>
      <c r="AE148" s="20"/>
      <c r="AF148" s="48"/>
      <c r="AG148" s="48"/>
      <c r="AH148" s="48">
        <v>5</v>
      </c>
      <c r="AI148" s="48">
        <v>5</v>
      </c>
      <c r="AJ148" s="48"/>
      <c r="AK148" s="48"/>
      <c r="AL148" s="48"/>
      <c r="AN148" s="48">
        <f>AY148*$F148</f>
        <v>0</v>
      </c>
      <c r="AO148" s="48">
        <f t="shared" si="53"/>
        <v>0</v>
      </c>
      <c r="AP148" s="48">
        <f t="shared" si="53"/>
        <v>0</v>
      </c>
      <c r="AQ148" s="21"/>
      <c r="AR148" s="21"/>
      <c r="AS148" s="21"/>
      <c r="AT148" s="21"/>
      <c r="AU148" s="21"/>
      <c r="AV148" s="21"/>
      <c r="AW148" s="21"/>
      <c r="AX148" s="21"/>
      <c r="AY148" s="59">
        <v>2</v>
      </c>
      <c r="AZ148" s="59">
        <v>4</v>
      </c>
      <c r="BA148" s="59">
        <v>4</v>
      </c>
      <c r="BB148" s="21"/>
      <c r="BC148" s="21"/>
      <c r="BD148" s="21"/>
      <c r="BE148" s="21"/>
      <c r="BF148" s="21"/>
      <c r="BG148" s="21"/>
      <c r="BH148" s="21"/>
      <c r="BI148" s="21"/>
      <c r="BK148" s="176"/>
      <c r="BL148" s="176"/>
      <c r="BM148" s="176"/>
      <c r="BN148" s="176"/>
      <c r="BP148" s="134">
        <v>3.3</v>
      </c>
      <c r="BQ148" s="98">
        <f t="shared" si="52"/>
        <v>0</v>
      </c>
    </row>
    <row r="149" spans="1:69" ht="19.5" customHeight="1">
      <c r="A149" s="242" t="s">
        <v>596</v>
      </c>
      <c r="B149" s="234">
        <v>8545</v>
      </c>
      <c r="C149" s="287" t="s">
        <v>1181</v>
      </c>
      <c r="D149" s="27" t="s">
        <v>22</v>
      </c>
      <c r="E149" s="27">
        <v>10</v>
      </c>
      <c r="F149" s="130">
        <f>SUM(J149:W149)</f>
        <v>0</v>
      </c>
      <c r="G149" s="8">
        <v>210</v>
      </c>
      <c r="H149" s="8">
        <f t="shared" si="51"/>
        <v>0</v>
      </c>
      <c r="J149" s="332"/>
      <c r="K149" s="309"/>
      <c r="L149" s="311"/>
      <c r="M149" s="315"/>
      <c r="N149" s="317"/>
      <c r="O149" s="137"/>
      <c r="P149" s="319"/>
      <c r="Q149" s="25"/>
      <c r="R149" s="59"/>
      <c r="S149" s="343"/>
      <c r="T149" s="323"/>
      <c r="U149" s="15"/>
      <c r="V149" s="79"/>
      <c r="W149" s="215"/>
      <c r="Y149" s="20"/>
      <c r="Z149" s="20"/>
      <c r="AA149" s="20"/>
      <c r="AB149" s="48">
        <f>AI149*$F149</f>
        <v>0</v>
      </c>
      <c r="AC149" s="20"/>
      <c r="AD149" s="20"/>
      <c r="AE149" s="20"/>
      <c r="AF149" s="48"/>
      <c r="AG149" s="48"/>
      <c r="AH149" s="48"/>
      <c r="AI149" s="48">
        <v>10</v>
      </c>
      <c r="AJ149" s="48"/>
      <c r="AK149" s="48"/>
      <c r="AL149" s="48"/>
      <c r="AN149" s="21"/>
      <c r="AO149" s="48">
        <f t="shared" si="53"/>
        <v>0</v>
      </c>
      <c r="AP149" s="48">
        <f t="shared" si="53"/>
        <v>0</v>
      </c>
      <c r="AQ149" s="21"/>
      <c r="AR149" s="21"/>
      <c r="AS149" s="21"/>
      <c r="AT149" s="21"/>
      <c r="AU149" s="21"/>
      <c r="AV149" s="21"/>
      <c r="AW149" s="21"/>
      <c r="AX149" s="21"/>
      <c r="AY149" s="21"/>
      <c r="AZ149" s="59">
        <v>6</v>
      </c>
      <c r="BA149" s="59">
        <v>3</v>
      </c>
      <c r="BB149" s="21"/>
      <c r="BC149" s="21"/>
      <c r="BD149" s="21"/>
      <c r="BE149" s="21"/>
      <c r="BF149" s="21"/>
      <c r="BG149" s="21"/>
      <c r="BH149" s="21"/>
      <c r="BI149" s="21"/>
      <c r="BK149" s="176"/>
      <c r="BL149" s="176"/>
      <c r="BM149" s="176"/>
      <c r="BN149" s="176"/>
      <c r="BP149" s="134">
        <v>5.0999999999999996</v>
      </c>
      <c r="BQ149" s="98">
        <f t="shared" si="52"/>
        <v>0</v>
      </c>
    </row>
    <row r="150" spans="1:69" ht="19.5" customHeight="1">
      <c r="A150" s="229"/>
      <c r="B150" s="229"/>
      <c r="C150" s="289"/>
      <c r="D150" s="9"/>
      <c r="H150" s="109">
        <f>SUM(H138:H149)</f>
        <v>0</v>
      </c>
      <c r="I150" s="3"/>
      <c r="J150" s="31">
        <f t="shared" ref="J150:T150" si="54">SUM(J138:J149)</f>
        <v>0</v>
      </c>
      <c r="K150" s="31">
        <f>SUM(K138:K149)</f>
        <v>0</v>
      </c>
      <c r="L150" s="31">
        <f t="shared" si="54"/>
        <v>0</v>
      </c>
      <c r="M150" s="31">
        <f t="shared" si="54"/>
        <v>0</v>
      </c>
      <c r="N150" s="31">
        <f t="shared" si="54"/>
        <v>0</v>
      </c>
      <c r="O150" s="31">
        <f t="shared" si="54"/>
        <v>0</v>
      </c>
      <c r="P150" s="31">
        <f t="shared" si="54"/>
        <v>0</v>
      </c>
      <c r="Q150" s="31">
        <f t="shared" si="54"/>
        <v>0</v>
      </c>
      <c r="R150" s="31">
        <f t="shared" si="54"/>
        <v>0</v>
      </c>
      <c r="S150" s="31">
        <f t="shared" si="54"/>
        <v>0</v>
      </c>
      <c r="T150" s="31">
        <f t="shared" si="54"/>
        <v>0</v>
      </c>
      <c r="U150" s="31">
        <f t="shared" ref="U150" si="55">SUM(U138:U149)</f>
        <v>0</v>
      </c>
      <c r="V150" s="31">
        <f>SUM(V138:V149)</f>
        <v>0</v>
      </c>
      <c r="W150" s="31">
        <f>SUM(W138:W149)</f>
        <v>0</v>
      </c>
      <c r="Y150" s="20"/>
      <c r="Z150" s="31">
        <f>SUM(Z138:Z149)</f>
        <v>0</v>
      </c>
      <c r="AA150" s="31">
        <f t="shared" ref="AA150:AD150" si="56">SUM(AA138:AA149)</f>
        <v>0</v>
      </c>
      <c r="AB150" s="31">
        <f t="shared" si="56"/>
        <v>0</v>
      </c>
      <c r="AC150" s="20"/>
      <c r="AD150" s="31">
        <f t="shared" si="56"/>
        <v>0</v>
      </c>
      <c r="AE150" s="21"/>
      <c r="AF150" s="21"/>
      <c r="AG150" s="21"/>
      <c r="AH150" s="21"/>
      <c r="AI150" s="21"/>
      <c r="AJ150" s="21"/>
      <c r="AK150" s="21"/>
      <c r="AL150" s="21"/>
      <c r="AM150" s="3"/>
      <c r="AN150" s="31">
        <f t="shared" ref="AN150:AT150" si="57">SUM(AN138:AN149)</f>
        <v>0</v>
      </c>
      <c r="AO150" s="31">
        <f t="shared" si="57"/>
        <v>0</v>
      </c>
      <c r="AP150" s="31">
        <f t="shared" si="57"/>
        <v>0</v>
      </c>
      <c r="AQ150" s="31">
        <f t="shared" si="57"/>
        <v>0</v>
      </c>
      <c r="AR150" s="31">
        <f t="shared" si="57"/>
        <v>0</v>
      </c>
      <c r="AS150" s="31">
        <f t="shared" si="57"/>
        <v>0</v>
      </c>
      <c r="AT150" s="31">
        <f t="shared" si="57"/>
        <v>0</v>
      </c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3"/>
      <c r="BK150" s="176"/>
      <c r="BL150" s="176"/>
      <c r="BM150" s="20"/>
      <c r="BN150" s="20"/>
      <c r="BP150" s="51"/>
      <c r="BQ150" s="100">
        <f>SUM(BQ138:BQ149)</f>
        <v>0</v>
      </c>
    </row>
    <row r="151" spans="1:69" ht="20.149999999999999" customHeight="1">
      <c r="A151" s="229"/>
      <c r="B151" s="229"/>
      <c r="C151" s="28" t="s">
        <v>242</v>
      </c>
      <c r="D151" s="16"/>
      <c r="E151" s="16"/>
      <c r="F151" s="16"/>
      <c r="G151" s="12"/>
      <c r="H151" s="12"/>
      <c r="I151" s="3"/>
      <c r="J151" s="16"/>
      <c r="K151" s="16"/>
      <c r="L151" s="16"/>
      <c r="M151" s="16"/>
      <c r="N151" s="16"/>
      <c r="O151" s="16"/>
      <c r="P151" s="16"/>
      <c r="Q151" s="17"/>
      <c r="R151" s="16"/>
      <c r="S151" s="16"/>
      <c r="T151" s="16"/>
      <c r="U151" s="16"/>
      <c r="V151" s="16"/>
      <c r="W151" s="16"/>
      <c r="Y151" s="6" t="s">
        <v>61</v>
      </c>
      <c r="Z151" s="6" t="s">
        <v>20</v>
      </c>
      <c r="AA151" s="6" t="s">
        <v>21</v>
      </c>
      <c r="AB151" s="6" t="s">
        <v>22</v>
      </c>
      <c r="AC151" s="6" t="s">
        <v>23</v>
      </c>
      <c r="AD151" s="6" t="s">
        <v>6</v>
      </c>
      <c r="AE151" s="6" t="s">
        <v>24</v>
      </c>
      <c r="AF151" s="13" t="s">
        <v>61</v>
      </c>
      <c r="AG151" s="13" t="s">
        <v>20</v>
      </c>
      <c r="AH151" s="13" t="s">
        <v>21</v>
      </c>
      <c r="AI151" s="13" t="s">
        <v>22</v>
      </c>
      <c r="AJ151" s="13" t="s">
        <v>23</v>
      </c>
      <c r="AK151" s="13" t="s">
        <v>6</v>
      </c>
      <c r="AL151" s="13" t="s">
        <v>24</v>
      </c>
      <c r="AM151" s="3"/>
      <c r="AN151" s="6" t="s">
        <v>48</v>
      </c>
      <c r="AO151" s="6" t="s">
        <v>49</v>
      </c>
      <c r="AP151" s="6" t="s">
        <v>50</v>
      </c>
      <c r="AQ151" s="6" t="s">
        <v>52</v>
      </c>
      <c r="AR151" s="6" t="s">
        <v>54</v>
      </c>
      <c r="AS151" s="6" t="s">
        <v>55</v>
      </c>
      <c r="AT151" s="6" t="s">
        <v>56</v>
      </c>
      <c r="AU151" s="6" t="s">
        <v>57</v>
      </c>
      <c r="AV151" s="6" t="s">
        <v>58</v>
      </c>
      <c r="AW151" s="6" t="s">
        <v>239</v>
      </c>
      <c r="AX151" s="6" t="s">
        <v>240</v>
      </c>
      <c r="AY151" s="13" t="s">
        <v>48</v>
      </c>
      <c r="AZ151" s="13" t="s">
        <v>49</v>
      </c>
      <c r="BA151" s="13" t="s">
        <v>50</v>
      </c>
      <c r="BB151" s="13" t="s">
        <v>52</v>
      </c>
      <c r="BC151" s="13" t="s">
        <v>54</v>
      </c>
      <c r="BD151" s="13" t="s">
        <v>55</v>
      </c>
      <c r="BE151" s="13" t="s">
        <v>56</v>
      </c>
      <c r="BF151" s="13" t="s">
        <v>57</v>
      </c>
      <c r="BG151" s="13" t="s">
        <v>58</v>
      </c>
      <c r="BH151" s="13" t="s">
        <v>239</v>
      </c>
      <c r="BI151" s="13" t="s">
        <v>240</v>
      </c>
      <c r="BJ151" s="3"/>
      <c r="BK151" s="174" t="s">
        <v>50</v>
      </c>
      <c r="BL151" s="174" t="s">
        <v>52</v>
      </c>
      <c r="BM151" s="13" t="s">
        <v>50</v>
      </c>
      <c r="BN151" s="13" t="s">
        <v>52</v>
      </c>
      <c r="BP151" s="73" t="s">
        <v>68</v>
      </c>
      <c r="BQ151" s="73" t="s">
        <v>69</v>
      </c>
    </row>
    <row r="152" spans="1:69" ht="20.149999999999999" customHeight="1">
      <c r="A152" s="229"/>
      <c r="B152" s="229"/>
      <c r="C152" s="452" t="s">
        <v>1805</v>
      </c>
      <c r="D152" s="18" t="s">
        <v>6</v>
      </c>
      <c r="E152" s="18">
        <v>2</v>
      </c>
      <c r="F152" s="130">
        <f t="shared" ref="F152" si="58">SUM(J152:W152)</f>
        <v>0</v>
      </c>
      <c r="G152" s="8">
        <v>170</v>
      </c>
      <c r="H152" s="8">
        <f>F152*G152*(100-$F$2)/100</f>
        <v>0</v>
      </c>
      <c r="J152" s="332"/>
      <c r="K152" s="309"/>
      <c r="L152" s="311"/>
      <c r="M152" s="315"/>
      <c r="N152" s="317"/>
      <c r="O152" s="137"/>
      <c r="P152" s="319"/>
      <c r="Q152" s="25"/>
      <c r="R152" s="59"/>
      <c r="S152" s="343"/>
      <c r="T152" s="323"/>
      <c r="U152" s="15"/>
      <c r="V152" s="79"/>
      <c r="W152" s="215"/>
      <c r="Y152" s="20"/>
      <c r="Z152" s="20"/>
      <c r="AA152" s="20"/>
      <c r="AB152" s="20"/>
      <c r="AC152" s="20"/>
      <c r="AD152" s="48">
        <f>AK152*$F152</f>
        <v>0</v>
      </c>
      <c r="AE152" s="20"/>
      <c r="AF152" s="48"/>
      <c r="AG152" s="48"/>
      <c r="AH152" s="48"/>
      <c r="AI152" s="48"/>
      <c r="AJ152" s="48"/>
      <c r="AK152" s="48">
        <v>2</v>
      </c>
      <c r="AL152" s="48"/>
      <c r="AN152" s="21"/>
      <c r="AO152" s="21"/>
      <c r="AP152" s="21"/>
      <c r="AQ152" s="48">
        <f>BB152*$F152</f>
        <v>0</v>
      </c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48">
        <v>2</v>
      </c>
      <c r="BC152" s="21"/>
      <c r="BD152" s="21"/>
      <c r="BE152" s="21"/>
      <c r="BF152" s="21"/>
      <c r="BG152" s="21"/>
      <c r="BH152" s="21"/>
      <c r="BI152" s="21"/>
      <c r="BK152" s="20"/>
      <c r="BL152" s="20"/>
      <c r="BM152" s="59">
        <v>10</v>
      </c>
      <c r="BN152" s="20"/>
      <c r="BP152" s="134">
        <v>2.8</v>
      </c>
      <c r="BQ152" s="98">
        <f>BP152*F152</f>
        <v>0</v>
      </c>
    </row>
    <row r="153" spans="1:69" ht="20.149999999999999" customHeight="1">
      <c r="A153" s="233" t="s">
        <v>598</v>
      </c>
      <c r="B153" s="234">
        <v>14073</v>
      </c>
      <c r="C153" s="285" t="s">
        <v>1182</v>
      </c>
      <c r="D153" s="18" t="s">
        <v>20</v>
      </c>
      <c r="E153" s="18">
        <v>5</v>
      </c>
      <c r="F153" s="130">
        <f t="shared" ref="F153:F200" si="59">SUM(J153:W153)</f>
        <v>0</v>
      </c>
      <c r="G153" s="8">
        <v>27.5</v>
      </c>
      <c r="H153" s="8">
        <f>F153*G153*(100-$F$2)/100</f>
        <v>0</v>
      </c>
      <c r="J153" s="332"/>
      <c r="K153" s="309"/>
      <c r="L153" s="311"/>
      <c r="M153" s="315"/>
      <c r="N153" s="317"/>
      <c r="O153" s="137"/>
      <c r="P153" s="319"/>
      <c r="Q153" s="25"/>
      <c r="R153" s="59"/>
      <c r="S153" s="343"/>
      <c r="T153" s="323"/>
      <c r="U153" s="15"/>
      <c r="V153" s="79"/>
      <c r="W153" s="215"/>
      <c r="Y153" s="20"/>
      <c r="Z153" s="48">
        <f>AG153*$F153</f>
        <v>0</v>
      </c>
      <c r="AA153" s="20"/>
      <c r="AB153" s="20"/>
      <c r="AC153" s="20"/>
      <c r="AD153" s="20"/>
      <c r="AE153" s="20"/>
      <c r="AF153" s="48"/>
      <c r="AG153" s="48">
        <v>5</v>
      </c>
      <c r="AH153" s="48"/>
      <c r="AI153" s="48"/>
      <c r="AJ153" s="48"/>
      <c r="AK153" s="48"/>
      <c r="AL153" s="48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K153" s="48">
        <f>BM153*$F153</f>
        <v>0</v>
      </c>
      <c r="BL153" s="20"/>
      <c r="BM153" s="59">
        <v>10</v>
      </c>
      <c r="BN153" s="20"/>
      <c r="BP153" s="134">
        <v>0.2</v>
      </c>
      <c r="BQ153" s="98">
        <f>BP153*F153</f>
        <v>0</v>
      </c>
    </row>
    <row r="154" spans="1:69" ht="20.149999999999999" customHeight="1">
      <c r="A154" s="233" t="s">
        <v>597</v>
      </c>
      <c r="B154" s="234">
        <v>12910</v>
      </c>
      <c r="C154" s="285" t="s">
        <v>1183</v>
      </c>
      <c r="D154" s="18" t="s">
        <v>21</v>
      </c>
      <c r="E154" s="18">
        <v>5</v>
      </c>
      <c r="F154" s="130">
        <f t="shared" si="59"/>
        <v>0</v>
      </c>
      <c r="G154" s="8">
        <v>45</v>
      </c>
      <c r="H154" s="8">
        <f>F154*G154*(100-$F$2)/100</f>
        <v>0</v>
      </c>
      <c r="J154" s="332"/>
      <c r="K154" s="309"/>
      <c r="L154" s="311"/>
      <c r="M154" s="315"/>
      <c r="N154" s="317"/>
      <c r="O154" s="137"/>
      <c r="P154" s="319"/>
      <c r="Q154" s="25"/>
      <c r="R154" s="59"/>
      <c r="S154" s="343"/>
      <c r="T154" s="323"/>
      <c r="U154" s="15"/>
      <c r="V154" s="79"/>
      <c r="W154" s="215"/>
      <c r="Y154" s="20"/>
      <c r="Z154" s="20"/>
      <c r="AA154" s="48">
        <f>AH154*$F154</f>
        <v>0</v>
      </c>
      <c r="AB154" s="20"/>
      <c r="AC154" s="20"/>
      <c r="AD154" s="20"/>
      <c r="AE154" s="20"/>
      <c r="AF154" s="48"/>
      <c r="AG154" s="48"/>
      <c r="AH154" s="48">
        <v>5</v>
      </c>
      <c r="AI154" s="48"/>
      <c r="AJ154" s="48"/>
      <c r="AK154" s="48"/>
      <c r="AL154" s="48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K154" s="48">
        <f>BM154*$F154</f>
        <v>0</v>
      </c>
      <c r="BL154" s="20"/>
      <c r="BM154" s="59">
        <v>15</v>
      </c>
      <c r="BN154" s="20"/>
      <c r="BP154" s="134">
        <v>0.68</v>
      </c>
      <c r="BQ154" s="98">
        <f>BP154*F154</f>
        <v>0</v>
      </c>
    </row>
    <row r="155" spans="1:69" ht="20.149999999999999" customHeight="1">
      <c r="A155" s="233" t="s">
        <v>599</v>
      </c>
      <c r="B155" s="234">
        <v>12021</v>
      </c>
      <c r="C155" s="285" t="s">
        <v>1184</v>
      </c>
      <c r="D155" s="18" t="s">
        <v>23</v>
      </c>
      <c r="E155" s="18">
        <v>1</v>
      </c>
      <c r="F155" s="130">
        <f t="shared" si="59"/>
        <v>0</v>
      </c>
      <c r="G155" s="8">
        <v>102.5</v>
      </c>
      <c r="H155" s="8">
        <f t="shared" ref="H155:H200" si="60">F155*G155*(100-$F$2)/100</f>
        <v>0</v>
      </c>
      <c r="J155" s="332"/>
      <c r="K155" s="309"/>
      <c r="L155" s="311"/>
      <c r="M155" s="315"/>
      <c r="N155" s="317"/>
      <c r="O155" s="137"/>
      <c r="P155" s="319"/>
      <c r="Q155" s="25"/>
      <c r="R155" s="59"/>
      <c r="S155" s="343"/>
      <c r="T155" s="323"/>
      <c r="U155" s="15"/>
      <c r="V155" s="79"/>
      <c r="W155" s="215"/>
      <c r="Y155" s="20"/>
      <c r="Z155" s="20"/>
      <c r="AA155" s="20"/>
      <c r="AB155" s="20"/>
      <c r="AC155" s="48">
        <f>AJ155*$F155</f>
        <v>0</v>
      </c>
      <c r="AD155" s="20"/>
      <c r="AE155" s="20"/>
      <c r="AF155" s="48"/>
      <c r="AG155" s="48"/>
      <c r="AH155" s="48"/>
      <c r="AI155" s="48"/>
      <c r="AJ155" s="48">
        <v>1</v>
      </c>
      <c r="AK155" s="48"/>
      <c r="AL155" s="48"/>
      <c r="AN155" s="21"/>
      <c r="AO155" s="21"/>
      <c r="AP155" s="21"/>
      <c r="AQ155" s="21"/>
      <c r="AR155" s="21"/>
      <c r="AS155" s="21"/>
      <c r="AT155" s="21"/>
      <c r="AU155" s="21"/>
      <c r="AV155" s="48">
        <f>BG155*$F155</f>
        <v>0</v>
      </c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48">
        <v>1</v>
      </c>
      <c r="BH155" s="21"/>
      <c r="BI155" s="21"/>
      <c r="BK155" s="20"/>
      <c r="BL155" s="20"/>
      <c r="BM155" s="20"/>
      <c r="BN155" s="20"/>
      <c r="BP155" s="134">
        <v>1.96</v>
      </c>
      <c r="BQ155" s="98">
        <f t="shared" ref="BQ155:BQ200" si="61">BP155*F155</f>
        <v>0</v>
      </c>
    </row>
    <row r="156" spans="1:69" ht="20.149999999999999" customHeight="1">
      <c r="A156" s="233" t="s">
        <v>600</v>
      </c>
      <c r="B156" s="234">
        <v>12138</v>
      </c>
      <c r="C156" s="285" t="s">
        <v>1185</v>
      </c>
      <c r="D156" s="18" t="s">
        <v>23</v>
      </c>
      <c r="E156" s="18">
        <v>1</v>
      </c>
      <c r="F156" s="130">
        <f t="shared" si="59"/>
        <v>0</v>
      </c>
      <c r="G156" s="8">
        <v>140</v>
      </c>
      <c r="H156" s="8">
        <f t="shared" si="60"/>
        <v>0</v>
      </c>
      <c r="J156" s="332"/>
      <c r="K156" s="309"/>
      <c r="L156" s="311"/>
      <c r="M156" s="315"/>
      <c r="N156" s="317"/>
      <c r="O156" s="137"/>
      <c r="P156" s="319"/>
      <c r="Q156" s="25"/>
      <c r="R156" s="59"/>
      <c r="S156" s="343"/>
      <c r="T156" s="323"/>
      <c r="U156" s="15"/>
      <c r="V156" s="79"/>
      <c r="W156" s="215"/>
      <c r="Y156" s="20"/>
      <c r="Z156" s="20"/>
      <c r="AA156" s="20"/>
      <c r="AB156" s="20"/>
      <c r="AC156" s="48">
        <f t="shared" ref="AB156:AC170" si="62">AJ156*$F156</f>
        <v>0</v>
      </c>
      <c r="AD156" s="20"/>
      <c r="AE156" s="20"/>
      <c r="AF156" s="48"/>
      <c r="AG156" s="48"/>
      <c r="AH156" s="48"/>
      <c r="AI156" s="48"/>
      <c r="AJ156" s="48">
        <v>1</v>
      </c>
      <c r="AK156" s="48"/>
      <c r="AL156" s="48"/>
      <c r="AN156" s="21"/>
      <c r="AO156" s="21"/>
      <c r="AP156" s="21"/>
      <c r="AQ156" s="21"/>
      <c r="AR156" s="21"/>
      <c r="AS156" s="21"/>
      <c r="AT156" s="21"/>
      <c r="AU156" s="21"/>
      <c r="AV156" s="21"/>
      <c r="AW156" s="48">
        <f>BH156*$F156</f>
        <v>0</v>
      </c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48">
        <v>1</v>
      </c>
      <c r="BI156" s="21"/>
      <c r="BK156" s="20"/>
      <c r="BL156" s="20"/>
      <c r="BM156" s="20"/>
      <c r="BN156" s="20"/>
      <c r="BP156" s="134">
        <v>2.8180000000000001</v>
      </c>
      <c r="BQ156" s="98">
        <f t="shared" si="61"/>
        <v>0</v>
      </c>
    </row>
    <row r="157" spans="1:69" ht="20.149999999999999" customHeight="1">
      <c r="A157" s="233" t="s">
        <v>601</v>
      </c>
      <c r="B157" s="234">
        <v>12140</v>
      </c>
      <c r="C157" s="285" t="s">
        <v>1186</v>
      </c>
      <c r="D157" s="18" t="s">
        <v>23</v>
      </c>
      <c r="E157" s="18">
        <v>1</v>
      </c>
      <c r="F157" s="130">
        <f t="shared" si="59"/>
        <v>0</v>
      </c>
      <c r="G157" s="8">
        <v>107.5</v>
      </c>
      <c r="H157" s="8">
        <f t="shared" si="60"/>
        <v>0</v>
      </c>
      <c r="J157" s="332"/>
      <c r="K157" s="309"/>
      <c r="L157" s="311"/>
      <c r="M157" s="315"/>
      <c r="N157" s="317"/>
      <c r="O157" s="137"/>
      <c r="P157" s="319"/>
      <c r="Q157" s="25"/>
      <c r="R157" s="59"/>
      <c r="S157" s="343"/>
      <c r="T157" s="323"/>
      <c r="U157" s="15"/>
      <c r="V157" s="79"/>
      <c r="W157" s="215"/>
      <c r="Y157" s="20"/>
      <c r="Z157" s="20"/>
      <c r="AA157" s="20"/>
      <c r="AB157" s="20"/>
      <c r="AC157" s="48">
        <f t="shared" si="62"/>
        <v>0</v>
      </c>
      <c r="AD157" s="20"/>
      <c r="AE157" s="20"/>
      <c r="AF157" s="48"/>
      <c r="AG157" s="48"/>
      <c r="AH157" s="48"/>
      <c r="AI157" s="48"/>
      <c r="AJ157" s="48">
        <v>1</v>
      </c>
      <c r="AK157" s="48"/>
      <c r="AL157" s="48"/>
      <c r="AN157" s="21"/>
      <c r="AO157" s="21"/>
      <c r="AP157" s="21"/>
      <c r="AQ157" s="21"/>
      <c r="AR157" s="21"/>
      <c r="AS157" s="21"/>
      <c r="AT157" s="21"/>
      <c r="AU157" s="48">
        <f>BF157*$F157</f>
        <v>0</v>
      </c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48">
        <v>1</v>
      </c>
      <c r="BG157" s="21"/>
      <c r="BH157" s="21"/>
      <c r="BI157" s="21"/>
      <c r="BK157" s="20"/>
      <c r="BL157" s="20"/>
      <c r="BM157" s="20"/>
      <c r="BN157" s="20"/>
      <c r="BP157" s="134">
        <v>2.02</v>
      </c>
      <c r="BQ157" s="98">
        <f t="shared" si="61"/>
        <v>0</v>
      </c>
    </row>
    <row r="158" spans="1:69" ht="19.5" customHeight="1">
      <c r="A158" s="233" t="s">
        <v>602</v>
      </c>
      <c r="B158" s="234">
        <v>12139</v>
      </c>
      <c r="C158" s="285" t="s">
        <v>1187</v>
      </c>
      <c r="D158" s="18" t="s">
        <v>23</v>
      </c>
      <c r="E158" s="18">
        <v>1</v>
      </c>
      <c r="F158" s="130">
        <f t="shared" si="59"/>
        <v>0</v>
      </c>
      <c r="G158" s="8">
        <v>105</v>
      </c>
      <c r="H158" s="8">
        <f t="shared" si="60"/>
        <v>0</v>
      </c>
      <c r="J158" s="332"/>
      <c r="K158" s="309"/>
      <c r="L158" s="311"/>
      <c r="M158" s="315"/>
      <c r="N158" s="317"/>
      <c r="O158" s="137"/>
      <c r="P158" s="319"/>
      <c r="Q158" s="25"/>
      <c r="R158" s="59"/>
      <c r="S158" s="343"/>
      <c r="T158" s="323"/>
      <c r="U158" s="15"/>
      <c r="V158" s="79"/>
      <c r="W158" s="215"/>
      <c r="Y158" s="20"/>
      <c r="Z158" s="20"/>
      <c r="AA158" s="20"/>
      <c r="AB158" s="20"/>
      <c r="AC158" s="48">
        <f t="shared" si="62"/>
        <v>0</v>
      </c>
      <c r="AD158" s="20"/>
      <c r="AE158" s="20"/>
      <c r="AF158" s="48"/>
      <c r="AG158" s="48"/>
      <c r="AH158" s="48"/>
      <c r="AI158" s="48"/>
      <c r="AJ158" s="48">
        <v>1</v>
      </c>
      <c r="AK158" s="48"/>
      <c r="AL158" s="48"/>
      <c r="AN158" s="21"/>
      <c r="AO158" s="21"/>
      <c r="AP158" s="21"/>
      <c r="AQ158" s="21"/>
      <c r="AR158" s="21"/>
      <c r="AS158" s="48">
        <f>BD158*$F158</f>
        <v>0</v>
      </c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48">
        <v>1</v>
      </c>
      <c r="BE158" s="21"/>
      <c r="BF158" s="21"/>
      <c r="BG158" s="21"/>
      <c r="BH158" s="21"/>
      <c r="BI158" s="21"/>
      <c r="BK158" s="20"/>
      <c r="BL158" s="20"/>
      <c r="BM158" s="20"/>
      <c r="BN158" s="20"/>
      <c r="BP158" s="134">
        <v>2.0179999999999998</v>
      </c>
      <c r="BQ158" s="98">
        <f t="shared" si="61"/>
        <v>0</v>
      </c>
    </row>
    <row r="159" spans="1:69" ht="19.5" customHeight="1">
      <c r="A159" s="233" t="s">
        <v>603</v>
      </c>
      <c r="B159" s="234">
        <v>11764</v>
      </c>
      <c r="C159" s="285" t="s">
        <v>1188</v>
      </c>
      <c r="D159" s="18" t="s">
        <v>23</v>
      </c>
      <c r="E159" s="27">
        <v>1</v>
      </c>
      <c r="F159" s="130">
        <f t="shared" si="59"/>
        <v>0</v>
      </c>
      <c r="G159" s="8">
        <v>82.5</v>
      </c>
      <c r="H159" s="8">
        <f t="shared" si="60"/>
        <v>0</v>
      </c>
      <c r="J159" s="332"/>
      <c r="K159" s="309"/>
      <c r="L159" s="311"/>
      <c r="M159" s="315"/>
      <c r="N159" s="317"/>
      <c r="O159" s="137"/>
      <c r="P159" s="319"/>
      <c r="Q159" s="25"/>
      <c r="R159" s="59"/>
      <c r="S159" s="343"/>
      <c r="T159" s="323"/>
      <c r="U159" s="15"/>
      <c r="V159" s="79"/>
      <c r="W159" s="215"/>
      <c r="Y159" s="20"/>
      <c r="Z159" s="20"/>
      <c r="AA159" s="20"/>
      <c r="AB159" s="20"/>
      <c r="AC159" s="48">
        <f t="shared" si="62"/>
        <v>0</v>
      </c>
      <c r="AD159" s="20"/>
      <c r="AE159" s="20"/>
      <c r="AF159" s="48"/>
      <c r="AG159" s="48"/>
      <c r="AH159" s="48"/>
      <c r="AI159" s="48"/>
      <c r="AJ159" s="48">
        <v>1</v>
      </c>
      <c r="AK159" s="48"/>
      <c r="AL159" s="48"/>
      <c r="AN159" s="21"/>
      <c r="AO159" s="21"/>
      <c r="AP159" s="21"/>
      <c r="AQ159" s="21"/>
      <c r="AR159" s="21"/>
      <c r="AS159" s="48">
        <f>BD159*$F159</f>
        <v>0</v>
      </c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48">
        <v>1</v>
      </c>
      <c r="BE159" s="21"/>
      <c r="BF159" s="21"/>
      <c r="BG159" s="21"/>
      <c r="BH159" s="21"/>
      <c r="BI159" s="21"/>
      <c r="BK159" s="20"/>
      <c r="BL159" s="20"/>
      <c r="BM159" s="20"/>
      <c r="BN159" s="20"/>
      <c r="BP159" s="134">
        <v>1.5</v>
      </c>
      <c r="BQ159" s="98">
        <f t="shared" si="61"/>
        <v>0</v>
      </c>
    </row>
    <row r="160" spans="1:69" ht="19.5" customHeight="1">
      <c r="A160" s="233" t="s">
        <v>604</v>
      </c>
      <c r="B160" s="234">
        <v>12912</v>
      </c>
      <c r="C160" s="285" t="s">
        <v>1189</v>
      </c>
      <c r="D160" s="18" t="s">
        <v>20</v>
      </c>
      <c r="E160" s="27">
        <v>20</v>
      </c>
      <c r="F160" s="130">
        <f t="shared" si="59"/>
        <v>0</v>
      </c>
      <c r="G160" s="8">
        <v>105</v>
      </c>
      <c r="H160" s="8">
        <f t="shared" si="60"/>
        <v>0</v>
      </c>
      <c r="J160" s="332"/>
      <c r="K160" s="309"/>
      <c r="L160" s="311"/>
      <c r="M160" s="315"/>
      <c r="N160" s="317"/>
      <c r="O160" s="137"/>
      <c r="P160" s="319"/>
      <c r="Q160" s="25"/>
      <c r="R160" s="59"/>
      <c r="S160" s="343"/>
      <c r="T160" s="323"/>
      <c r="U160" s="15"/>
      <c r="V160" s="79"/>
      <c r="W160" s="215"/>
      <c r="Y160" s="20"/>
      <c r="Z160" s="48">
        <f>AG160*$F160</f>
        <v>0</v>
      </c>
      <c r="AA160" s="20"/>
      <c r="AB160" s="20"/>
      <c r="AC160" s="20"/>
      <c r="AD160" s="20"/>
      <c r="AE160" s="20"/>
      <c r="AF160" s="48"/>
      <c r="AG160" s="48">
        <v>20</v>
      </c>
      <c r="AH160" s="48"/>
      <c r="AI160" s="48"/>
      <c r="AJ160" s="48"/>
      <c r="AK160" s="48"/>
      <c r="AL160" s="48"/>
      <c r="AN160" s="48">
        <f>AY160*$F160</f>
        <v>0</v>
      </c>
      <c r="AO160" s="48">
        <f>AZ160*$F160</f>
        <v>0</v>
      </c>
      <c r="AP160" s="21"/>
      <c r="AQ160" s="21"/>
      <c r="AR160" s="21"/>
      <c r="AS160" s="21"/>
      <c r="AT160" s="21"/>
      <c r="AU160" s="21"/>
      <c r="AV160" s="21"/>
      <c r="AW160" s="21"/>
      <c r="AX160" s="21"/>
      <c r="AY160" s="48">
        <v>2</v>
      </c>
      <c r="AZ160" s="48">
        <v>18</v>
      </c>
      <c r="BA160" s="21"/>
      <c r="BB160" s="21"/>
      <c r="BC160" s="21"/>
      <c r="BD160" s="21"/>
      <c r="BE160" s="21"/>
      <c r="BF160" s="21"/>
      <c r="BG160" s="21"/>
      <c r="BH160" s="21"/>
      <c r="BI160" s="21"/>
      <c r="BK160" s="20"/>
      <c r="BL160" s="20"/>
      <c r="BM160" s="20"/>
      <c r="BN160" s="20"/>
      <c r="BP160" s="134">
        <v>1.1000000000000001</v>
      </c>
      <c r="BQ160" s="98">
        <f t="shared" si="61"/>
        <v>0</v>
      </c>
    </row>
    <row r="161" spans="1:69" ht="19.5" customHeight="1">
      <c r="A161" s="233" t="s">
        <v>605</v>
      </c>
      <c r="B161" s="234">
        <v>14074</v>
      </c>
      <c r="C161" s="285" t="s">
        <v>1190</v>
      </c>
      <c r="D161" s="18" t="s">
        <v>20</v>
      </c>
      <c r="E161" s="27">
        <v>20</v>
      </c>
      <c r="F161" s="130">
        <f t="shared" si="59"/>
        <v>0</v>
      </c>
      <c r="G161" s="8">
        <v>100</v>
      </c>
      <c r="H161" s="8">
        <f t="shared" ref="H161:H167" si="63">F161*G161*(100-$F$2)/100</f>
        <v>0</v>
      </c>
      <c r="J161" s="332"/>
      <c r="K161" s="309"/>
      <c r="L161" s="311"/>
      <c r="M161" s="315"/>
      <c r="N161" s="317"/>
      <c r="O161" s="137"/>
      <c r="P161" s="319"/>
      <c r="Q161" s="25"/>
      <c r="R161" s="59"/>
      <c r="S161" s="343"/>
      <c r="T161" s="323"/>
      <c r="U161" s="15"/>
      <c r="V161" s="79"/>
      <c r="W161" s="215"/>
      <c r="Y161" s="20"/>
      <c r="Z161" s="48">
        <f>AG161*$F161</f>
        <v>0</v>
      </c>
      <c r="AA161" s="20"/>
      <c r="AB161" s="20"/>
      <c r="AC161" s="20"/>
      <c r="AD161" s="20"/>
      <c r="AE161" s="20"/>
      <c r="AF161" s="48"/>
      <c r="AG161" s="48">
        <v>20</v>
      </c>
      <c r="AH161" s="48"/>
      <c r="AI161" s="48"/>
      <c r="AJ161" s="48"/>
      <c r="AK161" s="48"/>
      <c r="AL161" s="48"/>
      <c r="AN161" s="48">
        <f>AY161*$F161</f>
        <v>0</v>
      </c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48">
        <v>20</v>
      </c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K161" s="20"/>
      <c r="BL161" s="20"/>
      <c r="BM161" s="20"/>
      <c r="BN161" s="20"/>
      <c r="BP161" s="134">
        <v>0.9</v>
      </c>
      <c r="BQ161" s="98">
        <f t="shared" ref="BQ161:BQ167" si="64">BP161*F161</f>
        <v>0</v>
      </c>
    </row>
    <row r="162" spans="1:69" ht="19.5" customHeight="1">
      <c r="A162" s="233" t="s">
        <v>606</v>
      </c>
      <c r="B162" s="234">
        <v>14404</v>
      </c>
      <c r="C162" s="285" t="s">
        <v>1191</v>
      </c>
      <c r="D162" s="27" t="s">
        <v>209</v>
      </c>
      <c r="E162" s="27">
        <v>10</v>
      </c>
      <c r="F162" s="130">
        <f t="shared" si="59"/>
        <v>0</v>
      </c>
      <c r="G162" s="8">
        <v>280</v>
      </c>
      <c r="H162" s="8">
        <f t="shared" si="63"/>
        <v>0</v>
      </c>
      <c r="J162" s="332"/>
      <c r="K162" s="309"/>
      <c r="L162" s="311"/>
      <c r="M162" s="315"/>
      <c r="N162" s="317"/>
      <c r="O162" s="137"/>
      <c r="P162" s="319"/>
      <c r="Q162" s="25"/>
      <c r="R162" s="59"/>
      <c r="S162" s="343"/>
      <c r="T162" s="323"/>
      <c r="U162" s="15"/>
      <c r="V162" s="79"/>
      <c r="W162" s="215"/>
      <c r="Y162" s="20"/>
      <c r="Z162" s="20"/>
      <c r="AA162" s="48">
        <f t="shared" ref="AA162:AB163" si="65">AH162*$F162</f>
        <v>0</v>
      </c>
      <c r="AB162" s="48">
        <f t="shared" si="65"/>
        <v>0</v>
      </c>
      <c r="AC162" s="20"/>
      <c r="AD162" s="20"/>
      <c r="AE162" s="20"/>
      <c r="AF162" s="48"/>
      <c r="AG162" s="48"/>
      <c r="AH162" s="48">
        <v>5</v>
      </c>
      <c r="AI162" s="48">
        <v>5</v>
      </c>
      <c r="AJ162" s="48"/>
      <c r="AK162" s="48"/>
      <c r="AL162" s="48"/>
      <c r="AN162" s="21"/>
      <c r="AO162" s="21"/>
      <c r="AP162" s="48">
        <f t="shared" ref="AP162:AQ162" si="66">BA162*$F162</f>
        <v>0</v>
      </c>
      <c r="AQ162" s="48">
        <f t="shared" si="66"/>
        <v>0</v>
      </c>
      <c r="AR162" s="21"/>
      <c r="AS162" s="21"/>
      <c r="AT162" s="21"/>
      <c r="AU162" s="21"/>
      <c r="AV162" s="21"/>
      <c r="AW162" s="21"/>
      <c r="AX162" s="21"/>
      <c r="AY162" s="21"/>
      <c r="AZ162" s="21"/>
      <c r="BA162" s="48">
        <v>3</v>
      </c>
      <c r="BB162" s="48">
        <v>7</v>
      </c>
      <c r="BC162" s="21"/>
      <c r="BD162" s="21"/>
      <c r="BE162" s="21"/>
      <c r="BF162" s="21"/>
      <c r="BG162" s="21"/>
      <c r="BH162" s="21"/>
      <c r="BI162" s="21"/>
      <c r="BK162" s="20"/>
      <c r="BL162" s="20"/>
      <c r="BM162" s="20"/>
      <c r="BN162" s="20"/>
      <c r="BP162" s="187">
        <v>9.6</v>
      </c>
      <c r="BQ162" s="98">
        <f t="shared" si="64"/>
        <v>0</v>
      </c>
    </row>
    <row r="163" spans="1:69" ht="19.5" customHeight="1">
      <c r="A163" s="233" t="s">
        <v>607</v>
      </c>
      <c r="B163" s="234">
        <v>14405</v>
      </c>
      <c r="C163" s="285" t="s">
        <v>1192</v>
      </c>
      <c r="D163" s="27" t="s">
        <v>209</v>
      </c>
      <c r="E163" s="27">
        <v>10</v>
      </c>
      <c r="F163" s="130">
        <f t="shared" si="59"/>
        <v>0</v>
      </c>
      <c r="G163" s="8">
        <v>240</v>
      </c>
      <c r="H163" s="8">
        <f t="shared" si="63"/>
        <v>0</v>
      </c>
      <c r="J163" s="332"/>
      <c r="K163" s="309"/>
      <c r="L163" s="311"/>
      <c r="M163" s="315"/>
      <c r="N163" s="317"/>
      <c r="O163" s="137"/>
      <c r="P163" s="319"/>
      <c r="Q163" s="25"/>
      <c r="R163" s="59"/>
      <c r="S163" s="343"/>
      <c r="T163" s="323"/>
      <c r="U163" s="15"/>
      <c r="V163" s="79"/>
      <c r="W163" s="215"/>
      <c r="Y163" s="20"/>
      <c r="Z163" s="20"/>
      <c r="AA163" s="48">
        <f t="shared" si="65"/>
        <v>0</v>
      </c>
      <c r="AB163" s="48">
        <f t="shared" si="65"/>
        <v>0</v>
      </c>
      <c r="AC163" s="20"/>
      <c r="AD163" s="20"/>
      <c r="AE163" s="20"/>
      <c r="AF163" s="48"/>
      <c r="AG163" s="48"/>
      <c r="AH163" s="48">
        <v>5</v>
      </c>
      <c r="AI163" s="48">
        <v>5</v>
      </c>
      <c r="AJ163" s="48"/>
      <c r="AK163" s="48"/>
      <c r="AL163" s="48"/>
      <c r="AN163" s="21"/>
      <c r="AO163" s="21"/>
      <c r="AP163" s="48">
        <f t="shared" ref="AP163" si="67">BA163*$F163</f>
        <v>0</v>
      </c>
      <c r="AQ163" s="48">
        <f t="shared" ref="AQ163" si="68">BB163*$F163</f>
        <v>0</v>
      </c>
      <c r="AR163" s="21"/>
      <c r="AS163" s="21"/>
      <c r="AT163" s="21"/>
      <c r="AU163" s="21"/>
      <c r="AV163" s="21"/>
      <c r="AW163" s="21"/>
      <c r="AX163" s="21"/>
      <c r="AY163" s="21"/>
      <c r="AZ163" s="21"/>
      <c r="BA163" s="48">
        <v>5</v>
      </c>
      <c r="BB163" s="48">
        <v>5</v>
      </c>
      <c r="BC163" s="21"/>
      <c r="BD163" s="21"/>
      <c r="BE163" s="21"/>
      <c r="BF163" s="21"/>
      <c r="BG163" s="21"/>
      <c r="BH163" s="21"/>
      <c r="BI163" s="21"/>
      <c r="BK163" s="20"/>
      <c r="BL163" s="20"/>
      <c r="BM163" s="20"/>
      <c r="BN163" s="20"/>
      <c r="BP163" s="187">
        <v>7.9</v>
      </c>
      <c r="BQ163" s="98">
        <f t="shared" si="64"/>
        <v>0</v>
      </c>
    </row>
    <row r="164" spans="1:69" ht="19.5" customHeight="1">
      <c r="A164" s="233" t="s">
        <v>608</v>
      </c>
      <c r="B164" s="234">
        <v>14447</v>
      </c>
      <c r="C164" s="285" t="s">
        <v>1193</v>
      </c>
      <c r="D164" s="27" t="s">
        <v>21</v>
      </c>
      <c r="E164" s="27">
        <v>15</v>
      </c>
      <c r="F164" s="130">
        <f t="shared" si="59"/>
        <v>0</v>
      </c>
      <c r="G164" s="8">
        <v>215</v>
      </c>
      <c r="H164" s="8">
        <f t="shared" si="63"/>
        <v>0</v>
      </c>
      <c r="J164" s="332"/>
      <c r="K164" s="309"/>
      <c r="L164" s="311"/>
      <c r="M164" s="315"/>
      <c r="N164" s="317"/>
      <c r="O164" s="137"/>
      <c r="P164" s="319"/>
      <c r="Q164" s="25"/>
      <c r="R164" s="59"/>
      <c r="S164" s="343"/>
      <c r="T164" s="323"/>
      <c r="U164" s="15"/>
      <c r="V164" s="79"/>
      <c r="W164" s="215"/>
      <c r="Y164" s="20"/>
      <c r="Z164" s="20"/>
      <c r="AA164" s="48">
        <f>AH164*$F164</f>
        <v>0</v>
      </c>
      <c r="AB164" s="20"/>
      <c r="AC164" s="20"/>
      <c r="AD164" s="20"/>
      <c r="AE164" s="20"/>
      <c r="AF164" s="48"/>
      <c r="AG164" s="48"/>
      <c r="AH164" s="48">
        <v>15</v>
      </c>
      <c r="AI164" s="48"/>
      <c r="AJ164" s="48"/>
      <c r="AK164" s="48"/>
      <c r="AL164" s="48"/>
      <c r="AN164" s="48">
        <f t="shared" ref="AN164" si="69">AY164*$F164</f>
        <v>0</v>
      </c>
      <c r="AO164" s="48">
        <f t="shared" ref="AO164" si="70">AZ164*$F164</f>
        <v>0</v>
      </c>
      <c r="AP164" s="48">
        <f t="shared" ref="AP164" si="71">BA164*$F164</f>
        <v>0</v>
      </c>
      <c r="AQ164" s="21"/>
      <c r="AR164" s="21"/>
      <c r="AS164" s="21"/>
      <c r="AT164" s="21"/>
      <c r="AU164" s="21"/>
      <c r="AV164" s="21"/>
      <c r="AW164" s="21"/>
      <c r="AX164" s="21"/>
      <c r="AY164" s="48">
        <v>2</v>
      </c>
      <c r="AZ164" s="48">
        <v>9</v>
      </c>
      <c r="BA164" s="48">
        <v>4</v>
      </c>
      <c r="BB164" s="21"/>
      <c r="BC164" s="21"/>
      <c r="BD164" s="21"/>
      <c r="BE164" s="21"/>
      <c r="BF164" s="21"/>
      <c r="BG164" s="21"/>
      <c r="BH164" s="21"/>
      <c r="BI164" s="21"/>
      <c r="BK164" s="20"/>
      <c r="BL164" s="20"/>
      <c r="BM164" s="20"/>
      <c r="BN164" s="20"/>
      <c r="BP164" s="187">
        <v>6.7</v>
      </c>
      <c r="BQ164" s="98">
        <f t="shared" si="64"/>
        <v>0</v>
      </c>
    </row>
    <row r="165" spans="1:69" ht="19.5" customHeight="1">
      <c r="A165" s="233" t="s">
        <v>609</v>
      </c>
      <c r="B165" s="234">
        <v>14710</v>
      </c>
      <c r="C165" s="285" t="s">
        <v>1194</v>
      </c>
      <c r="D165" s="27" t="s">
        <v>21</v>
      </c>
      <c r="E165" s="27">
        <v>15</v>
      </c>
      <c r="F165" s="130">
        <f t="shared" si="59"/>
        <v>0</v>
      </c>
      <c r="G165" s="8">
        <v>275</v>
      </c>
      <c r="H165" s="8">
        <f t="shared" si="63"/>
        <v>0</v>
      </c>
      <c r="J165" s="332"/>
      <c r="K165" s="309"/>
      <c r="L165" s="311"/>
      <c r="M165" s="315"/>
      <c r="N165" s="317"/>
      <c r="O165" s="137"/>
      <c r="P165" s="319"/>
      <c r="Q165" s="25"/>
      <c r="R165" s="59"/>
      <c r="S165" s="343"/>
      <c r="T165" s="323"/>
      <c r="U165" s="15"/>
      <c r="V165" s="79"/>
      <c r="W165" s="215"/>
      <c r="Y165" s="20"/>
      <c r="Z165" s="20"/>
      <c r="AA165" s="48">
        <f>AH165*$F165</f>
        <v>0</v>
      </c>
      <c r="AB165" s="20"/>
      <c r="AC165" s="20"/>
      <c r="AD165" s="20"/>
      <c r="AE165" s="20"/>
      <c r="AF165" s="48"/>
      <c r="AG165" s="48"/>
      <c r="AH165" s="48">
        <v>15</v>
      </c>
      <c r="AI165" s="48"/>
      <c r="AJ165" s="48"/>
      <c r="AK165" s="48"/>
      <c r="AL165" s="48"/>
      <c r="AN165" s="21"/>
      <c r="AO165" s="48">
        <f t="shared" ref="AO165" si="72">AZ165*$F165</f>
        <v>0</v>
      </c>
      <c r="AP165" s="48">
        <f t="shared" ref="AP165" si="73">BA165*$F165</f>
        <v>0</v>
      </c>
      <c r="AQ165" s="21"/>
      <c r="AR165" s="21"/>
      <c r="AS165" s="21"/>
      <c r="AT165" s="21"/>
      <c r="AU165" s="21"/>
      <c r="AV165" s="21"/>
      <c r="AW165" s="21"/>
      <c r="AX165" s="21"/>
      <c r="AY165" s="21"/>
      <c r="AZ165" s="48">
        <v>7</v>
      </c>
      <c r="BA165" s="48">
        <v>6</v>
      </c>
      <c r="BB165" s="21"/>
      <c r="BC165" s="21"/>
      <c r="BD165" s="21"/>
      <c r="BE165" s="21"/>
      <c r="BF165" s="21"/>
      <c r="BG165" s="21"/>
      <c r="BH165" s="21"/>
      <c r="BI165" s="21"/>
      <c r="BK165" s="20"/>
      <c r="BL165" s="20"/>
      <c r="BM165" s="20"/>
      <c r="BN165" s="20"/>
      <c r="BP165" s="187">
        <v>6</v>
      </c>
      <c r="BQ165" s="98">
        <f t="shared" si="64"/>
        <v>0</v>
      </c>
    </row>
    <row r="166" spans="1:69" ht="19.5" customHeight="1">
      <c r="A166" s="233" t="s">
        <v>610</v>
      </c>
      <c r="B166" s="234">
        <v>14609</v>
      </c>
      <c r="C166" s="285" t="s">
        <v>1195</v>
      </c>
      <c r="D166" s="18" t="s">
        <v>22</v>
      </c>
      <c r="E166" s="27">
        <v>5</v>
      </c>
      <c r="F166" s="130">
        <f t="shared" si="59"/>
        <v>0</v>
      </c>
      <c r="G166" s="8">
        <v>302.5</v>
      </c>
      <c r="H166" s="8">
        <f t="shared" si="63"/>
        <v>0</v>
      </c>
      <c r="J166" s="332"/>
      <c r="K166" s="309"/>
      <c r="L166" s="311"/>
      <c r="M166" s="315"/>
      <c r="N166" s="317"/>
      <c r="O166" s="137"/>
      <c r="P166" s="319"/>
      <c r="Q166" s="25"/>
      <c r="R166" s="59"/>
      <c r="S166" s="343"/>
      <c r="T166" s="323"/>
      <c r="U166" s="15"/>
      <c r="V166" s="79"/>
      <c r="W166" s="215"/>
      <c r="Y166" s="20"/>
      <c r="Z166" s="20"/>
      <c r="AA166" s="20"/>
      <c r="AB166" s="48">
        <f t="shared" ref="AB166:AB167" si="74">AI166*$F166</f>
        <v>0</v>
      </c>
      <c r="AC166" s="20"/>
      <c r="AD166" s="20"/>
      <c r="AE166" s="20"/>
      <c r="AF166" s="48"/>
      <c r="AG166" s="48"/>
      <c r="AH166" s="48"/>
      <c r="AI166" s="48">
        <v>5</v>
      </c>
      <c r="AJ166" s="48"/>
      <c r="AK166" s="48"/>
      <c r="AL166" s="48"/>
      <c r="AN166" s="21"/>
      <c r="AO166" s="21"/>
      <c r="AP166" s="21"/>
      <c r="AQ166" s="48">
        <f t="shared" ref="AQ166:AQ167" si="75">BB166*$F166</f>
        <v>0</v>
      </c>
      <c r="AR166" s="48">
        <f>BC166*$F166</f>
        <v>0</v>
      </c>
      <c r="AS166" s="21"/>
      <c r="AT166" s="21"/>
      <c r="AU166" s="21"/>
      <c r="AV166" s="21"/>
      <c r="AW166" s="21"/>
      <c r="AX166" s="21"/>
      <c r="AY166" s="21"/>
      <c r="AZ166" s="21"/>
      <c r="BA166" s="21"/>
      <c r="BB166" s="59">
        <v>2</v>
      </c>
      <c r="BC166" s="59">
        <v>3</v>
      </c>
      <c r="BD166" s="21"/>
      <c r="BE166" s="21"/>
      <c r="BF166" s="21"/>
      <c r="BG166" s="21"/>
      <c r="BH166" s="21"/>
      <c r="BI166" s="21"/>
      <c r="BK166" s="20"/>
      <c r="BL166" s="20"/>
      <c r="BM166" s="20"/>
      <c r="BN166" s="20"/>
      <c r="BP166" s="134">
        <v>8.5</v>
      </c>
      <c r="BQ166" s="98">
        <f t="shared" si="64"/>
        <v>0</v>
      </c>
    </row>
    <row r="167" spans="1:69" ht="19.5" customHeight="1">
      <c r="A167" s="233" t="s">
        <v>611</v>
      </c>
      <c r="B167" s="234">
        <v>14608</v>
      </c>
      <c r="C167" s="285" t="s">
        <v>1196</v>
      </c>
      <c r="D167" s="18" t="s">
        <v>22</v>
      </c>
      <c r="E167" s="27">
        <v>5</v>
      </c>
      <c r="F167" s="130">
        <f t="shared" si="59"/>
        <v>0</v>
      </c>
      <c r="G167" s="8">
        <v>272.5</v>
      </c>
      <c r="H167" s="8">
        <f t="shared" si="63"/>
        <v>0</v>
      </c>
      <c r="J167" s="332"/>
      <c r="K167" s="309"/>
      <c r="L167" s="311"/>
      <c r="M167" s="315"/>
      <c r="N167" s="317"/>
      <c r="O167" s="137"/>
      <c r="P167" s="319"/>
      <c r="Q167" s="25"/>
      <c r="R167" s="59"/>
      <c r="S167" s="343"/>
      <c r="T167" s="323"/>
      <c r="U167" s="15"/>
      <c r="V167" s="79"/>
      <c r="W167" s="215"/>
      <c r="Y167" s="20"/>
      <c r="Z167" s="20"/>
      <c r="AA167" s="20"/>
      <c r="AB167" s="48">
        <f t="shared" si="74"/>
        <v>0</v>
      </c>
      <c r="AC167" s="20"/>
      <c r="AD167" s="20"/>
      <c r="AE167" s="20"/>
      <c r="AF167" s="48"/>
      <c r="AG167" s="48"/>
      <c r="AH167" s="48"/>
      <c r="AI167" s="48">
        <v>5</v>
      </c>
      <c r="AJ167" s="48"/>
      <c r="AK167" s="48"/>
      <c r="AL167" s="48"/>
      <c r="AN167" s="21"/>
      <c r="AO167" s="21"/>
      <c r="AP167" s="21"/>
      <c r="AQ167" s="48">
        <f t="shared" si="75"/>
        <v>0</v>
      </c>
      <c r="AR167" s="48">
        <f>BC167*$F167</f>
        <v>0</v>
      </c>
      <c r="AS167" s="21"/>
      <c r="AT167" s="21"/>
      <c r="AU167" s="21"/>
      <c r="AV167" s="21"/>
      <c r="AW167" s="21"/>
      <c r="AX167" s="21"/>
      <c r="AY167" s="21"/>
      <c r="AZ167" s="21"/>
      <c r="BA167" s="21"/>
      <c r="BB167" s="59">
        <v>4</v>
      </c>
      <c r="BC167" s="59">
        <v>1</v>
      </c>
      <c r="BD167" s="21"/>
      <c r="BE167" s="21"/>
      <c r="BF167" s="21"/>
      <c r="BG167" s="21"/>
      <c r="BH167" s="21"/>
      <c r="BI167" s="21"/>
      <c r="BK167" s="20"/>
      <c r="BL167" s="20"/>
      <c r="BM167" s="20"/>
      <c r="BN167" s="20"/>
      <c r="BP167" s="134">
        <v>7.6</v>
      </c>
      <c r="BQ167" s="98">
        <f t="shared" si="64"/>
        <v>0</v>
      </c>
    </row>
    <row r="168" spans="1:69" ht="19.5" customHeight="1">
      <c r="A168" s="233" t="s">
        <v>612</v>
      </c>
      <c r="B168" s="234">
        <v>14097</v>
      </c>
      <c r="C168" s="285" t="s">
        <v>1197</v>
      </c>
      <c r="D168" s="18" t="s">
        <v>22</v>
      </c>
      <c r="E168" s="27">
        <v>5</v>
      </c>
      <c r="F168" s="130">
        <f t="shared" si="59"/>
        <v>0</v>
      </c>
      <c r="G168" s="8">
        <v>220</v>
      </c>
      <c r="H168" s="8">
        <f t="shared" si="60"/>
        <v>0</v>
      </c>
      <c r="J168" s="332"/>
      <c r="K168" s="309"/>
      <c r="L168" s="311"/>
      <c r="M168" s="315"/>
      <c r="N168" s="317"/>
      <c r="O168" s="137"/>
      <c r="P168" s="319"/>
      <c r="Q168" s="25"/>
      <c r="R168" s="59"/>
      <c r="S168" s="343"/>
      <c r="T168" s="323"/>
      <c r="U168" s="15"/>
      <c r="V168" s="79"/>
      <c r="W168" s="215"/>
      <c r="Y168" s="20"/>
      <c r="Z168" s="20"/>
      <c r="AA168" s="20"/>
      <c r="AB168" s="48">
        <f t="shared" si="62"/>
        <v>0</v>
      </c>
      <c r="AC168" s="20"/>
      <c r="AD168" s="20"/>
      <c r="AE168" s="20"/>
      <c r="AF168" s="48"/>
      <c r="AG168" s="48"/>
      <c r="AH168" s="48"/>
      <c r="AI168" s="48">
        <v>5</v>
      </c>
      <c r="AJ168" s="48"/>
      <c r="AK168" s="48"/>
      <c r="AL168" s="48"/>
      <c r="AN168" s="21"/>
      <c r="AO168" s="21"/>
      <c r="AP168" s="21"/>
      <c r="AQ168" s="48">
        <f t="shared" ref="AQ168:AQ169" si="76">BB168*$F168</f>
        <v>0</v>
      </c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59">
        <v>5</v>
      </c>
      <c r="BC168" s="21"/>
      <c r="BD168" s="21"/>
      <c r="BE168" s="21"/>
      <c r="BF168" s="21"/>
      <c r="BG168" s="21"/>
      <c r="BH168" s="21"/>
      <c r="BI168" s="21"/>
      <c r="BK168" s="20"/>
      <c r="BL168" s="20"/>
      <c r="BM168" s="20"/>
      <c r="BN168" s="20"/>
      <c r="BP168" s="134">
        <v>5.5</v>
      </c>
      <c r="BQ168" s="98">
        <f t="shared" si="61"/>
        <v>0</v>
      </c>
    </row>
    <row r="169" spans="1:69" ht="19.5" customHeight="1">
      <c r="A169" s="233" t="s">
        <v>613</v>
      </c>
      <c r="B169" s="234">
        <v>14098</v>
      </c>
      <c r="C169" s="285" t="s">
        <v>1198</v>
      </c>
      <c r="D169" s="18" t="s">
        <v>22</v>
      </c>
      <c r="E169" s="27">
        <v>5</v>
      </c>
      <c r="F169" s="130">
        <f t="shared" si="59"/>
        <v>0</v>
      </c>
      <c r="G169" s="8">
        <v>240</v>
      </c>
      <c r="H169" s="8">
        <f t="shared" si="60"/>
        <v>0</v>
      </c>
      <c r="J169" s="332"/>
      <c r="K169" s="309"/>
      <c r="L169" s="311"/>
      <c r="M169" s="315"/>
      <c r="N169" s="317"/>
      <c r="O169" s="137"/>
      <c r="P169" s="319"/>
      <c r="Q169" s="25"/>
      <c r="R169" s="59"/>
      <c r="S169" s="343"/>
      <c r="T169" s="323"/>
      <c r="U169" s="15"/>
      <c r="V169" s="79"/>
      <c r="W169" s="215"/>
      <c r="Y169" s="20"/>
      <c r="Z169" s="20"/>
      <c r="AA169" s="20"/>
      <c r="AB169" s="48">
        <f t="shared" si="62"/>
        <v>0</v>
      </c>
      <c r="AC169" s="20"/>
      <c r="AD169" s="20"/>
      <c r="AE169" s="20"/>
      <c r="AF169" s="48"/>
      <c r="AG169" s="48"/>
      <c r="AH169" s="48"/>
      <c r="AI169" s="48">
        <v>5</v>
      </c>
      <c r="AJ169" s="48"/>
      <c r="AK169" s="48"/>
      <c r="AL169" s="48"/>
      <c r="AN169" s="21"/>
      <c r="AO169" s="21"/>
      <c r="AP169" s="21"/>
      <c r="AQ169" s="48">
        <f t="shared" si="76"/>
        <v>0</v>
      </c>
      <c r="AR169" s="48">
        <f>BC169*$F169</f>
        <v>0</v>
      </c>
      <c r="AS169" s="21"/>
      <c r="AT169" s="21"/>
      <c r="AU169" s="21"/>
      <c r="AV169" s="21"/>
      <c r="AW169" s="21"/>
      <c r="AX169" s="21"/>
      <c r="AY169" s="21"/>
      <c r="AZ169" s="21"/>
      <c r="BA169" s="21"/>
      <c r="BB169" s="59">
        <v>4</v>
      </c>
      <c r="BC169" s="59">
        <v>1</v>
      </c>
      <c r="BD169" s="21"/>
      <c r="BE169" s="21"/>
      <c r="BF169" s="21"/>
      <c r="BG169" s="21"/>
      <c r="BH169" s="21"/>
      <c r="BI169" s="21"/>
      <c r="BK169" s="20"/>
      <c r="BL169" s="20"/>
      <c r="BM169" s="20"/>
      <c r="BN169" s="20"/>
      <c r="BP169" s="134">
        <v>6</v>
      </c>
      <c r="BQ169" s="98">
        <f t="shared" si="61"/>
        <v>0</v>
      </c>
    </row>
    <row r="170" spans="1:69" ht="19.5" customHeight="1">
      <c r="A170" s="233" t="s">
        <v>614</v>
      </c>
      <c r="B170" s="234">
        <v>12867</v>
      </c>
      <c r="C170" s="285" t="s">
        <v>1199</v>
      </c>
      <c r="D170" s="18" t="s">
        <v>23</v>
      </c>
      <c r="E170" s="27">
        <v>5</v>
      </c>
      <c r="F170" s="130">
        <f t="shared" si="59"/>
        <v>0</v>
      </c>
      <c r="G170" s="8">
        <v>310</v>
      </c>
      <c r="H170" s="8">
        <f t="shared" si="60"/>
        <v>0</v>
      </c>
      <c r="J170" s="332"/>
      <c r="K170" s="309"/>
      <c r="L170" s="311"/>
      <c r="M170" s="315"/>
      <c r="N170" s="317"/>
      <c r="O170" s="137"/>
      <c r="P170" s="319"/>
      <c r="Q170" s="25"/>
      <c r="R170" s="59"/>
      <c r="S170" s="343"/>
      <c r="T170" s="323"/>
      <c r="U170" s="15"/>
      <c r="V170" s="79"/>
      <c r="W170" s="215"/>
      <c r="Y170" s="20"/>
      <c r="Z170" s="20"/>
      <c r="AA170" s="20"/>
      <c r="AB170" s="20"/>
      <c r="AC170" s="48">
        <f t="shared" si="62"/>
        <v>0</v>
      </c>
      <c r="AD170" s="20"/>
      <c r="AE170" s="20"/>
      <c r="AF170" s="48"/>
      <c r="AG170" s="48"/>
      <c r="AH170" s="48"/>
      <c r="AI170" s="48"/>
      <c r="AJ170" s="48">
        <v>5</v>
      </c>
      <c r="AK170" s="48"/>
      <c r="AL170" s="48"/>
      <c r="AN170" s="21"/>
      <c r="AO170" s="21"/>
      <c r="AP170" s="48">
        <f t="shared" ref="AP170:AR171" si="77">BA170*$F170</f>
        <v>0</v>
      </c>
      <c r="AQ170" s="48">
        <f t="shared" si="77"/>
        <v>0</v>
      </c>
      <c r="AR170" s="21"/>
      <c r="AS170" s="21"/>
      <c r="AT170" s="21"/>
      <c r="AU170" s="21"/>
      <c r="AV170" s="21"/>
      <c r="AW170" s="21"/>
      <c r="AX170" s="21"/>
      <c r="AY170" s="21"/>
      <c r="AZ170" s="21"/>
      <c r="BA170" s="48">
        <v>2</v>
      </c>
      <c r="BB170" s="48">
        <v>3</v>
      </c>
      <c r="BC170" s="21"/>
      <c r="BD170" s="21"/>
      <c r="BE170" s="21"/>
      <c r="BF170" s="21"/>
      <c r="BG170" s="21"/>
      <c r="BH170" s="21"/>
      <c r="BI170" s="21"/>
      <c r="BK170" s="20"/>
      <c r="BL170" s="20"/>
      <c r="BM170" s="20"/>
      <c r="BN170" s="20"/>
      <c r="BP170" s="134">
        <v>8.1999999999999993</v>
      </c>
      <c r="BQ170" s="98">
        <f t="shared" si="61"/>
        <v>0</v>
      </c>
    </row>
    <row r="171" spans="1:69" ht="19.5" customHeight="1">
      <c r="A171" s="233" t="s">
        <v>615</v>
      </c>
      <c r="B171" s="234">
        <v>13405</v>
      </c>
      <c r="C171" s="285" t="s">
        <v>1200</v>
      </c>
      <c r="D171" s="18" t="s">
        <v>23</v>
      </c>
      <c r="E171" s="27">
        <v>5</v>
      </c>
      <c r="F171" s="130">
        <f t="shared" si="59"/>
        <v>0</v>
      </c>
      <c r="G171" s="8">
        <v>355</v>
      </c>
      <c r="H171" s="8">
        <f t="shared" si="60"/>
        <v>0</v>
      </c>
      <c r="J171" s="332"/>
      <c r="K171" s="309"/>
      <c r="L171" s="311"/>
      <c r="M171" s="315"/>
      <c r="N171" s="317"/>
      <c r="O171" s="137"/>
      <c r="P171" s="319"/>
      <c r="Q171" s="25"/>
      <c r="R171" s="59"/>
      <c r="S171" s="343"/>
      <c r="T171" s="323"/>
      <c r="U171" s="15"/>
      <c r="V171" s="79"/>
      <c r="W171" s="215"/>
      <c r="Y171" s="20"/>
      <c r="Z171" s="20"/>
      <c r="AA171" s="20"/>
      <c r="AB171" s="20"/>
      <c r="AC171" s="48">
        <f>AJ171*$F171</f>
        <v>0</v>
      </c>
      <c r="AD171" s="20"/>
      <c r="AE171" s="20"/>
      <c r="AF171" s="48"/>
      <c r="AG171" s="48"/>
      <c r="AH171" s="48"/>
      <c r="AI171" s="48"/>
      <c r="AJ171" s="48">
        <v>5</v>
      </c>
      <c r="AK171" s="48"/>
      <c r="AL171" s="48"/>
      <c r="AN171" s="21"/>
      <c r="AO171" s="21"/>
      <c r="AP171" s="21"/>
      <c r="AQ171" s="48">
        <f t="shared" si="77"/>
        <v>0</v>
      </c>
      <c r="AR171" s="48">
        <f t="shared" si="77"/>
        <v>0</v>
      </c>
      <c r="AS171" s="21"/>
      <c r="AT171" s="21"/>
      <c r="AU171" s="21"/>
      <c r="AV171" s="21"/>
      <c r="AW171" s="21"/>
      <c r="AX171" s="21"/>
      <c r="AY171" s="21"/>
      <c r="AZ171" s="21"/>
      <c r="BA171" s="21"/>
      <c r="BB171" s="48">
        <v>3</v>
      </c>
      <c r="BC171" s="48">
        <v>2</v>
      </c>
      <c r="BD171" s="21"/>
      <c r="BE171" s="21"/>
      <c r="BF171" s="21"/>
      <c r="BG171" s="21"/>
      <c r="BH171" s="21"/>
      <c r="BI171" s="21"/>
      <c r="BK171" s="20"/>
      <c r="BL171" s="20"/>
      <c r="BM171" s="20"/>
      <c r="BN171" s="20"/>
      <c r="BP171" s="134">
        <v>7.2</v>
      </c>
      <c r="BQ171" s="98">
        <f t="shared" si="61"/>
        <v>0</v>
      </c>
    </row>
    <row r="172" spans="1:69" ht="19.5" customHeight="1">
      <c r="A172" s="233" t="s">
        <v>616</v>
      </c>
      <c r="B172" s="234">
        <v>13018</v>
      </c>
      <c r="C172" s="285" t="s">
        <v>1201</v>
      </c>
      <c r="D172" s="18" t="s">
        <v>23</v>
      </c>
      <c r="E172" s="27">
        <v>3</v>
      </c>
      <c r="F172" s="130">
        <f t="shared" si="59"/>
        <v>0</v>
      </c>
      <c r="G172" s="8">
        <v>220</v>
      </c>
      <c r="H172" s="8">
        <f t="shared" si="60"/>
        <v>0</v>
      </c>
      <c r="J172" s="332"/>
      <c r="K172" s="309"/>
      <c r="L172" s="311"/>
      <c r="M172" s="315"/>
      <c r="N172" s="317"/>
      <c r="O172" s="137"/>
      <c r="P172" s="319"/>
      <c r="Q172" s="25"/>
      <c r="R172" s="59"/>
      <c r="S172" s="343"/>
      <c r="T172" s="323"/>
      <c r="U172" s="15"/>
      <c r="V172" s="79"/>
      <c r="W172" s="215"/>
      <c r="Y172" s="20"/>
      <c r="Z172" s="20"/>
      <c r="AA172" s="20"/>
      <c r="AB172" s="20"/>
      <c r="AC172" s="48">
        <f>AJ172*$F172</f>
        <v>0</v>
      </c>
      <c r="AD172" s="20"/>
      <c r="AE172" s="20"/>
      <c r="AF172" s="48"/>
      <c r="AG172" s="48"/>
      <c r="AH172" s="48"/>
      <c r="AI172" s="48"/>
      <c r="AJ172" s="48">
        <v>3</v>
      </c>
      <c r="AK172" s="48"/>
      <c r="AL172" s="48"/>
      <c r="AN172" s="21"/>
      <c r="AO172" s="21"/>
      <c r="AP172" s="21"/>
      <c r="AQ172" s="48">
        <f t="shared" ref="AQ172:AQ173" si="78">BB172*$F172</f>
        <v>0</v>
      </c>
      <c r="AR172" s="48">
        <f t="shared" ref="AR172" si="79">BC172*$F172</f>
        <v>0</v>
      </c>
      <c r="AS172" s="21"/>
      <c r="AT172" s="21"/>
      <c r="AU172" s="21"/>
      <c r="AV172" s="21"/>
      <c r="AW172" s="21"/>
      <c r="AX172" s="21"/>
      <c r="AY172" s="21"/>
      <c r="AZ172" s="21"/>
      <c r="BA172" s="21"/>
      <c r="BB172" s="48">
        <v>2</v>
      </c>
      <c r="BC172" s="48">
        <v>1</v>
      </c>
      <c r="BD172" s="21"/>
      <c r="BE172" s="21"/>
      <c r="BF172" s="21"/>
      <c r="BG172" s="21"/>
      <c r="BH172" s="21"/>
      <c r="BI172" s="21"/>
      <c r="BK172" s="20"/>
      <c r="BL172" s="20"/>
      <c r="BM172" s="20"/>
      <c r="BN172" s="20"/>
      <c r="BP172" s="134">
        <v>4.5999999999999996</v>
      </c>
      <c r="BQ172" s="98">
        <f t="shared" si="61"/>
        <v>0</v>
      </c>
    </row>
    <row r="173" spans="1:69" ht="19.5" customHeight="1">
      <c r="A173" s="233" t="s">
        <v>617</v>
      </c>
      <c r="B173" s="234">
        <v>13019</v>
      </c>
      <c r="C173" s="285" t="s">
        <v>1202</v>
      </c>
      <c r="D173" s="18" t="s">
        <v>23</v>
      </c>
      <c r="E173" s="27">
        <v>3</v>
      </c>
      <c r="F173" s="130">
        <f t="shared" si="59"/>
        <v>0</v>
      </c>
      <c r="G173" s="8">
        <v>235</v>
      </c>
      <c r="H173" s="8">
        <f t="shared" si="60"/>
        <v>0</v>
      </c>
      <c r="J173" s="332"/>
      <c r="K173" s="309"/>
      <c r="L173" s="311"/>
      <c r="M173" s="315"/>
      <c r="N173" s="317"/>
      <c r="O173" s="137"/>
      <c r="P173" s="319"/>
      <c r="Q173" s="25"/>
      <c r="R173" s="59"/>
      <c r="S173" s="343"/>
      <c r="T173" s="323"/>
      <c r="U173" s="15"/>
      <c r="V173" s="79"/>
      <c r="W173" s="215"/>
      <c r="Y173" s="20"/>
      <c r="Z173" s="20"/>
      <c r="AA173" s="20"/>
      <c r="AB173" s="20"/>
      <c r="AC173" s="48">
        <f>AJ173*$F173</f>
        <v>0</v>
      </c>
      <c r="AD173" s="20"/>
      <c r="AE173" s="20"/>
      <c r="AF173" s="48"/>
      <c r="AG173" s="48"/>
      <c r="AH173" s="48"/>
      <c r="AI173" s="48"/>
      <c r="AJ173" s="48">
        <v>3</v>
      </c>
      <c r="AK173" s="48"/>
      <c r="AL173" s="48"/>
      <c r="AN173" s="21"/>
      <c r="AO173" s="21"/>
      <c r="AP173" s="21"/>
      <c r="AQ173" s="48">
        <f t="shared" si="78"/>
        <v>0</v>
      </c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48">
        <v>3</v>
      </c>
      <c r="BC173" s="21"/>
      <c r="BD173" s="21"/>
      <c r="BE173" s="21"/>
      <c r="BF173" s="21"/>
      <c r="BG173" s="21"/>
      <c r="BH173" s="21"/>
      <c r="BI173" s="21"/>
      <c r="BK173" s="20"/>
      <c r="BL173" s="20"/>
      <c r="BM173" s="20"/>
      <c r="BN173" s="20"/>
      <c r="BP173" s="134">
        <v>4.8</v>
      </c>
      <c r="BQ173" s="98">
        <f t="shared" si="61"/>
        <v>0</v>
      </c>
    </row>
    <row r="174" spans="1:69" ht="19.5" customHeight="1">
      <c r="A174" s="233" t="s">
        <v>618</v>
      </c>
      <c r="B174" s="234">
        <v>13017</v>
      </c>
      <c r="C174" s="285" t="s">
        <v>1203</v>
      </c>
      <c r="D174" s="18" t="s">
        <v>6</v>
      </c>
      <c r="E174" s="27">
        <v>1</v>
      </c>
      <c r="F174" s="130">
        <f t="shared" si="59"/>
        <v>0</v>
      </c>
      <c r="G174" s="8">
        <v>140</v>
      </c>
      <c r="H174" s="8">
        <f t="shared" si="60"/>
        <v>0</v>
      </c>
      <c r="J174" s="332"/>
      <c r="K174" s="309"/>
      <c r="L174" s="311"/>
      <c r="M174" s="315"/>
      <c r="N174" s="317"/>
      <c r="O174" s="137"/>
      <c r="P174" s="319"/>
      <c r="Q174" s="25"/>
      <c r="R174" s="59"/>
      <c r="S174" s="343"/>
      <c r="T174" s="323"/>
      <c r="U174" s="15"/>
      <c r="V174" s="79"/>
      <c r="W174" s="215"/>
      <c r="Y174" s="20"/>
      <c r="Z174" s="20"/>
      <c r="AA174" s="20"/>
      <c r="AB174" s="20"/>
      <c r="AC174" s="20"/>
      <c r="AD174" s="48">
        <f t="shared" ref="AC174:AD190" si="80">AK174*$F174</f>
        <v>0</v>
      </c>
      <c r="AE174" s="20"/>
      <c r="AF174" s="48"/>
      <c r="AG174" s="48"/>
      <c r="AH174" s="48"/>
      <c r="AI174" s="48"/>
      <c r="AJ174" s="48"/>
      <c r="AK174" s="48">
        <v>1</v>
      </c>
      <c r="AL174" s="48"/>
      <c r="AN174" s="21"/>
      <c r="AO174" s="21"/>
      <c r="AP174" s="21"/>
      <c r="AQ174" s="21"/>
      <c r="AR174" s="21"/>
      <c r="AS174" s="48">
        <f>BD174*$F174</f>
        <v>0</v>
      </c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48">
        <v>1</v>
      </c>
      <c r="BE174" s="21"/>
      <c r="BF174" s="21"/>
      <c r="BG174" s="21"/>
      <c r="BH174" s="21"/>
      <c r="BI174" s="21"/>
      <c r="BK174" s="20"/>
      <c r="BL174" s="20"/>
      <c r="BM174" s="20"/>
      <c r="BN174" s="20"/>
      <c r="BP174" s="134">
        <v>2.8</v>
      </c>
      <c r="BQ174" s="98">
        <f t="shared" si="61"/>
        <v>0</v>
      </c>
    </row>
    <row r="175" spans="1:69" ht="19.5" customHeight="1">
      <c r="A175" s="233" t="s">
        <v>619</v>
      </c>
      <c r="B175" s="234">
        <v>13020</v>
      </c>
      <c r="C175" s="285" t="s">
        <v>1204</v>
      </c>
      <c r="D175" s="18" t="s">
        <v>6</v>
      </c>
      <c r="E175" s="27">
        <v>1</v>
      </c>
      <c r="F175" s="130">
        <f t="shared" si="59"/>
        <v>0</v>
      </c>
      <c r="G175" s="8">
        <v>172.5</v>
      </c>
      <c r="H175" s="8">
        <f t="shared" si="60"/>
        <v>0</v>
      </c>
      <c r="J175" s="332"/>
      <c r="K175" s="309"/>
      <c r="L175" s="311"/>
      <c r="M175" s="315"/>
      <c r="N175" s="317"/>
      <c r="O175" s="137"/>
      <c r="P175" s="319"/>
      <c r="Q175" s="25"/>
      <c r="R175" s="59"/>
      <c r="S175" s="343"/>
      <c r="T175" s="323"/>
      <c r="U175" s="15"/>
      <c r="V175" s="79"/>
      <c r="W175" s="215"/>
      <c r="Y175" s="20"/>
      <c r="Z175" s="20"/>
      <c r="AA175" s="20"/>
      <c r="AB175" s="20"/>
      <c r="AC175" s="20"/>
      <c r="AD175" s="48">
        <f t="shared" si="80"/>
        <v>0</v>
      </c>
      <c r="AE175" s="20"/>
      <c r="AF175" s="48"/>
      <c r="AG175" s="48"/>
      <c r="AH175" s="48"/>
      <c r="AI175" s="48"/>
      <c r="AJ175" s="48"/>
      <c r="AK175" s="48">
        <v>1</v>
      </c>
      <c r="AL175" s="48"/>
      <c r="AN175" s="21"/>
      <c r="AO175" s="21"/>
      <c r="AP175" s="21"/>
      <c r="AQ175" s="21"/>
      <c r="AR175" s="48">
        <f>BC175*$F175</f>
        <v>0</v>
      </c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48">
        <v>1</v>
      </c>
      <c r="BD175" s="21"/>
      <c r="BE175" s="21"/>
      <c r="BF175" s="21"/>
      <c r="BG175" s="21"/>
      <c r="BH175" s="21"/>
      <c r="BI175" s="21"/>
      <c r="BK175" s="20"/>
      <c r="BL175" s="20"/>
      <c r="BM175" s="20"/>
      <c r="BN175" s="20"/>
      <c r="BP175" s="134">
        <v>3.6</v>
      </c>
      <c r="BQ175" s="98">
        <f t="shared" si="61"/>
        <v>0</v>
      </c>
    </row>
    <row r="176" spans="1:69" ht="19.5" customHeight="1">
      <c r="A176" s="233" t="s">
        <v>620</v>
      </c>
      <c r="B176" s="234">
        <v>11592</v>
      </c>
      <c r="C176" s="285" t="s">
        <v>1205</v>
      </c>
      <c r="D176" s="18" t="s">
        <v>20</v>
      </c>
      <c r="E176" s="18">
        <v>5</v>
      </c>
      <c r="F176" s="130">
        <f t="shared" si="59"/>
        <v>0</v>
      </c>
      <c r="G176" s="8">
        <v>30</v>
      </c>
      <c r="H176" s="8">
        <f t="shared" si="60"/>
        <v>0</v>
      </c>
      <c r="J176" s="332"/>
      <c r="K176" s="309"/>
      <c r="L176" s="311"/>
      <c r="M176" s="315"/>
      <c r="N176" s="317"/>
      <c r="O176" s="137"/>
      <c r="P176" s="319"/>
      <c r="Q176" s="25"/>
      <c r="R176" s="59"/>
      <c r="S176" s="343"/>
      <c r="T176" s="323"/>
      <c r="U176" s="15"/>
      <c r="V176" s="79"/>
      <c r="W176" s="215"/>
      <c r="Y176" s="20"/>
      <c r="Z176" s="48">
        <f>AG176*$F176</f>
        <v>0</v>
      </c>
      <c r="AA176" s="20"/>
      <c r="AB176" s="20"/>
      <c r="AC176" s="20"/>
      <c r="AD176" s="20"/>
      <c r="AE176" s="20"/>
      <c r="AF176" s="48"/>
      <c r="AG176" s="48">
        <v>5</v>
      </c>
      <c r="AH176" s="48"/>
      <c r="AI176" s="48"/>
      <c r="AJ176" s="48"/>
      <c r="AK176" s="48"/>
      <c r="AL176" s="48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K176" s="48">
        <f>BM176*$F176</f>
        <v>0</v>
      </c>
      <c r="BL176" s="20"/>
      <c r="BM176" s="59">
        <v>10</v>
      </c>
      <c r="BN176" s="20"/>
      <c r="BP176" s="134">
        <v>0.4</v>
      </c>
      <c r="BQ176" s="98">
        <f t="shared" si="61"/>
        <v>0</v>
      </c>
    </row>
    <row r="177" spans="1:69" ht="19.5" customHeight="1">
      <c r="A177" s="233" t="s">
        <v>1347</v>
      </c>
      <c r="B177" s="234">
        <v>16162</v>
      </c>
      <c r="C177" s="285" t="s">
        <v>1318</v>
      </c>
      <c r="D177" s="18" t="s">
        <v>21</v>
      </c>
      <c r="E177" s="18">
        <v>5</v>
      </c>
      <c r="F177" s="130">
        <f t="shared" si="59"/>
        <v>0</v>
      </c>
      <c r="G177" s="8">
        <v>67.5</v>
      </c>
      <c r="H177" s="8">
        <f t="shared" si="60"/>
        <v>0</v>
      </c>
      <c r="J177" s="332"/>
      <c r="K177" s="309"/>
      <c r="L177" s="311"/>
      <c r="M177" s="315"/>
      <c r="N177" s="317"/>
      <c r="O177" s="137"/>
      <c r="P177" s="319"/>
      <c r="Q177" s="25"/>
      <c r="R177" s="59"/>
      <c r="S177" s="343"/>
      <c r="T177" s="323"/>
      <c r="U177" s="15"/>
      <c r="V177" s="79"/>
      <c r="W177" s="215"/>
      <c r="Y177" s="20"/>
      <c r="Z177" s="20"/>
      <c r="AA177" s="48">
        <f t="shared" ref="AA177:AB185" si="81">AH177*$F177</f>
        <v>0</v>
      </c>
      <c r="AB177" s="20"/>
      <c r="AC177" s="20"/>
      <c r="AD177" s="20"/>
      <c r="AE177" s="20"/>
      <c r="AF177" s="48"/>
      <c r="AG177" s="48"/>
      <c r="AH177" s="48">
        <v>5</v>
      </c>
      <c r="AI177" s="48"/>
      <c r="AJ177" s="48"/>
      <c r="AK177" s="48"/>
      <c r="AL177" s="48"/>
      <c r="AN177" s="21"/>
      <c r="AO177" s="48">
        <f t="shared" ref="AO177:AO179" si="82">AZ177*$F177</f>
        <v>0</v>
      </c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48">
        <v>5</v>
      </c>
      <c r="BA177" s="21"/>
      <c r="BB177" s="21"/>
      <c r="BC177" s="21"/>
      <c r="BD177" s="21"/>
      <c r="BE177" s="21"/>
      <c r="BF177" s="21"/>
      <c r="BG177" s="21"/>
      <c r="BH177" s="21"/>
      <c r="BI177" s="21"/>
      <c r="BK177" s="20"/>
      <c r="BL177" s="20"/>
      <c r="BM177" s="20"/>
      <c r="BN177" s="20"/>
      <c r="BP177" s="134">
        <v>1.196</v>
      </c>
      <c r="BQ177" s="98">
        <f t="shared" si="61"/>
        <v>0</v>
      </c>
    </row>
    <row r="178" spans="1:69" ht="19.5" customHeight="1">
      <c r="A178" s="233" t="s">
        <v>1348</v>
      </c>
      <c r="B178" s="234">
        <v>16164</v>
      </c>
      <c r="C178" s="285" t="s">
        <v>1319</v>
      </c>
      <c r="D178" s="18" t="s">
        <v>21</v>
      </c>
      <c r="E178" s="18">
        <v>5</v>
      </c>
      <c r="F178" s="130">
        <f t="shared" si="59"/>
        <v>0</v>
      </c>
      <c r="G178" s="8">
        <v>67.5</v>
      </c>
      <c r="H178" s="8">
        <f t="shared" si="60"/>
        <v>0</v>
      </c>
      <c r="J178" s="332"/>
      <c r="K178" s="309"/>
      <c r="L178" s="311"/>
      <c r="M178" s="315"/>
      <c r="N178" s="317"/>
      <c r="O178" s="137"/>
      <c r="P178" s="319"/>
      <c r="Q178" s="25"/>
      <c r="R178" s="59"/>
      <c r="S178" s="343"/>
      <c r="T178" s="323"/>
      <c r="U178" s="15"/>
      <c r="V178" s="79"/>
      <c r="W178" s="215"/>
      <c r="Y178" s="20"/>
      <c r="Z178" s="20"/>
      <c r="AA178" s="48">
        <f t="shared" si="81"/>
        <v>0</v>
      </c>
      <c r="AB178" s="20"/>
      <c r="AC178" s="20"/>
      <c r="AD178" s="20"/>
      <c r="AE178" s="20"/>
      <c r="AF178" s="48"/>
      <c r="AG178" s="48"/>
      <c r="AH178" s="48">
        <v>5</v>
      </c>
      <c r="AI178" s="48"/>
      <c r="AJ178" s="48"/>
      <c r="AK178" s="48"/>
      <c r="AL178" s="48"/>
      <c r="AN178" s="21"/>
      <c r="AO178" s="48">
        <f t="shared" si="82"/>
        <v>0</v>
      </c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48">
        <v>5</v>
      </c>
      <c r="BA178" s="21"/>
      <c r="BB178" s="21"/>
      <c r="BC178" s="21"/>
      <c r="BD178" s="21"/>
      <c r="BE178" s="21"/>
      <c r="BF178" s="21"/>
      <c r="BG178" s="21"/>
      <c r="BH178" s="21"/>
      <c r="BI178" s="21"/>
      <c r="BK178" s="20"/>
      <c r="BL178" s="20"/>
      <c r="BM178" s="20"/>
      <c r="BN178" s="20"/>
      <c r="BP178" s="134">
        <v>1.244</v>
      </c>
      <c r="BQ178" s="98">
        <f t="shared" si="61"/>
        <v>0</v>
      </c>
    </row>
    <row r="179" spans="1:69" ht="19.5" customHeight="1">
      <c r="A179" s="233" t="s">
        <v>1349</v>
      </c>
      <c r="B179" s="234">
        <v>16166</v>
      </c>
      <c r="C179" s="285" t="s">
        <v>1320</v>
      </c>
      <c r="D179" s="18" t="s">
        <v>21</v>
      </c>
      <c r="E179" s="18">
        <v>5</v>
      </c>
      <c r="F179" s="130">
        <f t="shared" si="59"/>
        <v>0</v>
      </c>
      <c r="G179" s="8">
        <v>67.5</v>
      </c>
      <c r="H179" s="8">
        <f t="shared" si="60"/>
        <v>0</v>
      </c>
      <c r="J179" s="332"/>
      <c r="K179" s="309"/>
      <c r="L179" s="311"/>
      <c r="M179" s="315"/>
      <c r="N179" s="317"/>
      <c r="O179" s="137"/>
      <c r="P179" s="319"/>
      <c r="Q179" s="25"/>
      <c r="R179" s="59"/>
      <c r="S179" s="343"/>
      <c r="T179" s="323"/>
      <c r="U179" s="15"/>
      <c r="V179" s="79"/>
      <c r="W179" s="215"/>
      <c r="Y179" s="20"/>
      <c r="Z179" s="20"/>
      <c r="AA179" s="48">
        <f t="shared" si="81"/>
        <v>0</v>
      </c>
      <c r="AB179" s="20"/>
      <c r="AC179" s="20"/>
      <c r="AD179" s="20"/>
      <c r="AE179" s="20"/>
      <c r="AF179" s="48"/>
      <c r="AG179" s="48"/>
      <c r="AH179" s="48">
        <v>5</v>
      </c>
      <c r="AI179" s="48"/>
      <c r="AJ179" s="48"/>
      <c r="AK179" s="48"/>
      <c r="AL179" s="48"/>
      <c r="AN179" s="21"/>
      <c r="AO179" s="48">
        <f t="shared" si="82"/>
        <v>0</v>
      </c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48">
        <v>5</v>
      </c>
      <c r="BA179" s="21"/>
      <c r="BB179" s="21"/>
      <c r="BC179" s="21"/>
      <c r="BD179" s="21"/>
      <c r="BE179" s="21"/>
      <c r="BF179" s="21"/>
      <c r="BG179" s="21"/>
      <c r="BH179" s="21"/>
      <c r="BI179" s="21"/>
      <c r="BK179" s="20"/>
      <c r="BL179" s="20"/>
      <c r="BM179" s="20"/>
      <c r="BN179" s="20"/>
      <c r="BP179" s="134">
        <v>1.284</v>
      </c>
      <c r="BQ179" s="98">
        <f t="shared" si="61"/>
        <v>0</v>
      </c>
    </row>
    <row r="180" spans="1:69" ht="19.5" customHeight="1">
      <c r="A180" s="233" t="s">
        <v>1350</v>
      </c>
      <c r="B180" s="234">
        <v>16161</v>
      </c>
      <c r="C180" s="285" t="s">
        <v>1321</v>
      </c>
      <c r="D180" s="18" t="s">
        <v>21</v>
      </c>
      <c r="E180" s="18">
        <v>5</v>
      </c>
      <c r="F180" s="130">
        <f t="shared" si="59"/>
        <v>0</v>
      </c>
      <c r="G180" s="8">
        <v>65</v>
      </c>
      <c r="H180" s="8">
        <f t="shared" si="60"/>
        <v>0</v>
      </c>
      <c r="J180" s="332"/>
      <c r="K180" s="309"/>
      <c r="L180" s="311"/>
      <c r="M180" s="315"/>
      <c r="N180" s="317"/>
      <c r="O180" s="137"/>
      <c r="P180" s="319"/>
      <c r="Q180" s="25"/>
      <c r="R180" s="59"/>
      <c r="S180" s="343"/>
      <c r="T180" s="323"/>
      <c r="U180" s="15"/>
      <c r="V180" s="79"/>
      <c r="W180" s="215"/>
      <c r="Y180" s="20"/>
      <c r="Z180" s="20"/>
      <c r="AA180" s="48">
        <f t="shared" si="81"/>
        <v>0</v>
      </c>
      <c r="AB180" s="20"/>
      <c r="AC180" s="20"/>
      <c r="AD180" s="20"/>
      <c r="AE180" s="20"/>
      <c r="AF180" s="48"/>
      <c r="AG180" s="48"/>
      <c r="AH180" s="48">
        <v>5</v>
      </c>
      <c r="AI180" s="48"/>
      <c r="AJ180" s="48"/>
      <c r="AK180" s="48"/>
      <c r="AL180" s="48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K180" s="48">
        <f t="shared" ref="BK180:BK182" si="83">BM180*$F180</f>
        <v>0</v>
      </c>
      <c r="BL180" s="20"/>
      <c r="BM180" s="59">
        <v>15</v>
      </c>
      <c r="BN180" s="20"/>
      <c r="BP180" s="134">
        <v>1.034</v>
      </c>
      <c r="BQ180" s="98">
        <f t="shared" si="61"/>
        <v>0</v>
      </c>
    </row>
    <row r="181" spans="1:69" ht="19.5" customHeight="1">
      <c r="A181" s="233" t="s">
        <v>1351</v>
      </c>
      <c r="B181" s="234">
        <v>16163</v>
      </c>
      <c r="C181" s="285" t="s">
        <v>1322</v>
      </c>
      <c r="D181" s="18" t="s">
        <v>21</v>
      </c>
      <c r="E181" s="18">
        <v>5</v>
      </c>
      <c r="F181" s="130">
        <f t="shared" si="59"/>
        <v>0</v>
      </c>
      <c r="G181" s="8">
        <v>62.5</v>
      </c>
      <c r="H181" s="8">
        <f t="shared" si="60"/>
        <v>0</v>
      </c>
      <c r="J181" s="332"/>
      <c r="K181" s="309"/>
      <c r="L181" s="311"/>
      <c r="M181" s="315"/>
      <c r="N181" s="317"/>
      <c r="O181" s="137"/>
      <c r="P181" s="319"/>
      <c r="Q181" s="25"/>
      <c r="R181" s="59"/>
      <c r="S181" s="343"/>
      <c r="T181" s="323"/>
      <c r="U181" s="15"/>
      <c r="V181" s="79"/>
      <c r="W181" s="215"/>
      <c r="Y181" s="20"/>
      <c r="Z181" s="20"/>
      <c r="AA181" s="48">
        <f t="shared" si="81"/>
        <v>0</v>
      </c>
      <c r="AB181" s="20"/>
      <c r="AC181" s="20"/>
      <c r="AD181" s="20"/>
      <c r="AE181" s="20"/>
      <c r="AF181" s="48"/>
      <c r="AG181" s="48"/>
      <c r="AH181" s="48">
        <v>5</v>
      </c>
      <c r="AI181" s="48"/>
      <c r="AJ181" s="48"/>
      <c r="AK181" s="48"/>
      <c r="AL181" s="48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K181" s="48">
        <f t="shared" si="83"/>
        <v>0</v>
      </c>
      <c r="BL181" s="20"/>
      <c r="BM181" s="59">
        <v>15</v>
      </c>
      <c r="BN181" s="20"/>
      <c r="BP181" s="134">
        <v>1.0029999999999999</v>
      </c>
      <c r="BQ181" s="98">
        <f t="shared" si="61"/>
        <v>0</v>
      </c>
    </row>
    <row r="182" spans="1:69" ht="19.5" customHeight="1">
      <c r="A182" s="233" t="s">
        <v>1352</v>
      </c>
      <c r="B182" s="234">
        <v>16165</v>
      </c>
      <c r="C182" s="285" t="s">
        <v>1323</v>
      </c>
      <c r="D182" s="18" t="s">
        <v>21</v>
      </c>
      <c r="E182" s="18">
        <v>5</v>
      </c>
      <c r="F182" s="130">
        <f t="shared" si="59"/>
        <v>0</v>
      </c>
      <c r="G182" s="8">
        <v>55</v>
      </c>
      <c r="H182" s="8">
        <f t="shared" si="60"/>
        <v>0</v>
      </c>
      <c r="J182" s="332"/>
      <c r="K182" s="309"/>
      <c r="L182" s="311"/>
      <c r="M182" s="315"/>
      <c r="N182" s="317"/>
      <c r="O182" s="137"/>
      <c r="P182" s="319"/>
      <c r="Q182" s="25"/>
      <c r="R182" s="59"/>
      <c r="S182" s="343"/>
      <c r="T182" s="323"/>
      <c r="U182" s="15"/>
      <c r="V182" s="79"/>
      <c r="W182" s="215"/>
      <c r="Y182" s="20"/>
      <c r="Z182" s="20"/>
      <c r="AA182" s="48">
        <f t="shared" si="81"/>
        <v>0</v>
      </c>
      <c r="AB182" s="20"/>
      <c r="AC182" s="20"/>
      <c r="AD182" s="20"/>
      <c r="AE182" s="20"/>
      <c r="AF182" s="48"/>
      <c r="AG182" s="48"/>
      <c r="AH182" s="48">
        <v>5</v>
      </c>
      <c r="AI182" s="48"/>
      <c r="AJ182" s="48"/>
      <c r="AK182" s="48"/>
      <c r="AL182" s="48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K182" s="48">
        <f t="shared" si="83"/>
        <v>0</v>
      </c>
      <c r="BL182" s="20"/>
      <c r="BM182" s="59">
        <v>15</v>
      </c>
      <c r="BN182" s="20"/>
      <c r="BP182" s="134">
        <v>0.77800000000000002</v>
      </c>
      <c r="BQ182" s="98">
        <f t="shared" si="61"/>
        <v>0</v>
      </c>
    </row>
    <row r="183" spans="1:69" ht="19.5" customHeight="1">
      <c r="A183" s="233" t="s">
        <v>1354</v>
      </c>
      <c r="B183" s="234">
        <v>16538</v>
      </c>
      <c r="C183" s="285" t="s">
        <v>1324</v>
      </c>
      <c r="D183" s="18" t="s">
        <v>397</v>
      </c>
      <c r="E183" s="18">
        <v>5</v>
      </c>
      <c r="F183" s="130">
        <f t="shared" si="59"/>
        <v>0</v>
      </c>
      <c r="G183" s="8">
        <v>107.5</v>
      </c>
      <c r="H183" s="8">
        <f t="shared" si="60"/>
        <v>0</v>
      </c>
      <c r="J183" s="332"/>
      <c r="K183" s="309"/>
      <c r="L183" s="311"/>
      <c r="M183" s="315"/>
      <c r="N183" s="317"/>
      <c r="O183" s="137"/>
      <c r="P183" s="319"/>
      <c r="Q183" s="25"/>
      <c r="R183" s="59"/>
      <c r="S183" s="343"/>
      <c r="T183" s="323"/>
      <c r="U183" s="15"/>
      <c r="V183" s="79"/>
      <c r="W183" s="215"/>
      <c r="Y183" s="20"/>
      <c r="Z183" s="20"/>
      <c r="AA183" s="48">
        <f t="shared" si="81"/>
        <v>0</v>
      </c>
      <c r="AB183" s="48">
        <f t="shared" si="81"/>
        <v>0</v>
      </c>
      <c r="AC183" s="20"/>
      <c r="AD183" s="20"/>
      <c r="AE183" s="20"/>
      <c r="AF183" s="48"/>
      <c r="AG183" s="48"/>
      <c r="AH183" s="48">
        <v>2</v>
      </c>
      <c r="AI183" s="48">
        <v>3</v>
      </c>
      <c r="AJ183" s="48"/>
      <c r="AK183" s="48"/>
      <c r="AL183" s="48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K183" s="48">
        <f t="shared" ref="BK183:BK185" si="84">BM183*$F183</f>
        <v>0</v>
      </c>
      <c r="BL183" s="20"/>
      <c r="BM183" s="59">
        <v>15</v>
      </c>
      <c r="BN183" s="20"/>
      <c r="BP183" s="134">
        <v>2.0630000000000002</v>
      </c>
      <c r="BQ183" s="98">
        <f t="shared" si="61"/>
        <v>0</v>
      </c>
    </row>
    <row r="184" spans="1:69" ht="19.5" customHeight="1">
      <c r="A184" s="233" t="s">
        <v>1355</v>
      </c>
      <c r="B184" s="234">
        <v>16167</v>
      </c>
      <c r="C184" s="285" t="s">
        <v>1325</v>
      </c>
      <c r="D184" s="18" t="s">
        <v>397</v>
      </c>
      <c r="E184" s="18">
        <v>5</v>
      </c>
      <c r="F184" s="130">
        <f t="shared" si="59"/>
        <v>0</v>
      </c>
      <c r="G184" s="8">
        <v>102.5</v>
      </c>
      <c r="H184" s="8">
        <f t="shared" si="60"/>
        <v>0</v>
      </c>
      <c r="J184" s="332"/>
      <c r="K184" s="309"/>
      <c r="L184" s="311"/>
      <c r="M184" s="315"/>
      <c r="N184" s="317"/>
      <c r="O184" s="137"/>
      <c r="P184" s="319"/>
      <c r="Q184" s="25"/>
      <c r="R184" s="59"/>
      <c r="S184" s="343"/>
      <c r="T184" s="323"/>
      <c r="U184" s="15"/>
      <c r="V184" s="79"/>
      <c r="W184" s="215"/>
      <c r="Y184" s="20"/>
      <c r="Z184" s="20"/>
      <c r="AA184" s="48">
        <f t="shared" si="81"/>
        <v>0</v>
      </c>
      <c r="AB184" s="48">
        <f t="shared" si="81"/>
        <v>0</v>
      </c>
      <c r="AC184" s="20"/>
      <c r="AD184" s="20"/>
      <c r="AE184" s="20"/>
      <c r="AF184" s="48"/>
      <c r="AG184" s="48"/>
      <c r="AH184" s="48">
        <v>2</v>
      </c>
      <c r="AI184" s="48">
        <v>3</v>
      </c>
      <c r="AJ184" s="48"/>
      <c r="AK184" s="48"/>
      <c r="AL184" s="48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K184" s="48">
        <f t="shared" si="84"/>
        <v>0</v>
      </c>
      <c r="BL184" s="20"/>
      <c r="BM184" s="59">
        <v>15</v>
      </c>
      <c r="BN184" s="20"/>
      <c r="BP184" s="134">
        <v>2.0459999999999998</v>
      </c>
      <c r="BQ184" s="98">
        <f t="shared" si="61"/>
        <v>0</v>
      </c>
    </row>
    <row r="185" spans="1:69" ht="19.5" customHeight="1">
      <c r="A185" s="233" t="s">
        <v>1353</v>
      </c>
      <c r="B185" s="234">
        <v>16539</v>
      </c>
      <c r="C185" s="285" t="s">
        <v>1326</v>
      </c>
      <c r="D185" s="18" t="s">
        <v>22</v>
      </c>
      <c r="E185" s="18">
        <v>5</v>
      </c>
      <c r="F185" s="130">
        <f t="shared" si="59"/>
        <v>0</v>
      </c>
      <c r="G185" s="8">
        <v>132.5</v>
      </c>
      <c r="H185" s="8">
        <f t="shared" si="60"/>
        <v>0</v>
      </c>
      <c r="J185" s="332"/>
      <c r="K185" s="309"/>
      <c r="L185" s="311"/>
      <c r="M185" s="315"/>
      <c r="N185" s="317"/>
      <c r="O185" s="137"/>
      <c r="P185" s="319"/>
      <c r="Q185" s="25"/>
      <c r="R185" s="59"/>
      <c r="S185" s="343"/>
      <c r="T185" s="323"/>
      <c r="U185" s="15"/>
      <c r="V185" s="79"/>
      <c r="W185" s="215"/>
      <c r="Y185" s="20"/>
      <c r="Z185" s="20"/>
      <c r="AA185" s="20"/>
      <c r="AB185" s="48">
        <f t="shared" si="81"/>
        <v>0</v>
      </c>
      <c r="AC185" s="20"/>
      <c r="AD185" s="20"/>
      <c r="AE185" s="20"/>
      <c r="AF185" s="48"/>
      <c r="AG185" s="48"/>
      <c r="AH185" s="48"/>
      <c r="AI185" s="48">
        <v>5</v>
      </c>
      <c r="AJ185" s="48"/>
      <c r="AK185" s="48"/>
      <c r="AL185" s="48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K185" s="48">
        <f t="shared" si="84"/>
        <v>0</v>
      </c>
      <c r="BL185" s="20"/>
      <c r="BM185" s="59">
        <v>20</v>
      </c>
      <c r="BN185" s="20"/>
      <c r="BP185" s="134">
        <v>1.4870000000000001</v>
      </c>
      <c r="BQ185" s="98">
        <f t="shared" si="61"/>
        <v>0</v>
      </c>
    </row>
    <row r="186" spans="1:69" ht="19.5" customHeight="1">
      <c r="A186" s="233" t="s">
        <v>621</v>
      </c>
      <c r="B186" s="234">
        <v>15185</v>
      </c>
      <c r="C186" s="285" t="s">
        <v>1206</v>
      </c>
      <c r="D186" s="18" t="s">
        <v>23</v>
      </c>
      <c r="E186" s="18">
        <v>3</v>
      </c>
      <c r="F186" s="130">
        <f t="shared" si="59"/>
        <v>0</v>
      </c>
      <c r="G186" s="8">
        <v>155</v>
      </c>
      <c r="H186" s="8">
        <f t="shared" si="60"/>
        <v>0</v>
      </c>
      <c r="J186" s="332"/>
      <c r="K186" s="309"/>
      <c r="L186" s="311"/>
      <c r="M186" s="315"/>
      <c r="N186" s="317"/>
      <c r="O186" s="137"/>
      <c r="P186" s="319"/>
      <c r="Q186" s="25"/>
      <c r="R186" s="59"/>
      <c r="S186" s="343"/>
      <c r="T186" s="323"/>
      <c r="U186" s="15"/>
      <c r="V186" s="79"/>
      <c r="W186" s="215"/>
      <c r="Y186" s="20"/>
      <c r="Z186" s="20"/>
      <c r="AA186" s="20"/>
      <c r="AB186" s="20"/>
      <c r="AC186" s="48">
        <f t="shared" si="80"/>
        <v>0</v>
      </c>
      <c r="AD186" s="20"/>
      <c r="AE186" s="20"/>
      <c r="AF186" s="48"/>
      <c r="AG186" s="48"/>
      <c r="AH186" s="48"/>
      <c r="AI186" s="48"/>
      <c r="AJ186" s="48">
        <v>3</v>
      </c>
      <c r="AK186" s="48"/>
      <c r="AL186" s="48"/>
      <c r="AN186" s="21"/>
      <c r="AO186" s="21"/>
      <c r="AP186" s="21"/>
      <c r="AQ186" s="21"/>
      <c r="AR186" s="21"/>
      <c r="AS186" s="48">
        <f t="shared" ref="AS186:AS187" si="85">BD186*$F186</f>
        <v>0</v>
      </c>
      <c r="AT186" s="48">
        <f t="shared" ref="AT186:AT187" si="86">BE186*$F186</f>
        <v>0</v>
      </c>
      <c r="AU186" s="21"/>
      <c r="AV186" s="21"/>
      <c r="AW186" s="21"/>
      <c r="AX186" s="21"/>
      <c r="AY186" s="21"/>
      <c r="AZ186" s="21"/>
      <c r="BA186" s="21"/>
      <c r="BB186" s="21"/>
      <c r="BC186" s="21"/>
      <c r="BD186" s="48">
        <v>2</v>
      </c>
      <c r="BE186" s="48">
        <v>1</v>
      </c>
      <c r="BF186" s="21"/>
      <c r="BG186" s="21"/>
      <c r="BH186" s="21"/>
      <c r="BI186" s="21"/>
      <c r="BK186" s="20"/>
      <c r="BL186" s="20"/>
      <c r="BM186" s="20"/>
      <c r="BN186" s="20"/>
      <c r="BP186" s="134">
        <v>2.7</v>
      </c>
      <c r="BQ186" s="98">
        <f t="shared" si="61"/>
        <v>0</v>
      </c>
    </row>
    <row r="187" spans="1:69" ht="19.5" customHeight="1">
      <c r="A187" s="233" t="s">
        <v>622</v>
      </c>
      <c r="B187" s="234">
        <v>15186</v>
      </c>
      <c r="C187" s="285" t="s">
        <v>1207</v>
      </c>
      <c r="D187" s="18" t="s">
        <v>23</v>
      </c>
      <c r="E187" s="18">
        <v>3</v>
      </c>
      <c r="F187" s="130">
        <f t="shared" si="59"/>
        <v>0</v>
      </c>
      <c r="G187" s="8">
        <v>175</v>
      </c>
      <c r="H187" s="8">
        <f t="shared" si="60"/>
        <v>0</v>
      </c>
      <c r="J187" s="332"/>
      <c r="K187" s="309"/>
      <c r="L187" s="311"/>
      <c r="M187" s="315"/>
      <c r="N187" s="317"/>
      <c r="O187" s="137"/>
      <c r="P187" s="319"/>
      <c r="Q187" s="25"/>
      <c r="R187" s="59"/>
      <c r="S187" s="343"/>
      <c r="T187" s="323"/>
      <c r="U187" s="15"/>
      <c r="V187" s="79"/>
      <c r="W187" s="215"/>
      <c r="Y187" s="20"/>
      <c r="Z187" s="20"/>
      <c r="AA187" s="20"/>
      <c r="AB187" s="20"/>
      <c r="AC187" s="48">
        <f t="shared" si="80"/>
        <v>0</v>
      </c>
      <c r="AD187" s="20"/>
      <c r="AE187" s="20"/>
      <c r="AF187" s="48"/>
      <c r="AG187" s="48"/>
      <c r="AH187" s="48"/>
      <c r="AI187" s="48"/>
      <c r="AJ187" s="48">
        <v>3</v>
      </c>
      <c r="AK187" s="48"/>
      <c r="AL187" s="48"/>
      <c r="AN187" s="21"/>
      <c r="AO187" s="21"/>
      <c r="AP187" s="21"/>
      <c r="AQ187" s="21"/>
      <c r="AR187" s="21"/>
      <c r="AS187" s="48">
        <f t="shared" si="85"/>
        <v>0</v>
      </c>
      <c r="AT187" s="48">
        <f t="shared" si="86"/>
        <v>0</v>
      </c>
      <c r="AU187" s="21"/>
      <c r="AV187" s="21"/>
      <c r="AW187" s="21"/>
      <c r="AX187" s="21"/>
      <c r="AY187" s="21"/>
      <c r="AZ187" s="21"/>
      <c r="BA187" s="21"/>
      <c r="BB187" s="21"/>
      <c r="BC187" s="21"/>
      <c r="BD187" s="48">
        <v>1</v>
      </c>
      <c r="BE187" s="48">
        <v>2</v>
      </c>
      <c r="BF187" s="21"/>
      <c r="BG187" s="21"/>
      <c r="BH187" s="21"/>
      <c r="BI187" s="21"/>
      <c r="BK187" s="20"/>
      <c r="BL187" s="20"/>
      <c r="BM187" s="20"/>
      <c r="BN187" s="20"/>
      <c r="BP187" s="134">
        <v>3</v>
      </c>
      <c r="BQ187" s="98">
        <f t="shared" si="61"/>
        <v>0</v>
      </c>
    </row>
    <row r="188" spans="1:69" ht="19.5" customHeight="1">
      <c r="A188" s="233" t="s">
        <v>1337</v>
      </c>
      <c r="B188" s="234">
        <v>16431</v>
      </c>
      <c r="C188" s="285" t="s">
        <v>1327</v>
      </c>
      <c r="D188" s="18" t="s">
        <v>23</v>
      </c>
      <c r="E188" s="18">
        <v>2</v>
      </c>
      <c r="F188" s="130">
        <f t="shared" si="59"/>
        <v>0</v>
      </c>
      <c r="G188" s="8">
        <v>100</v>
      </c>
      <c r="H188" s="8">
        <f t="shared" si="60"/>
        <v>0</v>
      </c>
      <c r="J188" s="332"/>
      <c r="K188" s="309"/>
      <c r="L188" s="311"/>
      <c r="M188" s="315"/>
      <c r="N188" s="317"/>
      <c r="O188" s="137"/>
      <c r="P188" s="319"/>
      <c r="Q188" s="25"/>
      <c r="R188" s="59"/>
      <c r="S188" s="343"/>
      <c r="T188" s="323"/>
      <c r="U188" s="15"/>
      <c r="V188" s="79"/>
      <c r="W188" s="215"/>
      <c r="Y188" s="20"/>
      <c r="Z188" s="20"/>
      <c r="AA188" s="20"/>
      <c r="AB188" s="20"/>
      <c r="AC188" s="48">
        <f t="shared" si="80"/>
        <v>0</v>
      </c>
      <c r="AD188" s="20"/>
      <c r="AE188" s="20"/>
      <c r="AF188" s="48"/>
      <c r="AG188" s="48"/>
      <c r="AH188" s="48"/>
      <c r="AI188" s="48"/>
      <c r="AJ188" s="48">
        <v>2</v>
      </c>
      <c r="AK188" s="48"/>
      <c r="AL188" s="48"/>
      <c r="AN188" s="21"/>
      <c r="AO188" s="21"/>
      <c r="AP188" s="48">
        <f t="shared" ref="AP188:AS194" si="87">BA188*$F188</f>
        <v>0</v>
      </c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48">
        <v>2</v>
      </c>
      <c r="BB188" s="21"/>
      <c r="BC188" s="21"/>
      <c r="BD188" s="21"/>
      <c r="BE188" s="21"/>
      <c r="BF188" s="21"/>
      <c r="BG188" s="21"/>
      <c r="BH188" s="21"/>
      <c r="BI188" s="21"/>
      <c r="BK188" s="20"/>
      <c r="BL188" s="20"/>
      <c r="BM188" s="20"/>
      <c r="BN188" s="20"/>
      <c r="BP188" s="134">
        <v>1.369</v>
      </c>
      <c r="BQ188" s="98">
        <f t="shared" si="61"/>
        <v>0</v>
      </c>
    </row>
    <row r="189" spans="1:69" ht="19.5" customHeight="1">
      <c r="A189" s="233" t="s">
        <v>1338</v>
      </c>
      <c r="B189" s="234">
        <v>16434</v>
      </c>
      <c r="C189" s="285" t="s">
        <v>1328</v>
      </c>
      <c r="D189" s="18" t="s">
        <v>23</v>
      </c>
      <c r="E189" s="18">
        <v>3</v>
      </c>
      <c r="F189" s="130">
        <f t="shared" si="59"/>
        <v>0</v>
      </c>
      <c r="G189" s="8">
        <v>142.5</v>
      </c>
      <c r="H189" s="8">
        <f t="shared" si="60"/>
        <v>0</v>
      </c>
      <c r="J189" s="332"/>
      <c r="K189" s="309"/>
      <c r="L189" s="311"/>
      <c r="M189" s="315"/>
      <c r="N189" s="317"/>
      <c r="O189" s="137"/>
      <c r="P189" s="319"/>
      <c r="Q189" s="25"/>
      <c r="R189" s="59"/>
      <c r="S189" s="343"/>
      <c r="T189" s="323"/>
      <c r="U189" s="15"/>
      <c r="V189" s="79"/>
      <c r="W189" s="215"/>
      <c r="Y189" s="20"/>
      <c r="Z189" s="20"/>
      <c r="AA189" s="20"/>
      <c r="AB189" s="20"/>
      <c r="AC189" s="48">
        <f t="shared" si="80"/>
        <v>0</v>
      </c>
      <c r="AD189" s="20"/>
      <c r="AE189" s="20"/>
      <c r="AF189" s="48"/>
      <c r="AG189" s="48"/>
      <c r="AH189" s="48"/>
      <c r="AI189" s="48"/>
      <c r="AJ189" s="48">
        <v>3</v>
      </c>
      <c r="AK189" s="48"/>
      <c r="AL189" s="48"/>
      <c r="AN189" s="21"/>
      <c r="AO189" s="21"/>
      <c r="AP189" s="48">
        <f t="shared" si="87"/>
        <v>0</v>
      </c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48">
        <v>3</v>
      </c>
      <c r="BB189" s="21"/>
      <c r="BC189" s="21"/>
      <c r="BD189" s="21"/>
      <c r="BE189" s="21"/>
      <c r="BF189" s="21"/>
      <c r="BG189" s="21"/>
      <c r="BH189" s="21"/>
      <c r="BI189" s="21"/>
      <c r="BK189" s="20"/>
      <c r="BL189" s="20"/>
      <c r="BM189" s="20"/>
      <c r="BN189" s="20"/>
      <c r="BP189" s="134">
        <v>1.994</v>
      </c>
      <c r="BQ189" s="98">
        <f t="shared" si="61"/>
        <v>0</v>
      </c>
    </row>
    <row r="190" spans="1:69" ht="19.5" customHeight="1">
      <c r="A190" s="233" t="s">
        <v>1339</v>
      </c>
      <c r="B190" s="234">
        <v>16433</v>
      </c>
      <c r="C190" s="285" t="s">
        <v>1329</v>
      </c>
      <c r="D190" s="18" t="s">
        <v>6</v>
      </c>
      <c r="E190" s="18">
        <v>1</v>
      </c>
      <c r="F190" s="130">
        <f t="shared" si="59"/>
        <v>0</v>
      </c>
      <c r="G190" s="8">
        <v>67.5</v>
      </c>
      <c r="H190" s="8">
        <f t="shared" si="60"/>
        <v>0</v>
      </c>
      <c r="J190" s="332"/>
      <c r="K190" s="309"/>
      <c r="L190" s="311"/>
      <c r="M190" s="315"/>
      <c r="N190" s="317"/>
      <c r="O190" s="137"/>
      <c r="P190" s="319"/>
      <c r="Q190" s="25"/>
      <c r="R190" s="59"/>
      <c r="S190" s="343"/>
      <c r="T190" s="323"/>
      <c r="U190" s="15"/>
      <c r="V190" s="79"/>
      <c r="W190" s="215"/>
      <c r="Y190" s="20"/>
      <c r="Z190" s="20"/>
      <c r="AA190" s="20"/>
      <c r="AB190" s="20"/>
      <c r="AC190" s="20"/>
      <c r="AD190" s="48">
        <f t="shared" si="80"/>
        <v>0</v>
      </c>
      <c r="AE190" s="20"/>
      <c r="AF190" s="48"/>
      <c r="AG190" s="48"/>
      <c r="AH190" s="48"/>
      <c r="AI190" s="48"/>
      <c r="AJ190" s="48"/>
      <c r="AK190" s="48">
        <v>1</v>
      </c>
      <c r="AL190" s="48"/>
      <c r="AN190" s="21"/>
      <c r="AO190" s="21"/>
      <c r="AP190" s="21"/>
      <c r="AQ190" s="21"/>
      <c r="AR190" s="21"/>
      <c r="AS190" s="48">
        <f t="shared" ref="AS190" si="88">BD190*$F190</f>
        <v>0</v>
      </c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48">
        <v>1</v>
      </c>
      <c r="BE190" s="21"/>
      <c r="BF190" s="21"/>
      <c r="BG190" s="21"/>
      <c r="BH190" s="21"/>
      <c r="BI190" s="21"/>
      <c r="BK190" s="20"/>
      <c r="BL190" s="20"/>
      <c r="BM190" s="20"/>
      <c r="BN190" s="20"/>
      <c r="BP190" s="134">
        <v>0.90400000000000003</v>
      </c>
      <c r="BQ190" s="98">
        <f t="shared" si="61"/>
        <v>0</v>
      </c>
    </row>
    <row r="191" spans="1:69" ht="19.5" customHeight="1">
      <c r="A191" s="233" t="s">
        <v>1340</v>
      </c>
      <c r="B191" s="234">
        <v>16432</v>
      </c>
      <c r="C191" s="285" t="s">
        <v>1330</v>
      </c>
      <c r="D191" s="18" t="s">
        <v>6</v>
      </c>
      <c r="E191" s="18">
        <v>1</v>
      </c>
      <c r="F191" s="130">
        <f t="shared" si="59"/>
        <v>0</v>
      </c>
      <c r="G191" s="8">
        <v>60</v>
      </c>
      <c r="H191" s="8">
        <f t="shared" si="60"/>
        <v>0</v>
      </c>
      <c r="J191" s="332"/>
      <c r="K191" s="309"/>
      <c r="L191" s="311"/>
      <c r="M191" s="315"/>
      <c r="N191" s="317"/>
      <c r="O191" s="137"/>
      <c r="P191" s="319"/>
      <c r="Q191" s="25"/>
      <c r="R191" s="59"/>
      <c r="S191" s="343"/>
      <c r="T191" s="323"/>
      <c r="U191" s="15"/>
      <c r="V191" s="79"/>
      <c r="W191" s="215"/>
      <c r="Y191" s="20"/>
      <c r="Z191" s="20"/>
      <c r="AA191" s="20"/>
      <c r="AB191" s="20"/>
      <c r="AC191" s="20"/>
      <c r="AD191" s="48">
        <f t="shared" ref="AD191:AD194" si="89">AK191*$F191</f>
        <v>0</v>
      </c>
      <c r="AE191" s="20"/>
      <c r="AF191" s="48"/>
      <c r="AG191" s="48"/>
      <c r="AH191" s="48"/>
      <c r="AI191" s="48"/>
      <c r="AJ191" s="48"/>
      <c r="AK191" s="48">
        <v>1</v>
      </c>
      <c r="AL191" s="48"/>
      <c r="AN191" s="21"/>
      <c r="AO191" s="21"/>
      <c r="AP191" s="21"/>
      <c r="AQ191" s="21"/>
      <c r="AR191" s="48">
        <f t="shared" si="87"/>
        <v>0</v>
      </c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48">
        <v>1</v>
      </c>
      <c r="BD191" s="21"/>
      <c r="BE191" s="21"/>
      <c r="BF191" s="21"/>
      <c r="BG191" s="21"/>
      <c r="BH191" s="21"/>
      <c r="BI191" s="21"/>
      <c r="BK191" s="20"/>
      <c r="BL191" s="20"/>
      <c r="BM191" s="20"/>
      <c r="BN191" s="20"/>
      <c r="BP191" s="134">
        <v>0.75</v>
      </c>
      <c r="BQ191" s="98">
        <f t="shared" si="61"/>
        <v>0</v>
      </c>
    </row>
    <row r="192" spans="1:69" ht="19.5" customHeight="1">
      <c r="A192" s="233" t="s">
        <v>1341</v>
      </c>
      <c r="B192" s="234">
        <v>16427</v>
      </c>
      <c r="C192" s="285" t="s">
        <v>1331</v>
      </c>
      <c r="D192" s="18" t="s">
        <v>6</v>
      </c>
      <c r="E192" s="18">
        <v>1</v>
      </c>
      <c r="F192" s="130">
        <f t="shared" si="59"/>
        <v>0</v>
      </c>
      <c r="G192" s="8">
        <v>70</v>
      </c>
      <c r="H192" s="8">
        <f t="shared" si="60"/>
        <v>0</v>
      </c>
      <c r="J192" s="332"/>
      <c r="K192" s="309"/>
      <c r="L192" s="311"/>
      <c r="M192" s="315"/>
      <c r="N192" s="317"/>
      <c r="O192" s="137"/>
      <c r="P192" s="319"/>
      <c r="Q192" s="25"/>
      <c r="R192" s="59"/>
      <c r="S192" s="343"/>
      <c r="T192" s="323"/>
      <c r="U192" s="15"/>
      <c r="V192" s="79"/>
      <c r="W192" s="215"/>
      <c r="Y192" s="20"/>
      <c r="Z192" s="20"/>
      <c r="AA192" s="20"/>
      <c r="AB192" s="20"/>
      <c r="AC192" s="20"/>
      <c r="AD192" s="48">
        <f t="shared" si="89"/>
        <v>0</v>
      </c>
      <c r="AE192" s="20"/>
      <c r="AF192" s="48"/>
      <c r="AG192" s="48"/>
      <c r="AH192" s="48"/>
      <c r="AI192" s="48"/>
      <c r="AJ192" s="48"/>
      <c r="AK192" s="48">
        <v>1</v>
      </c>
      <c r="AL192" s="48"/>
      <c r="AN192" s="21"/>
      <c r="AO192" s="21"/>
      <c r="AP192" s="21"/>
      <c r="AQ192" s="21"/>
      <c r="AR192" s="48">
        <f t="shared" si="87"/>
        <v>0</v>
      </c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48">
        <v>1</v>
      </c>
      <c r="BD192" s="21"/>
      <c r="BE192" s="21"/>
      <c r="BF192" s="21"/>
      <c r="BG192" s="21"/>
      <c r="BH192" s="21"/>
      <c r="BI192" s="21"/>
      <c r="BK192" s="20"/>
      <c r="BL192" s="20"/>
      <c r="BM192" s="20"/>
      <c r="BN192" s="20"/>
      <c r="BP192" s="134">
        <v>0.93899999999999995</v>
      </c>
      <c r="BQ192" s="98">
        <f t="shared" si="61"/>
        <v>0</v>
      </c>
    </row>
    <row r="193" spans="1:69" ht="19.5" customHeight="1">
      <c r="A193" s="233" t="s">
        <v>1342</v>
      </c>
      <c r="B193" s="234">
        <v>16168</v>
      </c>
      <c r="C193" s="285" t="s">
        <v>1332</v>
      </c>
      <c r="D193" s="18" t="s">
        <v>6</v>
      </c>
      <c r="E193" s="18">
        <v>1</v>
      </c>
      <c r="F193" s="130">
        <f t="shared" si="59"/>
        <v>0</v>
      </c>
      <c r="G193" s="8">
        <v>70</v>
      </c>
      <c r="H193" s="8">
        <f t="shared" si="60"/>
        <v>0</v>
      </c>
      <c r="J193" s="332"/>
      <c r="K193" s="309"/>
      <c r="L193" s="311"/>
      <c r="M193" s="315"/>
      <c r="N193" s="317"/>
      <c r="O193" s="137"/>
      <c r="P193" s="319"/>
      <c r="Q193" s="25"/>
      <c r="R193" s="59"/>
      <c r="S193" s="343"/>
      <c r="T193" s="323"/>
      <c r="U193" s="15"/>
      <c r="V193" s="79"/>
      <c r="W193" s="215"/>
      <c r="Y193" s="20"/>
      <c r="Z193" s="20"/>
      <c r="AA193" s="20"/>
      <c r="AB193" s="20"/>
      <c r="AC193" s="20"/>
      <c r="AD193" s="48">
        <f t="shared" si="89"/>
        <v>0</v>
      </c>
      <c r="AE193" s="20"/>
      <c r="AF193" s="48"/>
      <c r="AG193" s="48"/>
      <c r="AH193" s="48"/>
      <c r="AI193" s="48"/>
      <c r="AJ193" s="48"/>
      <c r="AK193" s="48">
        <v>1</v>
      </c>
      <c r="AL193" s="48"/>
      <c r="AN193" s="21"/>
      <c r="AO193" s="21"/>
      <c r="AP193" s="21"/>
      <c r="AQ193" s="21"/>
      <c r="AR193" s="21"/>
      <c r="AS193" s="48">
        <f t="shared" si="87"/>
        <v>0</v>
      </c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48">
        <v>1</v>
      </c>
      <c r="BE193" s="21"/>
      <c r="BF193" s="21"/>
      <c r="BG193" s="21"/>
      <c r="BH193" s="21"/>
      <c r="BI193" s="21"/>
      <c r="BK193" s="20"/>
      <c r="BL193" s="20"/>
      <c r="BM193" s="20"/>
      <c r="BN193" s="20"/>
      <c r="BP193" s="134">
        <v>0.91600000000000004</v>
      </c>
      <c r="BQ193" s="98">
        <f t="shared" si="61"/>
        <v>0</v>
      </c>
    </row>
    <row r="194" spans="1:69" ht="19.5" customHeight="1">
      <c r="A194" s="233" t="s">
        <v>1343</v>
      </c>
      <c r="B194" s="234">
        <v>16382</v>
      </c>
      <c r="C194" s="285" t="s">
        <v>1333</v>
      </c>
      <c r="D194" s="18" t="s">
        <v>6</v>
      </c>
      <c r="E194" s="18">
        <v>1</v>
      </c>
      <c r="F194" s="130">
        <f t="shared" si="59"/>
        <v>0</v>
      </c>
      <c r="G194" s="8">
        <v>62.5</v>
      </c>
      <c r="H194" s="8">
        <f t="shared" si="60"/>
        <v>0</v>
      </c>
      <c r="J194" s="332"/>
      <c r="K194" s="309"/>
      <c r="L194" s="311"/>
      <c r="M194" s="315"/>
      <c r="N194" s="317"/>
      <c r="O194" s="137"/>
      <c r="P194" s="319"/>
      <c r="Q194" s="25"/>
      <c r="R194" s="59"/>
      <c r="S194" s="343"/>
      <c r="T194" s="323"/>
      <c r="U194" s="15"/>
      <c r="V194" s="79"/>
      <c r="W194" s="215"/>
      <c r="Y194" s="20"/>
      <c r="Z194" s="20"/>
      <c r="AA194" s="20"/>
      <c r="AB194" s="20"/>
      <c r="AC194" s="20"/>
      <c r="AD194" s="48">
        <f t="shared" si="89"/>
        <v>0</v>
      </c>
      <c r="AE194" s="20"/>
      <c r="AF194" s="48"/>
      <c r="AG194" s="48"/>
      <c r="AH194" s="48"/>
      <c r="AI194" s="48"/>
      <c r="AJ194" s="48"/>
      <c r="AK194" s="48">
        <v>1</v>
      </c>
      <c r="AL194" s="48"/>
      <c r="AN194" s="21"/>
      <c r="AO194" s="21"/>
      <c r="AP194" s="21"/>
      <c r="AQ194" s="21"/>
      <c r="AR194" s="48">
        <f t="shared" si="87"/>
        <v>0</v>
      </c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48">
        <v>1</v>
      </c>
      <c r="BD194" s="21"/>
      <c r="BE194" s="21"/>
      <c r="BF194" s="21"/>
      <c r="BG194" s="21"/>
      <c r="BH194" s="21"/>
      <c r="BI194" s="21"/>
      <c r="BK194" s="20"/>
      <c r="BL194" s="20"/>
      <c r="BM194" s="20"/>
      <c r="BN194" s="20"/>
      <c r="BP194" s="134">
        <v>0.80500000000000005</v>
      </c>
      <c r="BQ194" s="98">
        <f t="shared" si="61"/>
        <v>0</v>
      </c>
    </row>
    <row r="195" spans="1:69" ht="19.5" customHeight="1">
      <c r="A195" s="233" t="s">
        <v>1344</v>
      </c>
      <c r="B195" s="234">
        <v>16386</v>
      </c>
      <c r="C195" s="285" t="s">
        <v>1334</v>
      </c>
      <c r="D195" s="18" t="s">
        <v>20</v>
      </c>
      <c r="E195" s="18">
        <v>5</v>
      </c>
      <c r="F195" s="130">
        <f t="shared" si="59"/>
        <v>0</v>
      </c>
      <c r="G195" s="8">
        <v>35</v>
      </c>
      <c r="H195" s="8">
        <f t="shared" si="60"/>
        <v>0</v>
      </c>
      <c r="J195" s="332"/>
      <c r="K195" s="309"/>
      <c r="L195" s="311"/>
      <c r="M195" s="315"/>
      <c r="N195" s="317"/>
      <c r="O195" s="137"/>
      <c r="P195" s="319"/>
      <c r="Q195" s="25"/>
      <c r="R195" s="59"/>
      <c r="S195" s="343"/>
      <c r="T195" s="323"/>
      <c r="U195" s="15"/>
      <c r="V195" s="79"/>
      <c r="W195" s="215"/>
      <c r="Y195" s="20"/>
      <c r="Z195" s="48">
        <f t="shared" ref="Z195" si="90">AG195*$F195</f>
        <v>0</v>
      </c>
      <c r="AA195" s="20"/>
      <c r="AB195" s="20"/>
      <c r="AC195" s="20"/>
      <c r="AD195" s="20"/>
      <c r="AE195" s="20"/>
      <c r="AF195" s="48"/>
      <c r="AG195" s="48">
        <v>5</v>
      </c>
      <c r="AH195" s="48"/>
      <c r="AI195" s="48"/>
      <c r="AJ195" s="48"/>
      <c r="AK195" s="48"/>
      <c r="AL195" s="48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K195" s="48">
        <f t="shared" ref="BK195:BK197" si="91">BM195*$F195</f>
        <v>0</v>
      </c>
      <c r="BL195" s="20"/>
      <c r="BM195" s="59">
        <v>10</v>
      </c>
      <c r="BN195" s="20"/>
      <c r="BP195" s="134">
        <v>0.36199999999999999</v>
      </c>
      <c r="BQ195" s="98">
        <f t="shared" si="61"/>
        <v>0</v>
      </c>
    </row>
    <row r="196" spans="1:69" ht="19.5" customHeight="1">
      <c r="A196" s="233" t="s">
        <v>1345</v>
      </c>
      <c r="B196" s="234">
        <v>16298</v>
      </c>
      <c r="C196" s="285" t="s">
        <v>1335</v>
      </c>
      <c r="D196" s="18" t="s">
        <v>21</v>
      </c>
      <c r="E196" s="18">
        <v>5</v>
      </c>
      <c r="F196" s="130">
        <f t="shared" si="59"/>
        <v>0</v>
      </c>
      <c r="G196" s="8">
        <v>60</v>
      </c>
      <c r="H196" s="8">
        <f t="shared" si="60"/>
        <v>0</v>
      </c>
      <c r="J196" s="332"/>
      <c r="K196" s="309"/>
      <c r="L196" s="311"/>
      <c r="M196" s="315"/>
      <c r="N196" s="317"/>
      <c r="O196" s="137"/>
      <c r="P196" s="319"/>
      <c r="Q196" s="25"/>
      <c r="R196" s="59"/>
      <c r="S196" s="343"/>
      <c r="T196" s="323"/>
      <c r="U196" s="15"/>
      <c r="V196" s="79"/>
      <c r="W196" s="215"/>
      <c r="Y196" s="20"/>
      <c r="Z196" s="20"/>
      <c r="AA196" s="48">
        <f t="shared" ref="AA196:AA197" si="92">AH196*$F196</f>
        <v>0</v>
      </c>
      <c r="AB196" s="20"/>
      <c r="AC196" s="20"/>
      <c r="AD196" s="20"/>
      <c r="AE196" s="20"/>
      <c r="AF196" s="48"/>
      <c r="AG196" s="48"/>
      <c r="AH196" s="48">
        <v>5</v>
      </c>
      <c r="AI196" s="48"/>
      <c r="AJ196" s="48"/>
      <c r="AK196" s="48"/>
      <c r="AL196" s="48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K196" s="48">
        <f t="shared" si="91"/>
        <v>0</v>
      </c>
      <c r="BL196" s="20"/>
      <c r="BM196" s="59">
        <v>15</v>
      </c>
      <c r="BN196" s="20"/>
      <c r="BP196" s="134">
        <v>0.94399999999999995</v>
      </c>
      <c r="BQ196" s="98">
        <f t="shared" si="61"/>
        <v>0</v>
      </c>
    </row>
    <row r="197" spans="1:69" ht="19.5" customHeight="1">
      <c r="A197" s="233" t="s">
        <v>1346</v>
      </c>
      <c r="B197" s="234">
        <v>16385</v>
      </c>
      <c r="C197" s="285" t="s">
        <v>1336</v>
      </c>
      <c r="D197" s="18" t="s">
        <v>21</v>
      </c>
      <c r="E197" s="18">
        <v>5</v>
      </c>
      <c r="F197" s="130">
        <f t="shared" si="59"/>
        <v>0</v>
      </c>
      <c r="G197" s="8">
        <v>60</v>
      </c>
      <c r="H197" s="8">
        <f t="shared" si="60"/>
        <v>0</v>
      </c>
      <c r="J197" s="332"/>
      <c r="K197" s="309"/>
      <c r="L197" s="311"/>
      <c r="M197" s="315"/>
      <c r="N197" s="317"/>
      <c r="O197" s="137"/>
      <c r="P197" s="319"/>
      <c r="Q197" s="25"/>
      <c r="R197" s="59"/>
      <c r="S197" s="343"/>
      <c r="T197" s="323"/>
      <c r="U197" s="15"/>
      <c r="V197" s="79"/>
      <c r="W197" s="215"/>
      <c r="Y197" s="20"/>
      <c r="Z197" s="20"/>
      <c r="AA197" s="48">
        <f t="shared" si="92"/>
        <v>0</v>
      </c>
      <c r="AB197" s="20"/>
      <c r="AC197" s="20"/>
      <c r="AD197" s="20"/>
      <c r="AE197" s="20"/>
      <c r="AF197" s="48"/>
      <c r="AG197" s="48"/>
      <c r="AH197" s="48">
        <v>5</v>
      </c>
      <c r="AI197" s="48"/>
      <c r="AJ197" s="48"/>
      <c r="AK197" s="48"/>
      <c r="AL197" s="48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K197" s="48">
        <f t="shared" si="91"/>
        <v>0</v>
      </c>
      <c r="BL197" s="20"/>
      <c r="BM197" s="59">
        <v>15</v>
      </c>
      <c r="BN197" s="20"/>
      <c r="BP197" s="134">
        <v>0.93700000000000006</v>
      </c>
      <c r="BQ197" s="98">
        <f t="shared" si="61"/>
        <v>0</v>
      </c>
    </row>
    <row r="198" spans="1:69" ht="19.5" customHeight="1">
      <c r="A198" s="233" t="s">
        <v>623</v>
      </c>
      <c r="B198" s="234" t="s">
        <v>664</v>
      </c>
      <c r="C198" s="285" t="s">
        <v>1208</v>
      </c>
      <c r="D198" s="18" t="s">
        <v>22</v>
      </c>
      <c r="E198" s="27">
        <v>10</v>
      </c>
      <c r="F198" s="130">
        <f t="shared" si="59"/>
        <v>0</v>
      </c>
      <c r="G198" s="8">
        <v>190</v>
      </c>
      <c r="H198" s="8">
        <f t="shared" si="60"/>
        <v>0</v>
      </c>
      <c r="J198" s="332"/>
      <c r="K198" s="309"/>
      <c r="L198" s="311"/>
      <c r="M198" s="315"/>
      <c r="N198" s="317"/>
      <c r="O198" s="137"/>
      <c r="P198" s="319"/>
      <c r="Q198" s="25"/>
      <c r="R198" s="59"/>
      <c r="S198" s="343"/>
      <c r="T198" s="323"/>
      <c r="U198" s="15"/>
      <c r="V198" s="79"/>
      <c r="W198" s="215"/>
      <c r="Y198" s="20"/>
      <c r="Z198" s="20"/>
      <c r="AA198" s="20"/>
      <c r="AB198" s="48">
        <f>AI198*$F198</f>
        <v>0</v>
      </c>
      <c r="AC198" s="20"/>
      <c r="AD198" s="20"/>
      <c r="AE198" s="20"/>
      <c r="AF198" s="48"/>
      <c r="AG198" s="48"/>
      <c r="AH198" s="48"/>
      <c r="AI198" s="48">
        <v>10</v>
      </c>
      <c r="AJ198" s="48"/>
      <c r="AK198" s="48"/>
      <c r="AL198" s="48"/>
      <c r="AN198" s="21"/>
      <c r="AO198" s="21"/>
      <c r="AP198" s="48">
        <f>BA198*$F198</f>
        <v>0</v>
      </c>
      <c r="AQ198" s="48">
        <f>BB198*$F198</f>
        <v>0</v>
      </c>
      <c r="AR198" s="21"/>
      <c r="AS198" s="21"/>
      <c r="AT198" s="21"/>
      <c r="AU198" s="21"/>
      <c r="AV198" s="21"/>
      <c r="AW198" s="21"/>
      <c r="AX198" s="21"/>
      <c r="AY198" s="21"/>
      <c r="AZ198" s="21"/>
      <c r="BA198" s="48">
        <v>1</v>
      </c>
      <c r="BB198" s="48">
        <v>4</v>
      </c>
      <c r="BC198" s="21"/>
      <c r="BD198" s="21"/>
      <c r="BE198" s="21"/>
      <c r="BF198" s="21"/>
      <c r="BG198" s="21"/>
      <c r="BH198" s="21"/>
      <c r="BI198" s="21"/>
      <c r="BK198" s="48">
        <f>BM198*$F198</f>
        <v>0</v>
      </c>
      <c r="BL198" s="20"/>
      <c r="BM198" s="59">
        <v>15</v>
      </c>
      <c r="BN198" s="20"/>
      <c r="BP198" s="134">
        <v>1.3</v>
      </c>
      <c r="BQ198" s="98">
        <f t="shared" si="61"/>
        <v>0</v>
      </c>
    </row>
    <row r="199" spans="1:69" ht="19.5" customHeight="1">
      <c r="A199" s="233" t="s">
        <v>624</v>
      </c>
      <c r="B199" s="234">
        <v>12868</v>
      </c>
      <c r="C199" s="285" t="s">
        <v>1209</v>
      </c>
      <c r="D199" s="55" t="s">
        <v>21</v>
      </c>
      <c r="E199" s="27">
        <v>10</v>
      </c>
      <c r="F199" s="130">
        <f t="shared" si="59"/>
        <v>0</v>
      </c>
      <c r="G199" s="8">
        <v>82.5</v>
      </c>
      <c r="H199" s="8">
        <f t="shared" si="60"/>
        <v>0</v>
      </c>
      <c r="J199" s="332"/>
      <c r="K199" s="309"/>
      <c r="L199" s="311"/>
      <c r="M199" s="315"/>
      <c r="N199" s="317"/>
      <c r="O199" s="137"/>
      <c r="P199" s="319"/>
      <c r="Q199" s="25"/>
      <c r="R199" s="59"/>
      <c r="S199" s="343"/>
      <c r="T199" s="323"/>
      <c r="U199" s="15"/>
      <c r="V199" s="79"/>
      <c r="W199" s="215"/>
      <c r="Y199" s="20"/>
      <c r="Z199" s="20"/>
      <c r="AA199" s="48">
        <f>AH199*$F199</f>
        <v>0</v>
      </c>
      <c r="AB199" s="20"/>
      <c r="AC199" s="20"/>
      <c r="AD199" s="20"/>
      <c r="AE199" s="20"/>
      <c r="AF199" s="48"/>
      <c r="AG199" s="48"/>
      <c r="AH199" s="48">
        <v>10</v>
      </c>
      <c r="AI199" s="48"/>
      <c r="AJ199" s="48"/>
      <c r="AK199" s="48"/>
      <c r="AL199" s="48"/>
      <c r="AN199" s="48">
        <f t="shared" ref="AN199" si="93">AY199*$F199</f>
        <v>0</v>
      </c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48">
        <v>4</v>
      </c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K199" s="48">
        <f>BM199*$F199</f>
        <v>0</v>
      </c>
      <c r="BL199" s="20"/>
      <c r="BM199" s="59">
        <v>18</v>
      </c>
      <c r="BN199" s="20"/>
      <c r="BP199" s="134">
        <v>1.2</v>
      </c>
      <c r="BQ199" s="98">
        <f t="shared" si="61"/>
        <v>0</v>
      </c>
    </row>
    <row r="200" spans="1:69" ht="19.5" customHeight="1">
      <c r="A200" s="233" t="s">
        <v>625</v>
      </c>
      <c r="B200" s="234">
        <v>12911</v>
      </c>
      <c r="C200" s="285" t="s">
        <v>1210</v>
      </c>
      <c r="D200" s="18" t="s">
        <v>20</v>
      </c>
      <c r="E200" s="27">
        <v>10</v>
      </c>
      <c r="F200" s="130">
        <f t="shared" si="59"/>
        <v>0</v>
      </c>
      <c r="G200" s="8">
        <v>42.5</v>
      </c>
      <c r="H200" s="8">
        <f t="shared" si="60"/>
        <v>0</v>
      </c>
      <c r="J200" s="332"/>
      <c r="K200" s="309"/>
      <c r="L200" s="311"/>
      <c r="M200" s="315"/>
      <c r="N200" s="317"/>
      <c r="O200" s="137"/>
      <c r="P200" s="319"/>
      <c r="Q200" s="25"/>
      <c r="R200" s="59"/>
      <c r="S200" s="343"/>
      <c r="T200" s="323"/>
      <c r="U200" s="15"/>
      <c r="V200" s="79"/>
      <c r="W200" s="215"/>
      <c r="Y200" s="20"/>
      <c r="Z200" s="48">
        <f>AG200*$F200</f>
        <v>0</v>
      </c>
      <c r="AA200" s="20"/>
      <c r="AB200" s="20"/>
      <c r="AC200" s="20"/>
      <c r="AD200" s="20"/>
      <c r="AE200" s="20"/>
      <c r="AF200" s="48"/>
      <c r="AG200" s="48">
        <v>10</v>
      </c>
      <c r="AH200" s="48"/>
      <c r="AI200" s="48"/>
      <c r="AJ200" s="48"/>
      <c r="AK200" s="48"/>
      <c r="AL200" s="48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K200" s="48">
        <f>BM200*$F200</f>
        <v>0</v>
      </c>
      <c r="BL200" s="20"/>
      <c r="BM200" s="59">
        <v>20</v>
      </c>
      <c r="BN200" s="20"/>
      <c r="BP200" s="134">
        <v>0.35</v>
      </c>
      <c r="BQ200" s="98">
        <f t="shared" si="61"/>
        <v>0</v>
      </c>
    </row>
    <row r="201" spans="1:69" ht="20.149999999999999" customHeight="1">
      <c r="C201" s="16"/>
      <c r="D201" s="16"/>
      <c r="E201" s="16"/>
      <c r="F201" s="16"/>
      <c r="G201" s="16"/>
      <c r="H201" s="109">
        <f>SUM(H152:H200)</f>
        <v>0</v>
      </c>
      <c r="I201" s="16"/>
      <c r="J201" s="31">
        <f t="shared" ref="J201" si="94">SUM(J152:J200)</f>
        <v>0</v>
      </c>
      <c r="K201" s="31">
        <f t="shared" ref="K201" si="95">SUM(K152:K200)</f>
        <v>0</v>
      </c>
      <c r="L201" s="31">
        <f t="shared" ref="L201" si="96">SUM(L152:L200)</f>
        <v>0</v>
      </c>
      <c r="M201" s="31">
        <f t="shared" ref="M201" si="97">SUM(M152:M200)</f>
        <v>0</v>
      </c>
      <c r="N201" s="31">
        <f t="shared" ref="N201" si="98">SUM(N152:N200)</f>
        <v>0</v>
      </c>
      <c r="O201" s="31">
        <f t="shared" ref="O201" si="99">SUM(O152:O200)</f>
        <v>0</v>
      </c>
      <c r="P201" s="31">
        <f t="shared" ref="P201" si="100">SUM(P152:P200)</f>
        <v>0</v>
      </c>
      <c r="Q201" s="31">
        <f t="shared" ref="Q201" si="101">SUM(Q152:Q200)</f>
        <v>0</v>
      </c>
      <c r="R201" s="31">
        <f t="shared" ref="R201" si="102">SUM(R152:R200)</f>
        <v>0</v>
      </c>
      <c r="S201" s="31">
        <f t="shared" ref="S201" si="103">SUM(S152:S200)</f>
        <v>0</v>
      </c>
      <c r="T201" s="31">
        <f t="shared" ref="T201" si="104">SUM(T152:T200)</f>
        <v>0</v>
      </c>
      <c r="U201" s="31">
        <f t="shared" ref="U201" si="105">SUM(U152:U200)</f>
        <v>0</v>
      </c>
      <c r="V201" s="31">
        <f t="shared" ref="V201" si="106">SUM(V152:V200)</f>
        <v>0</v>
      </c>
      <c r="W201" s="31">
        <f t="shared" ref="W201" si="107">SUM(W152:W200)</f>
        <v>0</v>
      </c>
      <c r="Y201" s="20"/>
      <c r="Z201" s="31">
        <f t="shared" ref="Z201:AC201" si="108">SUM(Z152:Z200)</f>
        <v>0</v>
      </c>
      <c r="AA201" s="31">
        <f t="shared" si="108"/>
        <v>0</v>
      </c>
      <c r="AB201" s="31">
        <f t="shared" si="108"/>
        <v>0</v>
      </c>
      <c r="AC201" s="31">
        <f t="shared" si="108"/>
        <v>0</v>
      </c>
      <c r="AD201" s="31">
        <f>SUM(AD152:AD200)</f>
        <v>0</v>
      </c>
      <c r="AE201" s="20"/>
      <c r="AF201" s="16"/>
      <c r="AG201" s="16"/>
      <c r="AH201" s="16"/>
      <c r="AI201" s="16"/>
      <c r="AJ201" s="16"/>
      <c r="AK201" s="16"/>
      <c r="AL201" s="16"/>
      <c r="AM201" s="16"/>
      <c r="AN201" s="31">
        <f t="shared" ref="AN201:AW201" si="109">SUM(AN152:AN200)</f>
        <v>0</v>
      </c>
      <c r="AO201" s="31">
        <f t="shared" si="109"/>
        <v>0</v>
      </c>
      <c r="AP201" s="31">
        <f t="shared" si="109"/>
        <v>0</v>
      </c>
      <c r="AQ201" s="31">
        <f t="shared" si="109"/>
        <v>0</v>
      </c>
      <c r="AR201" s="31">
        <f t="shared" si="109"/>
        <v>0</v>
      </c>
      <c r="AS201" s="31">
        <f t="shared" si="109"/>
        <v>0</v>
      </c>
      <c r="AT201" s="31">
        <f t="shared" si="109"/>
        <v>0</v>
      </c>
      <c r="AU201" s="31">
        <f t="shared" si="109"/>
        <v>0</v>
      </c>
      <c r="AV201" s="31">
        <f t="shared" si="109"/>
        <v>0</v>
      </c>
      <c r="AW201" s="31">
        <f t="shared" si="109"/>
        <v>0</v>
      </c>
      <c r="AX201" s="31">
        <f>SUM(AX152:AX200)</f>
        <v>0</v>
      </c>
      <c r="BJ201" s="16"/>
      <c r="BK201" s="31">
        <f>SUM(BK152:BK200)</f>
        <v>0</v>
      </c>
      <c r="BL201" s="31">
        <f>SUM(BL152:BL200)</f>
        <v>0</v>
      </c>
      <c r="BP201" s="51"/>
      <c r="BQ201" s="100">
        <f>SUM(BQ152:BQ200)</f>
        <v>0</v>
      </c>
    </row>
    <row r="202" spans="1:69" ht="19.5" customHeight="1">
      <c r="A202" s="229"/>
      <c r="B202" s="229"/>
      <c r="C202" s="28" t="s">
        <v>1453</v>
      </c>
      <c r="D202" s="16"/>
      <c r="E202" s="16"/>
      <c r="F202" s="16"/>
      <c r="G202" s="12"/>
      <c r="H202" s="12"/>
      <c r="I202" s="3"/>
      <c r="J202" s="16"/>
      <c r="K202" s="16"/>
      <c r="L202" s="16"/>
      <c r="M202" s="16"/>
      <c r="N202" s="16"/>
      <c r="O202" s="16"/>
      <c r="P202" s="16"/>
      <c r="Q202" s="17"/>
      <c r="R202" s="16"/>
      <c r="S202" s="16"/>
      <c r="T202" s="16"/>
      <c r="U202" s="16"/>
      <c r="V202" s="16"/>
      <c r="W202" s="16"/>
      <c r="Y202" s="6" t="s">
        <v>61</v>
      </c>
      <c r="Z202" s="6" t="s">
        <v>20</v>
      </c>
      <c r="AA202" s="6" t="s">
        <v>21</v>
      </c>
      <c r="AB202" s="6" t="s">
        <v>22</v>
      </c>
      <c r="AC202" s="6" t="s">
        <v>23</v>
      </c>
      <c r="AD202" s="6" t="s">
        <v>6</v>
      </c>
      <c r="AE202" s="6" t="s">
        <v>24</v>
      </c>
      <c r="AF202" s="13" t="s">
        <v>61</v>
      </c>
      <c r="AG202" s="13" t="s">
        <v>20</v>
      </c>
      <c r="AH202" s="13" t="s">
        <v>21</v>
      </c>
      <c r="AI202" s="13" t="s">
        <v>22</v>
      </c>
      <c r="AJ202" s="13" t="s">
        <v>23</v>
      </c>
      <c r="AK202" s="13" t="s">
        <v>6</v>
      </c>
      <c r="AL202" s="13" t="s">
        <v>24</v>
      </c>
      <c r="AM202" s="3"/>
      <c r="AN202" s="6" t="s">
        <v>48</v>
      </c>
      <c r="AO202" s="6" t="s">
        <v>49</v>
      </c>
      <c r="AP202" s="6" t="s">
        <v>50</v>
      </c>
      <c r="AQ202" s="6" t="s">
        <v>52</v>
      </c>
      <c r="AR202" s="6" t="s">
        <v>54</v>
      </c>
      <c r="AS202" s="6" t="s">
        <v>55</v>
      </c>
      <c r="AT202" s="6" t="s">
        <v>56</v>
      </c>
      <c r="AU202" s="6" t="s">
        <v>57</v>
      </c>
      <c r="AV202" s="6" t="s">
        <v>58</v>
      </c>
      <c r="AW202" s="6" t="s">
        <v>239</v>
      </c>
      <c r="AX202" s="6" t="s">
        <v>240</v>
      </c>
      <c r="AY202" s="13" t="s">
        <v>48</v>
      </c>
      <c r="AZ202" s="13" t="s">
        <v>49</v>
      </c>
      <c r="BA202" s="13" t="s">
        <v>50</v>
      </c>
      <c r="BB202" s="13" t="s">
        <v>52</v>
      </c>
      <c r="BC202" s="13" t="s">
        <v>54</v>
      </c>
      <c r="BD202" s="13" t="s">
        <v>55</v>
      </c>
      <c r="BE202" s="13" t="s">
        <v>56</v>
      </c>
      <c r="BF202" s="13" t="s">
        <v>57</v>
      </c>
      <c r="BG202" s="13" t="s">
        <v>58</v>
      </c>
      <c r="BH202" s="13" t="s">
        <v>239</v>
      </c>
      <c r="BI202" s="13" t="s">
        <v>240</v>
      </c>
      <c r="BJ202" s="3"/>
      <c r="BK202" s="174" t="s">
        <v>50</v>
      </c>
      <c r="BL202" s="174" t="s">
        <v>52</v>
      </c>
      <c r="BM202" s="13" t="s">
        <v>50</v>
      </c>
      <c r="BN202" s="13" t="s">
        <v>52</v>
      </c>
      <c r="BP202" s="73" t="s">
        <v>68</v>
      </c>
      <c r="BQ202" s="73" t="s">
        <v>69</v>
      </c>
    </row>
    <row r="203" spans="1:69" ht="19.5" customHeight="1">
      <c r="A203" s="235" t="s">
        <v>1583</v>
      </c>
      <c r="B203" s="364">
        <v>17273</v>
      </c>
      <c r="C203" s="437" t="s">
        <v>1476</v>
      </c>
      <c r="D203" s="18" t="s">
        <v>61</v>
      </c>
      <c r="E203" s="19">
        <v>15</v>
      </c>
      <c r="F203" s="130">
        <f t="shared" ref="F203:F224" si="110">SUM(J203:W203)</f>
        <v>0</v>
      </c>
      <c r="G203" s="8">
        <v>50</v>
      </c>
      <c r="H203" s="8">
        <f>F203*G203*(100-$F$2)/100</f>
        <v>0</v>
      </c>
      <c r="I203" s="3"/>
      <c r="J203" s="332"/>
      <c r="K203" s="309"/>
      <c r="L203" s="311"/>
      <c r="M203" s="315"/>
      <c r="N203" s="317"/>
      <c r="O203" s="137"/>
      <c r="P203" s="319"/>
      <c r="Q203" s="25"/>
      <c r="R203" s="59"/>
      <c r="S203" s="343"/>
      <c r="T203" s="323"/>
      <c r="U203" s="15"/>
      <c r="V203" s="79"/>
      <c r="W203" s="215"/>
      <c r="Y203" s="48">
        <f>AF203*$F203</f>
        <v>0</v>
      </c>
      <c r="Z203" s="20"/>
      <c r="AA203" s="20"/>
      <c r="AB203" s="20"/>
      <c r="AC203" s="20"/>
      <c r="AD203" s="20"/>
      <c r="AE203" s="20"/>
      <c r="AF203" s="48">
        <v>15</v>
      </c>
      <c r="AG203" s="48"/>
      <c r="AH203" s="48"/>
      <c r="AI203" s="48"/>
      <c r="AJ203" s="48"/>
      <c r="AK203" s="48"/>
      <c r="AL203" s="48"/>
      <c r="AM203" s="3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3"/>
      <c r="BK203" s="48">
        <f t="shared" ref="BK203" si="111">BM203*$F203</f>
        <v>0</v>
      </c>
      <c r="BL203" s="20"/>
      <c r="BM203" s="59">
        <v>30</v>
      </c>
      <c r="BN203" s="20"/>
      <c r="BP203" s="134">
        <v>0.24</v>
      </c>
      <c r="BQ203" s="98">
        <f t="shared" ref="BQ203:BQ206" si="112">BP203*F203</f>
        <v>0</v>
      </c>
    </row>
    <row r="204" spans="1:69" ht="19.5" customHeight="1">
      <c r="A204" s="235" t="s">
        <v>1532</v>
      </c>
      <c r="B204" s="364">
        <v>17477</v>
      </c>
      <c r="C204" s="437" t="s">
        <v>1537</v>
      </c>
      <c r="D204" s="18" t="s">
        <v>20</v>
      </c>
      <c r="E204" s="19">
        <v>10</v>
      </c>
      <c r="F204" s="130">
        <f t="shared" si="110"/>
        <v>0</v>
      </c>
      <c r="G204" s="8">
        <v>55</v>
      </c>
      <c r="H204" s="8">
        <f t="shared" ref="H204:H224" si="113">F204*G204*(100-$F$2)/100</f>
        <v>0</v>
      </c>
      <c r="I204" s="3"/>
      <c r="J204" s="332"/>
      <c r="K204" s="309"/>
      <c r="L204" s="311"/>
      <c r="M204" s="315"/>
      <c r="N204" s="317"/>
      <c r="O204" s="137"/>
      <c r="P204" s="319"/>
      <c r="Q204" s="25"/>
      <c r="R204" s="59"/>
      <c r="S204" s="343"/>
      <c r="T204" s="323"/>
      <c r="U204" s="15"/>
      <c r="V204" s="79"/>
      <c r="W204" s="215"/>
      <c r="Y204" s="20"/>
      <c r="Z204" s="48">
        <f t="shared" ref="Z204:AD220" si="114">AG204*$F204</f>
        <v>0</v>
      </c>
      <c r="AA204" s="20"/>
      <c r="AB204" s="20"/>
      <c r="AC204" s="20"/>
      <c r="AD204" s="20"/>
      <c r="AE204" s="20"/>
      <c r="AF204" s="48"/>
      <c r="AG204" s="48">
        <v>10</v>
      </c>
      <c r="AH204" s="48"/>
      <c r="AI204" s="48"/>
      <c r="AJ204" s="48"/>
      <c r="AK204" s="48"/>
      <c r="AL204" s="48"/>
      <c r="AM204" s="3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3"/>
      <c r="BK204" s="48">
        <f t="shared" ref="BK204:BK206" si="115">BM204*$F204</f>
        <v>0</v>
      </c>
      <c r="BL204" s="20"/>
      <c r="BM204" s="59">
        <v>30</v>
      </c>
      <c r="BN204" s="20"/>
      <c r="BP204" s="134">
        <v>0.61</v>
      </c>
      <c r="BQ204" s="98">
        <f t="shared" si="112"/>
        <v>0</v>
      </c>
    </row>
    <row r="205" spans="1:69" ht="20.149999999999999" customHeight="1">
      <c r="A205" s="235" t="s">
        <v>1587</v>
      </c>
      <c r="B205" s="364">
        <v>17307</v>
      </c>
      <c r="C205" s="437" t="s">
        <v>1477</v>
      </c>
      <c r="D205" s="18" t="s">
        <v>20</v>
      </c>
      <c r="E205" s="19">
        <v>5</v>
      </c>
      <c r="F205" s="130">
        <f t="shared" si="110"/>
        <v>0</v>
      </c>
      <c r="G205" s="8">
        <v>30</v>
      </c>
      <c r="H205" s="8">
        <f t="shared" si="113"/>
        <v>0</v>
      </c>
      <c r="I205" s="3"/>
      <c r="J205" s="332"/>
      <c r="K205" s="309"/>
      <c r="L205" s="311"/>
      <c r="M205" s="315"/>
      <c r="N205" s="317"/>
      <c r="O205" s="137"/>
      <c r="P205" s="319"/>
      <c r="Q205" s="25"/>
      <c r="R205" s="59"/>
      <c r="S205" s="343"/>
      <c r="T205" s="323"/>
      <c r="U205" s="15"/>
      <c r="V205" s="79"/>
      <c r="W205" s="215"/>
      <c r="Y205" s="20"/>
      <c r="Z205" s="48">
        <f t="shared" si="114"/>
        <v>0</v>
      </c>
      <c r="AA205" s="20"/>
      <c r="AB205" s="20"/>
      <c r="AC205" s="20"/>
      <c r="AD205" s="20"/>
      <c r="AE205" s="20"/>
      <c r="AF205" s="48"/>
      <c r="AG205" s="48">
        <v>5</v>
      </c>
      <c r="AH205" s="48"/>
      <c r="AI205" s="48"/>
      <c r="AJ205" s="48"/>
      <c r="AK205" s="48"/>
      <c r="AL205" s="48"/>
      <c r="AM205" s="3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3"/>
      <c r="BK205" s="48">
        <f t="shared" si="115"/>
        <v>0</v>
      </c>
      <c r="BL205" s="20"/>
      <c r="BM205" s="59">
        <v>10</v>
      </c>
      <c r="BN205" s="20"/>
      <c r="BP205" s="134">
        <v>0.24</v>
      </c>
      <c r="BQ205" s="98">
        <f t="shared" si="112"/>
        <v>0</v>
      </c>
    </row>
    <row r="206" spans="1:69" ht="20.149999999999999" customHeight="1">
      <c r="A206" s="235" t="s">
        <v>1586</v>
      </c>
      <c r="B206" s="364">
        <v>17308</v>
      </c>
      <c r="C206" s="437" t="s">
        <v>1478</v>
      </c>
      <c r="D206" s="18" t="s">
        <v>20</v>
      </c>
      <c r="E206" s="19">
        <v>5</v>
      </c>
      <c r="F206" s="130">
        <f t="shared" si="110"/>
        <v>0</v>
      </c>
      <c r="G206" s="8">
        <v>30</v>
      </c>
      <c r="H206" s="8">
        <f t="shared" si="113"/>
        <v>0</v>
      </c>
      <c r="I206" s="3"/>
      <c r="J206" s="332"/>
      <c r="K206" s="309"/>
      <c r="L206" s="311"/>
      <c r="M206" s="315"/>
      <c r="N206" s="317"/>
      <c r="O206" s="137"/>
      <c r="P206" s="319"/>
      <c r="Q206" s="25"/>
      <c r="R206" s="59"/>
      <c r="S206" s="343"/>
      <c r="T206" s="323"/>
      <c r="U206" s="15"/>
      <c r="V206" s="79"/>
      <c r="W206" s="215"/>
      <c r="Y206" s="20"/>
      <c r="Z206" s="48">
        <f t="shared" si="114"/>
        <v>0</v>
      </c>
      <c r="AA206" s="20"/>
      <c r="AB206" s="20"/>
      <c r="AC206" s="20"/>
      <c r="AD206" s="20"/>
      <c r="AE206" s="20"/>
      <c r="AF206" s="48"/>
      <c r="AG206" s="48">
        <v>5</v>
      </c>
      <c r="AH206" s="48"/>
      <c r="AI206" s="48"/>
      <c r="AJ206" s="48"/>
      <c r="AK206" s="48"/>
      <c r="AL206" s="48"/>
      <c r="AM206" s="3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3"/>
      <c r="BK206" s="48">
        <f t="shared" si="115"/>
        <v>0</v>
      </c>
      <c r="BL206" s="20"/>
      <c r="BM206" s="59">
        <v>10</v>
      </c>
      <c r="BN206" s="20"/>
      <c r="BP206" s="134">
        <v>0.24</v>
      </c>
      <c r="BQ206" s="98">
        <f t="shared" si="112"/>
        <v>0</v>
      </c>
    </row>
    <row r="207" spans="1:69" ht="19.5" customHeight="1">
      <c r="A207" s="233" t="s">
        <v>1580</v>
      </c>
      <c r="B207" s="304">
        <v>17111</v>
      </c>
      <c r="C207" s="438" t="s">
        <v>1458</v>
      </c>
      <c r="D207" s="18" t="s">
        <v>21</v>
      </c>
      <c r="E207" s="23">
        <v>5</v>
      </c>
      <c r="F207" s="130">
        <f t="shared" si="110"/>
        <v>0</v>
      </c>
      <c r="G207" s="8">
        <v>45</v>
      </c>
      <c r="H207" s="8">
        <f t="shared" si="113"/>
        <v>0</v>
      </c>
      <c r="J207" s="332"/>
      <c r="K207" s="309"/>
      <c r="L207" s="311"/>
      <c r="M207" s="315"/>
      <c r="N207" s="317"/>
      <c r="O207" s="137"/>
      <c r="P207" s="319"/>
      <c r="Q207" s="25"/>
      <c r="R207" s="59"/>
      <c r="S207" s="343"/>
      <c r="T207" s="323"/>
      <c r="U207" s="15"/>
      <c r="V207" s="79"/>
      <c r="W207" s="215"/>
      <c r="Y207" s="20"/>
      <c r="Z207" s="20"/>
      <c r="AA207" s="48">
        <f t="shared" si="114"/>
        <v>0</v>
      </c>
      <c r="AB207" s="20"/>
      <c r="AC207" s="20"/>
      <c r="AD207" s="20"/>
      <c r="AE207" s="20"/>
      <c r="AF207" s="48"/>
      <c r="AG207" s="48"/>
      <c r="AH207" s="48">
        <v>5</v>
      </c>
      <c r="AI207" s="48"/>
      <c r="AJ207" s="48"/>
      <c r="AK207" s="48"/>
      <c r="AL207" s="48"/>
      <c r="AN207" s="48">
        <f>AY207*$F207</f>
        <v>0</v>
      </c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48">
        <v>5</v>
      </c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K207" s="20"/>
      <c r="BL207" s="20"/>
      <c r="BM207" s="20"/>
      <c r="BN207" s="20"/>
      <c r="BP207" s="134">
        <v>0.64200000000000002</v>
      </c>
      <c r="BQ207" s="98">
        <f>BP207*F207</f>
        <v>0</v>
      </c>
    </row>
    <row r="208" spans="1:69" ht="19.5" customHeight="1">
      <c r="A208" s="233" t="s">
        <v>1581</v>
      </c>
      <c r="B208" s="304">
        <v>17112</v>
      </c>
      <c r="C208" s="438" t="s">
        <v>1459</v>
      </c>
      <c r="D208" s="18" t="s">
        <v>21</v>
      </c>
      <c r="E208" s="23">
        <v>5</v>
      </c>
      <c r="F208" s="130">
        <f t="shared" si="110"/>
        <v>0</v>
      </c>
      <c r="G208" s="8">
        <v>55</v>
      </c>
      <c r="H208" s="8">
        <f t="shared" si="113"/>
        <v>0</v>
      </c>
      <c r="J208" s="332"/>
      <c r="K208" s="309"/>
      <c r="L208" s="311"/>
      <c r="M208" s="315"/>
      <c r="N208" s="317"/>
      <c r="O208" s="137"/>
      <c r="P208" s="319"/>
      <c r="Q208" s="25"/>
      <c r="R208" s="59"/>
      <c r="S208" s="343"/>
      <c r="T208" s="323"/>
      <c r="U208" s="15"/>
      <c r="V208" s="79"/>
      <c r="W208" s="215"/>
      <c r="Y208" s="20"/>
      <c r="Z208" s="20"/>
      <c r="AA208" s="48">
        <f t="shared" si="114"/>
        <v>0</v>
      </c>
      <c r="AB208" s="20"/>
      <c r="AC208" s="20"/>
      <c r="AD208" s="20"/>
      <c r="AE208" s="20"/>
      <c r="AF208" s="48"/>
      <c r="AG208" s="48"/>
      <c r="AH208" s="48">
        <v>5</v>
      </c>
      <c r="AI208" s="48"/>
      <c r="AJ208" s="48"/>
      <c r="AK208" s="48"/>
      <c r="AL208" s="48"/>
      <c r="AN208" s="48">
        <f>AY208*$F208</f>
        <v>0</v>
      </c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48">
        <v>5</v>
      </c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K208" s="20"/>
      <c r="BL208" s="20"/>
      <c r="BM208" s="20"/>
      <c r="BN208" s="20"/>
      <c r="BP208" s="134">
        <v>0.91100000000000003</v>
      </c>
      <c r="BQ208" s="98">
        <f>BP208*F208</f>
        <v>0</v>
      </c>
    </row>
    <row r="209" spans="1:69" ht="19.5" customHeight="1">
      <c r="A209" s="233" t="s">
        <v>1582</v>
      </c>
      <c r="B209" s="304">
        <v>17113</v>
      </c>
      <c r="C209" s="438" t="s">
        <v>1460</v>
      </c>
      <c r="D209" s="18" t="s">
        <v>21</v>
      </c>
      <c r="E209" s="23">
        <v>5</v>
      </c>
      <c r="F209" s="130">
        <f t="shared" si="110"/>
        <v>0</v>
      </c>
      <c r="G209" s="8">
        <v>62.5</v>
      </c>
      <c r="H209" s="8">
        <f t="shared" si="113"/>
        <v>0</v>
      </c>
      <c r="J209" s="332"/>
      <c r="K209" s="309"/>
      <c r="L209" s="311"/>
      <c r="M209" s="315"/>
      <c r="N209" s="317"/>
      <c r="O209" s="137"/>
      <c r="P209" s="319"/>
      <c r="Q209" s="25"/>
      <c r="R209" s="59"/>
      <c r="S209" s="343"/>
      <c r="T209" s="323"/>
      <c r="U209" s="15"/>
      <c r="V209" s="79"/>
      <c r="W209" s="215"/>
      <c r="Y209" s="20"/>
      <c r="Z209" s="20"/>
      <c r="AA209" s="48">
        <f t="shared" si="114"/>
        <v>0</v>
      </c>
      <c r="AB209" s="20"/>
      <c r="AC209" s="20"/>
      <c r="AD209" s="20"/>
      <c r="AE209" s="20"/>
      <c r="AF209" s="48"/>
      <c r="AG209" s="48"/>
      <c r="AH209" s="48">
        <v>5</v>
      </c>
      <c r="AI209" s="48"/>
      <c r="AJ209" s="48"/>
      <c r="AK209" s="48"/>
      <c r="AL209" s="48"/>
      <c r="AN209" s="48">
        <f>AY209*$F209</f>
        <v>0</v>
      </c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48">
        <v>5</v>
      </c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K209" s="48">
        <f t="shared" ref="BK209:BK211" si="116">BM209*$F209</f>
        <v>0</v>
      </c>
      <c r="BL209" s="20"/>
      <c r="BM209" s="59">
        <v>10</v>
      </c>
      <c r="BN209" s="20"/>
      <c r="BP209" s="134">
        <v>1.0880000000000001</v>
      </c>
      <c r="BQ209" s="98">
        <f>BP209*F209</f>
        <v>0</v>
      </c>
    </row>
    <row r="210" spans="1:69" ht="19.5" customHeight="1">
      <c r="A210" s="233" t="s">
        <v>1590</v>
      </c>
      <c r="B210" s="304">
        <v>17337</v>
      </c>
      <c r="C210" s="438" t="s">
        <v>1479</v>
      </c>
      <c r="D210" s="18" t="s">
        <v>21</v>
      </c>
      <c r="E210" s="23">
        <v>5</v>
      </c>
      <c r="F210" s="130">
        <f t="shared" si="110"/>
        <v>0</v>
      </c>
      <c r="G210" s="8">
        <v>57.5</v>
      </c>
      <c r="H210" s="8">
        <f t="shared" si="113"/>
        <v>0</v>
      </c>
      <c r="J210" s="332"/>
      <c r="K210" s="309"/>
      <c r="L210" s="311"/>
      <c r="M210" s="315"/>
      <c r="N210" s="317"/>
      <c r="O210" s="137"/>
      <c r="P210" s="319"/>
      <c r="Q210" s="25"/>
      <c r="R210" s="59"/>
      <c r="S210" s="343"/>
      <c r="T210" s="323"/>
      <c r="U210" s="15"/>
      <c r="V210" s="79"/>
      <c r="W210" s="215"/>
      <c r="Y210" s="20"/>
      <c r="Z210" s="20"/>
      <c r="AA210" s="48">
        <f t="shared" si="114"/>
        <v>0</v>
      </c>
      <c r="AB210" s="20"/>
      <c r="AC210" s="20"/>
      <c r="AD210" s="20"/>
      <c r="AE210" s="20"/>
      <c r="AF210" s="48"/>
      <c r="AG210" s="48"/>
      <c r="AH210" s="48">
        <v>5</v>
      </c>
      <c r="AI210" s="48"/>
      <c r="AJ210" s="48"/>
      <c r="AK210" s="48"/>
      <c r="AL210" s="48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K210" s="48">
        <f t="shared" si="116"/>
        <v>0</v>
      </c>
      <c r="BL210" s="20"/>
      <c r="BM210" s="59">
        <v>10</v>
      </c>
      <c r="BN210" s="20"/>
      <c r="BP210" s="134">
        <v>0.84</v>
      </c>
      <c r="BQ210" s="98">
        <f t="shared" ref="BQ210:BQ211" si="117">BP210*F210</f>
        <v>0</v>
      </c>
    </row>
    <row r="211" spans="1:69" ht="19.5" customHeight="1">
      <c r="A211" s="233" t="s">
        <v>1588</v>
      </c>
      <c r="B211" s="304">
        <v>17336</v>
      </c>
      <c r="C211" s="438" t="s">
        <v>1480</v>
      </c>
      <c r="D211" s="18" t="s">
        <v>21</v>
      </c>
      <c r="E211" s="23">
        <v>5</v>
      </c>
      <c r="F211" s="130">
        <f t="shared" si="110"/>
        <v>0</v>
      </c>
      <c r="G211" s="8">
        <v>40</v>
      </c>
      <c r="H211" s="8">
        <f t="shared" si="113"/>
        <v>0</v>
      </c>
      <c r="J211" s="332"/>
      <c r="K211" s="309"/>
      <c r="L211" s="311"/>
      <c r="M211" s="315"/>
      <c r="N211" s="317"/>
      <c r="O211" s="137"/>
      <c r="P211" s="319"/>
      <c r="Q211" s="25"/>
      <c r="R211" s="59"/>
      <c r="S211" s="343"/>
      <c r="T211" s="323"/>
      <c r="U211" s="15"/>
      <c r="V211" s="79"/>
      <c r="W211" s="215"/>
      <c r="Y211" s="20"/>
      <c r="Z211" s="20"/>
      <c r="AA211" s="48">
        <f t="shared" si="114"/>
        <v>0</v>
      </c>
      <c r="AB211" s="20"/>
      <c r="AC211" s="20"/>
      <c r="AD211" s="20"/>
      <c r="AE211" s="20"/>
      <c r="AF211" s="48"/>
      <c r="AG211" s="48"/>
      <c r="AH211" s="48">
        <v>5</v>
      </c>
      <c r="AI211" s="48"/>
      <c r="AJ211" s="48"/>
      <c r="AK211" s="48"/>
      <c r="AL211" s="48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K211" s="48">
        <f t="shared" si="116"/>
        <v>0</v>
      </c>
      <c r="BL211" s="20"/>
      <c r="BM211" s="59">
        <v>10</v>
      </c>
      <c r="BN211" s="20"/>
      <c r="BP211" s="134">
        <v>0.45</v>
      </c>
      <c r="BQ211" s="98">
        <f t="shared" si="117"/>
        <v>0</v>
      </c>
    </row>
    <row r="212" spans="1:69" ht="19.5" customHeight="1">
      <c r="A212" s="233" t="s">
        <v>1579</v>
      </c>
      <c r="B212" s="304">
        <v>17110</v>
      </c>
      <c r="C212" s="438" t="s">
        <v>1457</v>
      </c>
      <c r="D212" s="18" t="s">
        <v>22</v>
      </c>
      <c r="E212" s="23">
        <v>3</v>
      </c>
      <c r="F212" s="130">
        <f t="shared" si="110"/>
        <v>0</v>
      </c>
      <c r="G212" s="8">
        <v>50</v>
      </c>
      <c r="H212" s="8">
        <f t="shared" si="113"/>
        <v>0</v>
      </c>
      <c r="J212" s="332"/>
      <c r="K212" s="309"/>
      <c r="L212" s="311"/>
      <c r="M212" s="315"/>
      <c r="N212" s="317"/>
      <c r="O212" s="137"/>
      <c r="P212" s="319"/>
      <c r="Q212" s="25"/>
      <c r="R212" s="59"/>
      <c r="S212" s="343"/>
      <c r="T212" s="323"/>
      <c r="U212" s="15"/>
      <c r="V212" s="79"/>
      <c r="W212" s="215"/>
      <c r="Y212" s="20"/>
      <c r="Z212" s="20"/>
      <c r="AA212" s="20"/>
      <c r="AB212" s="48">
        <f t="shared" si="114"/>
        <v>0</v>
      </c>
      <c r="AC212" s="20"/>
      <c r="AD212" s="20"/>
      <c r="AE212" s="20"/>
      <c r="AF212" s="48"/>
      <c r="AG212" s="48"/>
      <c r="AH212" s="48"/>
      <c r="AI212" s="48">
        <v>3</v>
      </c>
      <c r="AJ212" s="48"/>
      <c r="AK212" s="48"/>
      <c r="AL212" s="48"/>
      <c r="AN212" s="48">
        <f>AY212*$F212</f>
        <v>0</v>
      </c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48">
        <v>3</v>
      </c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K212" s="20"/>
      <c r="BL212" s="20"/>
      <c r="BM212" s="20"/>
      <c r="BN212" s="20"/>
      <c r="BP212" s="134">
        <v>0.93400000000000005</v>
      </c>
      <c r="BQ212" s="98">
        <f>BP212*F212</f>
        <v>0</v>
      </c>
    </row>
    <row r="213" spans="1:69" ht="19.5" customHeight="1">
      <c r="A213" s="233" t="s">
        <v>1591</v>
      </c>
      <c r="B213" s="304">
        <v>17338</v>
      </c>
      <c r="C213" s="438" t="s">
        <v>1481</v>
      </c>
      <c r="D213" s="18" t="s">
        <v>22</v>
      </c>
      <c r="E213" s="23">
        <v>5</v>
      </c>
      <c r="F213" s="130">
        <f t="shared" si="110"/>
        <v>0</v>
      </c>
      <c r="G213" s="8">
        <v>125</v>
      </c>
      <c r="H213" s="8">
        <f t="shared" si="113"/>
        <v>0</v>
      </c>
      <c r="J213" s="332"/>
      <c r="K213" s="309"/>
      <c r="L213" s="311"/>
      <c r="M213" s="315"/>
      <c r="N213" s="317"/>
      <c r="O213" s="137"/>
      <c r="P213" s="319"/>
      <c r="Q213" s="25"/>
      <c r="R213" s="59"/>
      <c r="S213" s="343"/>
      <c r="T213" s="323"/>
      <c r="U213" s="15"/>
      <c r="V213" s="79"/>
      <c r="W213" s="215"/>
      <c r="Y213" s="20"/>
      <c r="Z213" s="20"/>
      <c r="AA213" s="20"/>
      <c r="AB213" s="48">
        <f t="shared" si="114"/>
        <v>0</v>
      </c>
      <c r="AC213" s="20"/>
      <c r="AD213" s="20"/>
      <c r="AE213" s="20"/>
      <c r="AF213" s="48"/>
      <c r="AG213" s="48"/>
      <c r="AH213" s="48"/>
      <c r="AI213" s="48">
        <v>5</v>
      </c>
      <c r="AJ213" s="48"/>
      <c r="AK213" s="48"/>
      <c r="AL213" s="48"/>
      <c r="AN213" s="48">
        <f>AY213*$F213</f>
        <v>0</v>
      </c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48">
        <v>5</v>
      </c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K213" s="20"/>
      <c r="BL213" s="20"/>
      <c r="BM213" s="20"/>
      <c r="BN213" s="20"/>
      <c r="BP213" s="134">
        <v>1.26</v>
      </c>
      <c r="BQ213" s="98">
        <f t="shared" ref="BQ213:BQ224" si="118">BP213*F213</f>
        <v>0</v>
      </c>
    </row>
    <row r="214" spans="1:69" ht="19.5" customHeight="1">
      <c r="A214" s="233" t="s">
        <v>1584</v>
      </c>
      <c r="B214" s="304">
        <v>17334</v>
      </c>
      <c r="C214" s="438" t="s">
        <v>1482</v>
      </c>
      <c r="D214" s="18" t="s">
        <v>22</v>
      </c>
      <c r="E214" s="23">
        <v>3</v>
      </c>
      <c r="F214" s="130">
        <f t="shared" si="110"/>
        <v>0</v>
      </c>
      <c r="G214" s="8">
        <v>115</v>
      </c>
      <c r="H214" s="8">
        <f t="shared" si="113"/>
        <v>0</v>
      </c>
      <c r="J214" s="332"/>
      <c r="K214" s="309"/>
      <c r="L214" s="311"/>
      <c r="M214" s="315"/>
      <c r="N214" s="317"/>
      <c r="O214" s="137"/>
      <c r="P214" s="319"/>
      <c r="Q214" s="25"/>
      <c r="R214" s="59"/>
      <c r="S214" s="343"/>
      <c r="T214" s="323"/>
      <c r="U214" s="15"/>
      <c r="V214" s="79"/>
      <c r="W214" s="215"/>
      <c r="Y214" s="20"/>
      <c r="Z214" s="20"/>
      <c r="AA214" s="20"/>
      <c r="AB214" s="48">
        <f t="shared" si="114"/>
        <v>0</v>
      </c>
      <c r="AC214" s="20"/>
      <c r="AD214" s="20"/>
      <c r="AE214" s="20"/>
      <c r="AF214" s="48"/>
      <c r="AG214" s="48"/>
      <c r="AH214" s="48"/>
      <c r="AI214" s="48">
        <v>3</v>
      </c>
      <c r="AJ214" s="48"/>
      <c r="AK214" s="48"/>
      <c r="AL214" s="48"/>
      <c r="AN214" s="21"/>
      <c r="AO214" s="48">
        <f>AZ214*$F214</f>
        <v>0</v>
      </c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48">
        <v>3</v>
      </c>
      <c r="BA214" s="21"/>
      <c r="BB214" s="21"/>
      <c r="BC214" s="21"/>
      <c r="BD214" s="21"/>
      <c r="BE214" s="21"/>
      <c r="BF214" s="21"/>
      <c r="BG214" s="21"/>
      <c r="BH214" s="21"/>
      <c r="BI214" s="21"/>
      <c r="BK214" s="20"/>
      <c r="BL214" s="20"/>
      <c r="BM214" s="20"/>
      <c r="BN214" s="20"/>
      <c r="BP214" s="134">
        <v>1.46</v>
      </c>
      <c r="BQ214" s="98">
        <f t="shared" si="118"/>
        <v>0</v>
      </c>
    </row>
    <row r="215" spans="1:69" ht="19.5" customHeight="1">
      <c r="A215" s="233" t="s">
        <v>1592</v>
      </c>
      <c r="B215" s="304">
        <v>17335</v>
      </c>
      <c r="C215" s="438" t="s">
        <v>1483</v>
      </c>
      <c r="D215" s="18" t="s">
        <v>22</v>
      </c>
      <c r="E215" s="23">
        <v>3</v>
      </c>
      <c r="F215" s="130">
        <f t="shared" si="110"/>
        <v>0</v>
      </c>
      <c r="G215" s="8">
        <v>110</v>
      </c>
      <c r="H215" s="8">
        <f t="shared" si="113"/>
        <v>0</v>
      </c>
      <c r="J215" s="332"/>
      <c r="K215" s="309"/>
      <c r="L215" s="311"/>
      <c r="M215" s="315"/>
      <c r="N215" s="317"/>
      <c r="O215" s="137"/>
      <c r="P215" s="319"/>
      <c r="Q215" s="25"/>
      <c r="R215" s="59"/>
      <c r="S215" s="343"/>
      <c r="T215" s="323"/>
      <c r="U215" s="15"/>
      <c r="V215" s="79"/>
      <c r="W215" s="215"/>
      <c r="Y215" s="20"/>
      <c r="Z215" s="20"/>
      <c r="AA215" s="20"/>
      <c r="AB215" s="48">
        <f t="shared" si="114"/>
        <v>0</v>
      </c>
      <c r="AC215" s="20"/>
      <c r="AD215" s="20"/>
      <c r="AE215" s="20"/>
      <c r="AF215" s="48"/>
      <c r="AG215" s="48"/>
      <c r="AH215" s="48"/>
      <c r="AI215" s="48">
        <v>3</v>
      </c>
      <c r="AJ215" s="48"/>
      <c r="AK215" s="48"/>
      <c r="AL215" s="48"/>
      <c r="AN215" s="21"/>
      <c r="AO215" s="21"/>
      <c r="AP215" s="21"/>
      <c r="AQ215" s="48">
        <f t="shared" ref="AQ215:AR215" si="119">BB215*$F215</f>
        <v>0</v>
      </c>
      <c r="AR215" s="48">
        <f t="shared" si="119"/>
        <v>0</v>
      </c>
      <c r="AS215" s="21"/>
      <c r="AT215" s="21"/>
      <c r="AU215" s="21"/>
      <c r="AV215" s="21"/>
      <c r="AW215" s="21"/>
      <c r="AX215" s="21"/>
      <c r="AY215" s="21"/>
      <c r="AZ215" s="21"/>
      <c r="BA215" s="21"/>
      <c r="BB215" s="48">
        <v>2</v>
      </c>
      <c r="BC215" s="48">
        <v>1</v>
      </c>
      <c r="BD215" s="21"/>
      <c r="BE215" s="21"/>
      <c r="BF215" s="21"/>
      <c r="BG215" s="21"/>
      <c r="BH215" s="21"/>
      <c r="BI215" s="21"/>
      <c r="BK215" s="20"/>
      <c r="BL215" s="20"/>
      <c r="BM215" s="20"/>
      <c r="BN215" s="20"/>
      <c r="BP215" s="134">
        <v>1.32</v>
      </c>
      <c r="BQ215" s="98">
        <f t="shared" si="118"/>
        <v>0</v>
      </c>
    </row>
    <row r="216" spans="1:69" ht="19.5" customHeight="1">
      <c r="A216" s="233" t="s">
        <v>1589</v>
      </c>
      <c r="B216" s="304">
        <v>17405</v>
      </c>
      <c r="C216" s="438" t="s">
        <v>1484</v>
      </c>
      <c r="D216" s="18" t="s">
        <v>23</v>
      </c>
      <c r="E216" s="23">
        <v>3</v>
      </c>
      <c r="F216" s="130">
        <f t="shared" si="110"/>
        <v>0</v>
      </c>
      <c r="G216" s="8">
        <v>105</v>
      </c>
      <c r="H216" s="8">
        <f t="shared" si="113"/>
        <v>0</v>
      </c>
      <c r="J216" s="332"/>
      <c r="K216" s="309"/>
      <c r="L216" s="311"/>
      <c r="M216" s="315"/>
      <c r="N216" s="317"/>
      <c r="O216" s="137"/>
      <c r="P216" s="319"/>
      <c r="Q216" s="25"/>
      <c r="R216" s="59"/>
      <c r="S216" s="343"/>
      <c r="T216" s="323"/>
      <c r="U216" s="15"/>
      <c r="V216" s="79"/>
      <c r="W216" s="215"/>
      <c r="Y216" s="20"/>
      <c r="Z216" s="20"/>
      <c r="AA216" s="20"/>
      <c r="AB216" s="20"/>
      <c r="AC216" s="48">
        <f t="shared" si="114"/>
        <v>0</v>
      </c>
      <c r="AD216" s="20"/>
      <c r="AE216" s="20"/>
      <c r="AF216" s="48"/>
      <c r="AG216" s="48"/>
      <c r="AH216" s="48"/>
      <c r="AI216" s="48"/>
      <c r="AJ216" s="48">
        <v>3</v>
      </c>
      <c r="AK216" s="48"/>
      <c r="AL216" s="48"/>
      <c r="AN216" s="48">
        <f>AY216*$F216</f>
        <v>0</v>
      </c>
      <c r="AO216" s="21"/>
      <c r="AP216" s="21"/>
      <c r="AQ216" s="48">
        <f>BB216*$F216</f>
        <v>0</v>
      </c>
      <c r="AR216" s="21"/>
      <c r="AS216" s="21"/>
      <c r="AT216" s="21"/>
      <c r="AU216" s="21"/>
      <c r="AV216" s="21"/>
      <c r="AW216" s="21"/>
      <c r="AX216" s="21"/>
      <c r="AY216" s="48">
        <v>1</v>
      </c>
      <c r="AZ216" s="21"/>
      <c r="BA216" s="21"/>
      <c r="BB216" s="48">
        <v>2</v>
      </c>
      <c r="BC216" s="21"/>
      <c r="BD216" s="21"/>
      <c r="BE216" s="21"/>
      <c r="BF216" s="21"/>
      <c r="BG216" s="21"/>
      <c r="BH216" s="21"/>
      <c r="BI216" s="21"/>
      <c r="BK216" s="20"/>
      <c r="BL216" s="20"/>
      <c r="BM216" s="20"/>
      <c r="BN216" s="20"/>
      <c r="BP216" s="134">
        <v>1.25</v>
      </c>
      <c r="BQ216" s="98">
        <f t="shared" si="118"/>
        <v>0</v>
      </c>
    </row>
    <row r="217" spans="1:69" ht="19.5" customHeight="1">
      <c r="A217" s="233" t="s">
        <v>1593</v>
      </c>
      <c r="B217" s="304">
        <v>17407</v>
      </c>
      <c r="C217" s="438" t="s">
        <v>1485</v>
      </c>
      <c r="D217" s="18" t="s">
        <v>23</v>
      </c>
      <c r="E217" s="23">
        <v>3</v>
      </c>
      <c r="F217" s="130">
        <f t="shared" si="110"/>
        <v>0</v>
      </c>
      <c r="G217" s="8">
        <v>135</v>
      </c>
      <c r="H217" s="8">
        <f t="shared" si="113"/>
        <v>0</v>
      </c>
      <c r="J217" s="332"/>
      <c r="K217" s="309"/>
      <c r="L217" s="311"/>
      <c r="M217" s="315"/>
      <c r="N217" s="317"/>
      <c r="O217" s="137"/>
      <c r="P217" s="319"/>
      <c r="Q217" s="25"/>
      <c r="R217" s="59"/>
      <c r="S217" s="343"/>
      <c r="T217" s="323"/>
      <c r="U217" s="15"/>
      <c r="V217" s="79"/>
      <c r="W217" s="215"/>
      <c r="Y217" s="20"/>
      <c r="Z217" s="20"/>
      <c r="AA217" s="20"/>
      <c r="AB217" s="20"/>
      <c r="AC217" s="48">
        <f t="shared" si="114"/>
        <v>0</v>
      </c>
      <c r="AD217" s="20"/>
      <c r="AE217" s="20"/>
      <c r="AF217" s="48"/>
      <c r="AG217" s="48"/>
      <c r="AH217" s="48"/>
      <c r="AI217" s="48"/>
      <c r="AJ217" s="48">
        <v>3</v>
      </c>
      <c r="AK217" s="48"/>
      <c r="AL217" s="48"/>
      <c r="AN217" s="21"/>
      <c r="AO217" s="21"/>
      <c r="AP217" s="21"/>
      <c r="AQ217" s="21"/>
      <c r="AR217" s="48">
        <f t="shared" ref="AQ217:AS218" si="120">BC217*$F217</f>
        <v>0</v>
      </c>
      <c r="AS217" s="48">
        <f t="shared" si="120"/>
        <v>0</v>
      </c>
      <c r="AT217" s="21"/>
      <c r="AU217" s="21"/>
      <c r="AV217" s="21"/>
      <c r="AW217" s="21"/>
      <c r="AX217" s="21"/>
      <c r="AY217" s="21"/>
      <c r="AZ217" s="21"/>
      <c r="BA217" s="21"/>
      <c r="BB217" s="21"/>
      <c r="BC217" s="48">
        <v>2</v>
      </c>
      <c r="BD217" s="48">
        <v>1</v>
      </c>
      <c r="BE217" s="21"/>
      <c r="BF217" s="21"/>
      <c r="BG217" s="21"/>
      <c r="BH217" s="21"/>
      <c r="BI217" s="21"/>
      <c r="BK217" s="20"/>
      <c r="BL217" s="20"/>
      <c r="BM217" s="20"/>
      <c r="BN217" s="20"/>
      <c r="BP217" s="134">
        <v>1.82</v>
      </c>
      <c r="BQ217" s="98">
        <f t="shared" si="118"/>
        <v>0</v>
      </c>
    </row>
    <row r="218" spans="1:69" ht="19.5" customHeight="1">
      <c r="A218" s="233" t="s">
        <v>1533</v>
      </c>
      <c r="B218" s="304">
        <v>17473</v>
      </c>
      <c r="C218" s="438" t="s">
        <v>1486</v>
      </c>
      <c r="D218" s="18" t="s">
        <v>23</v>
      </c>
      <c r="E218" s="23">
        <v>3</v>
      </c>
      <c r="F218" s="130">
        <f t="shared" si="110"/>
        <v>0</v>
      </c>
      <c r="G218" s="8">
        <v>115</v>
      </c>
      <c r="H218" s="8">
        <f t="shared" si="113"/>
        <v>0</v>
      </c>
      <c r="J218" s="332"/>
      <c r="K218" s="309"/>
      <c r="L218" s="311"/>
      <c r="M218" s="315"/>
      <c r="N218" s="317"/>
      <c r="O218" s="137"/>
      <c r="P218" s="319"/>
      <c r="Q218" s="25"/>
      <c r="R218" s="59"/>
      <c r="S218" s="343"/>
      <c r="T218" s="323"/>
      <c r="U218" s="15"/>
      <c r="V218" s="79"/>
      <c r="W218" s="215"/>
      <c r="Y218" s="20"/>
      <c r="Z218" s="20"/>
      <c r="AA218" s="20"/>
      <c r="AB218" s="20"/>
      <c r="AC218" s="48">
        <f t="shared" si="114"/>
        <v>0</v>
      </c>
      <c r="AD218" s="20"/>
      <c r="AE218" s="20"/>
      <c r="AF218" s="48"/>
      <c r="AG218" s="48"/>
      <c r="AH218" s="48"/>
      <c r="AI218" s="48"/>
      <c r="AJ218" s="48">
        <v>3</v>
      </c>
      <c r="AK218" s="48"/>
      <c r="AL218" s="48"/>
      <c r="AN218" s="21"/>
      <c r="AO218" s="21"/>
      <c r="AP218" s="21"/>
      <c r="AQ218" s="48">
        <f t="shared" si="120"/>
        <v>0</v>
      </c>
      <c r="AR218" s="48">
        <f t="shared" si="120"/>
        <v>0</v>
      </c>
      <c r="AS218" s="21"/>
      <c r="AT218" s="21"/>
      <c r="AU218" s="21"/>
      <c r="AV218" s="21"/>
      <c r="AW218" s="21"/>
      <c r="AX218" s="21"/>
      <c r="AY218" s="21"/>
      <c r="AZ218" s="21"/>
      <c r="BA218" s="21"/>
      <c r="BB218" s="48">
        <v>1</v>
      </c>
      <c r="BC218" s="48">
        <v>2</v>
      </c>
      <c r="BD218" s="21"/>
      <c r="BE218" s="21"/>
      <c r="BF218" s="21"/>
      <c r="BG218" s="21"/>
      <c r="BH218" s="21"/>
      <c r="BI218" s="21"/>
      <c r="BK218" s="20"/>
      <c r="BL218" s="20"/>
      <c r="BM218" s="20"/>
      <c r="BN218" s="20"/>
      <c r="BP218" s="134">
        <v>1.458</v>
      </c>
      <c r="BQ218" s="98">
        <f t="shared" si="118"/>
        <v>0</v>
      </c>
    </row>
    <row r="219" spans="1:69" ht="19.5" customHeight="1">
      <c r="A219" s="233" t="s">
        <v>1534</v>
      </c>
      <c r="B219" s="304">
        <v>17476</v>
      </c>
      <c r="C219" s="438" t="s">
        <v>1487</v>
      </c>
      <c r="D219" s="18" t="s">
        <v>23</v>
      </c>
      <c r="E219" s="23">
        <v>3</v>
      </c>
      <c r="F219" s="130">
        <f t="shared" si="110"/>
        <v>0</v>
      </c>
      <c r="G219" s="8">
        <v>140</v>
      </c>
      <c r="H219" s="8">
        <f t="shared" si="113"/>
        <v>0</v>
      </c>
      <c r="J219" s="332"/>
      <c r="K219" s="309"/>
      <c r="L219" s="311"/>
      <c r="M219" s="315"/>
      <c r="N219" s="317"/>
      <c r="O219" s="137"/>
      <c r="P219" s="319"/>
      <c r="Q219" s="25"/>
      <c r="R219" s="59"/>
      <c r="S219" s="343"/>
      <c r="T219" s="323"/>
      <c r="U219" s="15"/>
      <c r="V219" s="79"/>
      <c r="W219" s="215"/>
      <c r="Y219" s="20"/>
      <c r="Z219" s="20"/>
      <c r="AA219" s="20"/>
      <c r="AB219" s="20"/>
      <c r="AC219" s="48">
        <f t="shared" si="114"/>
        <v>0</v>
      </c>
      <c r="AD219" s="20"/>
      <c r="AE219" s="20"/>
      <c r="AF219" s="48"/>
      <c r="AG219" s="48"/>
      <c r="AH219" s="48"/>
      <c r="AI219" s="48"/>
      <c r="AJ219" s="48">
        <v>3</v>
      </c>
      <c r="AK219" s="48"/>
      <c r="AL219" s="48"/>
      <c r="AN219" s="21"/>
      <c r="AO219" s="21"/>
      <c r="AP219" s="21"/>
      <c r="AQ219" s="48">
        <f t="shared" ref="AQ219:AS219" si="121">BB219*$F219</f>
        <v>0</v>
      </c>
      <c r="AR219" s="48">
        <f t="shared" si="121"/>
        <v>0</v>
      </c>
      <c r="AS219" s="48">
        <f t="shared" si="121"/>
        <v>0</v>
      </c>
      <c r="AT219" s="21"/>
      <c r="AU219" s="21"/>
      <c r="AV219" s="21"/>
      <c r="AW219" s="21"/>
      <c r="AX219" s="21"/>
      <c r="AY219" s="21"/>
      <c r="AZ219" s="21"/>
      <c r="BA219" s="21"/>
      <c r="BB219" s="48">
        <v>1</v>
      </c>
      <c r="BC219" s="48">
        <v>1</v>
      </c>
      <c r="BD219" s="48">
        <v>1</v>
      </c>
      <c r="BE219" s="21"/>
      <c r="BF219" s="21"/>
      <c r="BG219" s="21"/>
      <c r="BH219" s="21"/>
      <c r="BI219" s="21"/>
      <c r="BK219" s="20"/>
      <c r="BL219" s="20"/>
      <c r="BM219" s="20"/>
      <c r="BN219" s="20"/>
      <c r="BP219" s="134">
        <v>1.93</v>
      </c>
      <c r="BQ219" s="98">
        <f t="shared" si="118"/>
        <v>0</v>
      </c>
    </row>
    <row r="220" spans="1:69" ht="19.5" customHeight="1">
      <c r="A220" s="233" t="s">
        <v>1535</v>
      </c>
      <c r="B220" s="304">
        <v>17474</v>
      </c>
      <c r="C220" s="438" t="s">
        <v>1488</v>
      </c>
      <c r="D220" s="18" t="s">
        <v>6</v>
      </c>
      <c r="E220" s="23">
        <v>1</v>
      </c>
      <c r="F220" s="130">
        <f t="shared" si="110"/>
        <v>0</v>
      </c>
      <c r="G220" s="8">
        <v>50</v>
      </c>
      <c r="H220" s="8">
        <f t="shared" si="113"/>
        <v>0</v>
      </c>
      <c r="J220" s="332"/>
      <c r="K220" s="309"/>
      <c r="L220" s="311"/>
      <c r="M220" s="315"/>
      <c r="N220" s="317"/>
      <c r="O220" s="137"/>
      <c r="P220" s="319"/>
      <c r="Q220" s="25"/>
      <c r="R220" s="59"/>
      <c r="S220" s="343"/>
      <c r="T220" s="323"/>
      <c r="U220" s="15"/>
      <c r="V220" s="79"/>
      <c r="W220" s="215"/>
      <c r="Y220" s="20"/>
      <c r="Z220" s="20"/>
      <c r="AA220" s="20"/>
      <c r="AB220" s="20"/>
      <c r="AC220" s="20"/>
      <c r="AD220" s="48">
        <f t="shared" si="114"/>
        <v>0</v>
      </c>
      <c r="AE220" s="20"/>
      <c r="AF220" s="48"/>
      <c r="AG220" s="48"/>
      <c r="AH220" s="48"/>
      <c r="AI220" s="48"/>
      <c r="AJ220" s="48"/>
      <c r="AK220" s="48">
        <v>1</v>
      </c>
      <c r="AL220" s="48"/>
      <c r="AN220" s="21"/>
      <c r="AO220" s="21"/>
      <c r="AP220" s="21"/>
      <c r="AQ220" s="21"/>
      <c r="AR220" s="21"/>
      <c r="AS220" s="48">
        <f>BD220*$F220</f>
        <v>0</v>
      </c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48">
        <v>1</v>
      </c>
      <c r="BE220" s="21"/>
      <c r="BF220" s="21"/>
      <c r="BG220" s="21"/>
      <c r="BH220" s="21"/>
      <c r="BI220" s="21"/>
      <c r="BK220" s="20"/>
      <c r="BL220" s="20"/>
      <c r="BM220" s="20"/>
      <c r="BN220" s="20"/>
      <c r="BP220" s="134">
        <v>0.66300000000000003</v>
      </c>
      <c r="BQ220" s="98">
        <f t="shared" si="118"/>
        <v>0</v>
      </c>
    </row>
    <row r="221" spans="1:69" ht="19.5" customHeight="1">
      <c r="A221" s="233" t="s">
        <v>1594</v>
      </c>
      <c r="B221" s="304">
        <v>17404</v>
      </c>
      <c r="C221" s="438" t="s">
        <v>1489</v>
      </c>
      <c r="D221" s="18" t="s">
        <v>6</v>
      </c>
      <c r="E221" s="23">
        <v>1</v>
      </c>
      <c r="F221" s="130">
        <f t="shared" si="110"/>
        <v>0</v>
      </c>
      <c r="G221" s="8">
        <v>50</v>
      </c>
      <c r="H221" s="8">
        <f t="shared" si="113"/>
        <v>0</v>
      </c>
      <c r="J221" s="332"/>
      <c r="K221" s="309"/>
      <c r="L221" s="311"/>
      <c r="M221" s="315"/>
      <c r="N221" s="317"/>
      <c r="O221" s="137"/>
      <c r="P221" s="319"/>
      <c r="Q221" s="25"/>
      <c r="R221" s="59"/>
      <c r="S221" s="343"/>
      <c r="T221" s="323"/>
      <c r="U221" s="15"/>
      <c r="V221" s="79"/>
      <c r="W221" s="215"/>
      <c r="Y221" s="20"/>
      <c r="Z221" s="20"/>
      <c r="AA221" s="20"/>
      <c r="AB221" s="20"/>
      <c r="AC221" s="20"/>
      <c r="AD221" s="48">
        <f t="shared" ref="AD221:AD224" si="122">AK221*$F221</f>
        <v>0</v>
      </c>
      <c r="AE221" s="20"/>
      <c r="AF221" s="48"/>
      <c r="AG221" s="48"/>
      <c r="AH221" s="48"/>
      <c r="AI221" s="48"/>
      <c r="AJ221" s="48"/>
      <c r="AK221" s="48">
        <v>1</v>
      </c>
      <c r="AL221" s="48"/>
      <c r="AN221" s="21"/>
      <c r="AO221" s="21"/>
      <c r="AP221" s="21"/>
      <c r="AQ221" s="21"/>
      <c r="AR221" s="48">
        <f>BC221*$F221</f>
        <v>0</v>
      </c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48">
        <v>1</v>
      </c>
      <c r="BD221" s="21"/>
      <c r="BE221" s="21"/>
      <c r="BF221" s="21"/>
      <c r="BG221" s="21"/>
      <c r="BH221" s="21"/>
      <c r="BI221" s="21"/>
      <c r="BK221" s="20"/>
      <c r="BL221" s="20"/>
      <c r="BM221" s="20"/>
      <c r="BN221" s="20"/>
      <c r="BP221" s="134">
        <v>0.62</v>
      </c>
      <c r="BQ221" s="98">
        <f t="shared" si="118"/>
        <v>0</v>
      </c>
    </row>
    <row r="222" spans="1:69" ht="19.5" customHeight="1">
      <c r="A222" s="233" t="s">
        <v>1536</v>
      </c>
      <c r="B222" s="304">
        <v>17475</v>
      </c>
      <c r="C222" s="438" t="s">
        <v>1490</v>
      </c>
      <c r="D222" s="18" t="s">
        <v>6</v>
      </c>
      <c r="E222" s="23">
        <v>1</v>
      </c>
      <c r="F222" s="130">
        <f t="shared" si="110"/>
        <v>0</v>
      </c>
      <c r="G222" s="8">
        <v>50</v>
      </c>
      <c r="H222" s="8">
        <f t="shared" si="113"/>
        <v>0</v>
      </c>
      <c r="J222" s="332"/>
      <c r="K222" s="309"/>
      <c r="L222" s="311"/>
      <c r="M222" s="315"/>
      <c r="N222" s="317"/>
      <c r="O222" s="137"/>
      <c r="P222" s="319"/>
      <c r="Q222" s="25"/>
      <c r="R222" s="59"/>
      <c r="S222" s="343"/>
      <c r="T222" s="323"/>
      <c r="U222" s="15"/>
      <c r="V222" s="79"/>
      <c r="W222" s="215"/>
      <c r="Y222" s="20"/>
      <c r="Z222" s="20"/>
      <c r="AA222" s="20"/>
      <c r="AB222" s="20"/>
      <c r="AC222" s="20"/>
      <c r="AD222" s="48">
        <f t="shared" si="122"/>
        <v>0</v>
      </c>
      <c r="AE222" s="20"/>
      <c r="AF222" s="48"/>
      <c r="AG222" s="48"/>
      <c r="AH222" s="48"/>
      <c r="AI222" s="48"/>
      <c r="AJ222" s="48"/>
      <c r="AK222" s="48">
        <v>1</v>
      </c>
      <c r="AL222" s="48"/>
      <c r="AN222" s="21"/>
      <c r="AO222" s="21"/>
      <c r="AP222" s="21"/>
      <c r="AQ222" s="21"/>
      <c r="AR222" s="21"/>
      <c r="AS222" s="48">
        <f>BD222*$F222</f>
        <v>0</v>
      </c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48">
        <v>1</v>
      </c>
      <c r="BE222" s="21"/>
      <c r="BF222" s="21"/>
      <c r="BG222" s="21"/>
      <c r="BH222" s="21"/>
      <c r="BI222" s="21"/>
      <c r="BK222" s="20"/>
      <c r="BL222" s="20"/>
      <c r="BM222" s="20"/>
      <c r="BN222" s="20"/>
      <c r="BP222" s="134">
        <v>0.66500000000000004</v>
      </c>
      <c r="BQ222" s="98">
        <f t="shared" si="118"/>
        <v>0</v>
      </c>
    </row>
    <row r="223" spans="1:69" ht="19.5" customHeight="1">
      <c r="A223" s="233" t="s">
        <v>1585</v>
      </c>
      <c r="B223" s="304">
        <v>17333</v>
      </c>
      <c r="C223" s="438" t="s">
        <v>1491</v>
      </c>
      <c r="D223" s="18" t="s">
        <v>6</v>
      </c>
      <c r="E223" s="23">
        <v>1</v>
      </c>
      <c r="F223" s="130">
        <f t="shared" si="110"/>
        <v>0</v>
      </c>
      <c r="G223" s="8">
        <v>65</v>
      </c>
      <c r="H223" s="8">
        <f t="shared" si="113"/>
        <v>0</v>
      </c>
      <c r="J223" s="332"/>
      <c r="K223" s="309"/>
      <c r="L223" s="311"/>
      <c r="M223" s="315"/>
      <c r="N223" s="317"/>
      <c r="O223" s="137"/>
      <c r="P223" s="319"/>
      <c r="Q223" s="25"/>
      <c r="R223" s="59"/>
      <c r="S223" s="343"/>
      <c r="T223" s="323"/>
      <c r="U223" s="15"/>
      <c r="V223" s="79"/>
      <c r="W223" s="215"/>
      <c r="Y223" s="20"/>
      <c r="Z223" s="20"/>
      <c r="AA223" s="20"/>
      <c r="AB223" s="20"/>
      <c r="AC223" s="20"/>
      <c r="AD223" s="48">
        <f t="shared" si="122"/>
        <v>0</v>
      </c>
      <c r="AE223" s="20"/>
      <c r="AF223" s="48"/>
      <c r="AG223" s="48"/>
      <c r="AH223" s="48"/>
      <c r="AI223" s="48"/>
      <c r="AJ223" s="48"/>
      <c r="AK223" s="48">
        <v>1</v>
      </c>
      <c r="AL223" s="48"/>
      <c r="AN223" s="21"/>
      <c r="AO223" s="21"/>
      <c r="AP223" s="21"/>
      <c r="AQ223" s="48">
        <f t="shared" ref="AQ223:AQ224" si="123">BB223*$F223</f>
        <v>0</v>
      </c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48">
        <v>1</v>
      </c>
      <c r="BC223" s="21"/>
      <c r="BD223" s="21"/>
      <c r="BE223" s="21"/>
      <c r="BF223" s="21"/>
      <c r="BG223" s="21"/>
      <c r="BH223" s="21"/>
      <c r="BI223" s="21"/>
      <c r="BK223" s="20"/>
      <c r="BL223" s="20"/>
      <c r="BM223" s="20"/>
      <c r="BN223" s="20"/>
      <c r="BP223" s="134">
        <v>0.96</v>
      </c>
      <c r="BQ223" s="98">
        <f t="shared" si="118"/>
        <v>0</v>
      </c>
    </row>
    <row r="224" spans="1:69" ht="19.5" customHeight="1">
      <c r="A224" s="233" t="s">
        <v>1595</v>
      </c>
      <c r="B224" s="304">
        <v>17332</v>
      </c>
      <c r="C224" s="438" t="s">
        <v>1492</v>
      </c>
      <c r="D224" s="18" t="s">
        <v>6</v>
      </c>
      <c r="E224" s="23">
        <v>1</v>
      </c>
      <c r="F224" s="130">
        <f t="shared" si="110"/>
        <v>0</v>
      </c>
      <c r="G224" s="8">
        <v>60</v>
      </c>
      <c r="H224" s="8">
        <f t="shared" si="113"/>
        <v>0</v>
      </c>
      <c r="J224" s="332"/>
      <c r="K224" s="309"/>
      <c r="L224" s="311"/>
      <c r="M224" s="315"/>
      <c r="N224" s="317"/>
      <c r="O224" s="137"/>
      <c r="P224" s="319"/>
      <c r="Q224" s="25"/>
      <c r="R224" s="59"/>
      <c r="S224" s="343"/>
      <c r="T224" s="323"/>
      <c r="U224" s="15"/>
      <c r="V224" s="79"/>
      <c r="W224" s="215"/>
      <c r="Y224" s="20"/>
      <c r="Z224" s="20"/>
      <c r="AA224" s="20"/>
      <c r="AB224" s="20"/>
      <c r="AC224" s="20"/>
      <c r="AD224" s="48">
        <f t="shared" si="122"/>
        <v>0</v>
      </c>
      <c r="AE224" s="20"/>
      <c r="AF224" s="48"/>
      <c r="AG224" s="48"/>
      <c r="AH224" s="48"/>
      <c r="AI224" s="48"/>
      <c r="AJ224" s="48"/>
      <c r="AK224" s="48">
        <v>1</v>
      </c>
      <c r="AL224" s="48"/>
      <c r="AN224" s="21"/>
      <c r="AO224" s="21"/>
      <c r="AP224" s="21"/>
      <c r="AQ224" s="48">
        <f t="shared" si="123"/>
        <v>0</v>
      </c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48">
        <v>1</v>
      </c>
      <c r="BC224" s="21"/>
      <c r="BD224" s="21"/>
      <c r="BE224" s="21"/>
      <c r="BF224" s="21"/>
      <c r="BG224" s="21"/>
      <c r="BH224" s="21"/>
      <c r="BI224" s="21"/>
      <c r="BK224" s="20"/>
      <c r="BL224" s="20"/>
      <c r="BM224" s="20"/>
      <c r="BN224" s="20"/>
      <c r="BP224" s="134">
        <v>0.8</v>
      </c>
      <c r="BQ224" s="98">
        <f t="shared" si="118"/>
        <v>0</v>
      </c>
    </row>
    <row r="225" spans="3:69" ht="20.149999999999999" customHeight="1">
      <c r="C225" s="16"/>
      <c r="D225" s="16"/>
      <c r="E225" s="16"/>
      <c r="F225" s="16"/>
      <c r="G225" s="16"/>
      <c r="H225" s="129">
        <f>SUM(H203:H224)</f>
        <v>0</v>
      </c>
      <c r="I225" s="16"/>
      <c r="J225" s="31">
        <f>SUM(J203:J224)</f>
        <v>0</v>
      </c>
      <c r="K225" s="31">
        <f t="shared" ref="K225:W225" si="124">SUM(K203:K224)</f>
        <v>0</v>
      </c>
      <c r="L225" s="31">
        <f t="shared" si="124"/>
        <v>0</v>
      </c>
      <c r="M225" s="31">
        <f t="shared" si="124"/>
        <v>0</v>
      </c>
      <c r="N225" s="31">
        <f t="shared" si="124"/>
        <v>0</v>
      </c>
      <c r="O225" s="31">
        <f t="shared" si="124"/>
        <v>0</v>
      </c>
      <c r="P225" s="31">
        <f t="shared" si="124"/>
        <v>0</v>
      </c>
      <c r="Q225" s="31">
        <f>SUM(Q203:Q224)</f>
        <v>0</v>
      </c>
      <c r="R225" s="31">
        <f t="shared" si="124"/>
        <v>0</v>
      </c>
      <c r="S225" s="31">
        <f t="shared" si="124"/>
        <v>0</v>
      </c>
      <c r="T225" s="31">
        <f t="shared" si="124"/>
        <v>0</v>
      </c>
      <c r="U225" s="31">
        <f t="shared" si="124"/>
        <v>0</v>
      </c>
      <c r="V225" s="31">
        <f t="shared" si="124"/>
        <v>0</v>
      </c>
      <c r="W225" s="31">
        <f t="shared" si="124"/>
        <v>0</v>
      </c>
      <c r="Y225" s="31">
        <f t="shared" ref="Y225:AC225" si="125">SUM(Y203:Y224)</f>
        <v>0</v>
      </c>
      <c r="Z225" s="31">
        <f t="shared" si="125"/>
        <v>0</v>
      </c>
      <c r="AA225" s="31">
        <f t="shared" si="125"/>
        <v>0</v>
      </c>
      <c r="AB225" s="31">
        <f t="shared" si="125"/>
        <v>0</v>
      </c>
      <c r="AC225" s="31">
        <f t="shared" si="125"/>
        <v>0</v>
      </c>
      <c r="AD225" s="31">
        <f>SUM(AD203:AD224)</f>
        <v>0</v>
      </c>
      <c r="AE225" s="31">
        <f>SUM(AE203:AE224)</f>
        <v>0</v>
      </c>
      <c r="AF225" s="16"/>
      <c r="AG225" s="16"/>
      <c r="AH225" s="16"/>
      <c r="AI225" s="16"/>
      <c r="AJ225" s="16"/>
      <c r="AK225" s="16"/>
      <c r="AL225" s="16"/>
      <c r="AM225" s="16"/>
      <c r="AN225" s="31">
        <f t="shared" ref="AN225:AW225" si="126">SUM(AN203:AN224)</f>
        <v>0</v>
      </c>
      <c r="AO225" s="31">
        <f t="shared" si="126"/>
        <v>0</v>
      </c>
      <c r="AP225" s="31">
        <f t="shared" si="126"/>
        <v>0</v>
      </c>
      <c r="AQ225" s="31">
        <f t="shared" si="126"/>
        <v>0</v>
      </c>
      <c r="AR225" s="31">
        <f t="shared" si="126"/>
        <v>0</v>
      </c>
      <c r="AS225" s="31">
        <f t="shared" si="126"/>
        <v>0</v>
      </c>
      <c r="AT225" s="31">
        <f t="shared" si="126"/>
        <v>0</v>
      </c>
      <c r="AU225" s="31">
        <f t="shared" si="126"/>
        <v>0</v>
      </c>
      <c r="AV225" s="31">
        <f t="shared" si="126"/>
        <v>0</v>
      </c>
      <c r="AW225" s="31">
        <f t="shared" si="126"/>
        <v>0</v>
      </c>
      <c r="AX225" s="31">
        <f>SUM(AX203:AX224)</f>
        <v>0</v>
      </c>
      <c r="BJ225" s="16"/>
      <c r="BK225" s="31">
        <f>SUM(BK203:BK224)</f>
        <v>0</v>
      </c>
      <c r="BL225" s="31">
        <f>SUM(BL203:BL224)</f>
        <v>0</v>
      </c>
      <c r="BP225" s="51"/>
      <c r="BQ225" s="99">
        <f>SUM(BQ203:BQ224)</f>
        <v>0</v>
      </c>
    </row>
  </sheetData>
  <mergeCells count="8">
    <mergeCell ref="J1:N1"/>
    <mergeCell ref="BK10:BL10"/>
    <mergeCell ref="BP10:BQ10"/>
    <mergeCell ref="C5:C6"/>
    <mergeCell ref="J6:N6"/>
    <mergeCell ref="Y10:AE10"/>
    <mergeCell ref="AN10:AX10"/>
    <mergeCell ref="Y6:AB6"/>
  </mergeCells>
  <phoneticPr fontId="26" type="noConversion"/>
  <hyperlinks>
    <hyperlink ref="C14" r:id="rId1" xr:uid="{0B79A1C9-6571-4DD6-89C7-9673AF1F123C}"/>
    <hyperlink ref="C19" r:id="rId2" xr:uid="{58623CCA-1CD8-425E-8968-AC55F5F16DCC}"/>
    <hyperlink ref="C20" r:id="rId3" xr:uid="{52426B42-0563-41AE-95D4-80606B8EC7DE}"/>
    <hyperlink ref="C21" r:id="rId4" xr:uid="{F815D8E4-9737-4FE0-B297-0F89A871EB9F}"/>
    <hyperlink ref="C15" r:id="rId5" xr:uid="{0FB94297-FDFE-40E9-90DC-C83BE865FC22}"/>
    <hyperlink ref="C16" r:id="rId6" xr:uid="{3E1A164D-0045-490B-BCF3-266BB71A87DB}"/>
    <hyperlink ref="C17" r:id="rId7" xr:uid="{BAC1F5F1-7303-4A30-8CDF-9C3B51238E92}"/>
    <hyperlink ref="C18" r:id="rId8" xr:uid="{59D4D1D4-E19E-4744-9757-A0CA6BBB7758}"/>
    <hyperlink ref="C22" r:id="rId9" xr:uid="{0D4BD930-E213-4069-944A-B73663B2AA2B}"/>
    <hyperlink ref="C23" r:id="rId10" xr:uid="{5026AE31-679B-4F48-8748-940A2450CEF2}"/>
    <hyperlink ref="C24" r:id="rId11" xr:uid="{1D227F74-B82B-49C3-8CFD-5A3993506811}"/>
    <hyperlink ref="C25" r:id="rId12" xr:uid="{93282703-3DF3-491C-BA48-B5CC290B12C4}"/>
    <hyperlink ref="C26" r:id="rId13" xr:uid="{219C8BC5-E057-416C-9737-B0E087692FF5}"/>
    <hyperlink ref="C27" r:id="rId14" xr:uid="{004F8299-AEEC-4F1B-813D-71C1BE03FD4F}"/>
    <hyperlink ref="C28" r:id="rId15" xr:uid="{F9EAEB74-3C86-4816-80BB-902A6127BE2B}"/>
    <hyperlink ref="C29" r:id="rId16" xr:uid="{BE1F0E71-5105-4EEB-9B4D-B3A3E2981B59}"/>
    <hyperlink ref="C30" r:id="rId17" xr:uid="{03FCF894-F38F-4E41-97A3-47CA3623C7BB}"/>
    <hyperlink ref="C31" r:id="rId18" xr:uid="{4796B28C-7576-4104-93EE-3B92EDA781EB}"/>
    <hyperlink ref="C32" r:id="rId19" xr:uid="{F4504205-CE72-42BC-BA8F-BFD69CDED6D2}"/>
    <hyperlink ref="C35" r:id="rId20" xr:uid="{D78B93F3-153F-4E22-A408-49810A498ADA}"/>
    <hyperlink ref="C36" r:id="rId21" xr:uid="{3B06C528-9004-478C-B0F7-1F36C4D4E9DC}"/>
    <hyperlink ref="C37" r:id="rId22" xr:uid="{1957B77F-EDD5-43B9-BE8F-8511D64E5B35}"/>
    <hyperlink ref="C38" r:id="rId23" xr:uid="{30C2C23C-891D-4B77-9512-D30793693A9A}"/>
    <hyperlink ref="C39" r:id="rId24" xr:uid="{35ACAFAB-B03F-44C7-B4E9-CC9A1B243FBF}"/>
    <hyperlink ref="C40" r:id="rId25" xr:uid="{CC587876-2757-4337-B7C5-0C6FA6FC8DC2}"/>
    <hyperlink ref="C41" r:id="rId26" xr:uid="{7E8C9EAF-D809-46C5-97DB-51052373BC71}"/>
    <hyperlink ref="C42" r:id="rId27" xr:uid="{E90978AC-080E-4B2E-9237-14C994C31913}"/>
    <hyperlink ref="C43" r:id="rId28" xr:uid="{6DA2CC95-6799-4BB9-AD5E-1D16ED4E1C86}"/>
    <hyperlink ref="C44" r:id="rId29" xr:uid="{D0AC14E0-98C8-417D-98F2-E407C6592BCF}"/>
    <hyperlink ref="C45" r:id="rId30" xr:uid="{61FCE0C3-96BC-4D08-84CB-5EC29DB06043}"/>
    <hyperlink ref="C46" r:id="rId31" xr:uid="{0FE37BC0-0783-4FC2-A485-D58A988B65B2}"/>
    <hyperlink ref="C47" r:id="rId32" xr:uid="{020377EF-83D5-4491-B81E-689872FA2F06}"/>
    <hyperlink ref="C48" r:id="rId33" xr:uid="{00629413-1EAE-4957-9C59-40BAF7519EEB}"/>
    <hyperlink ref="C49" r:id="rId34" xr:uid="{0FFFDB77-A092-47B4-94E0-EBE64EEA299D}"/>
    <hyperlink ref="C50" r:id="rId35" xr:uid="{4F41550F-C8F3-4895-94A9-A620F5CB90AE}"/>
    <hyperlink ref="C51" r:id="rId36" xr:uid="{EBEFF4CE-C699-4CBE-BD87-778F0196811E}"/>
    <hyperlink ref="C52" r:id="rId37" xr:uid="{C103C257-BAB2-4605-805E-2767BEF49701}"/>
    <hyperlink ref="C53" r:id="rId38" xr:uid="{C68FE02F-E734-4CA4-B9D6-CE0AF5D5EDC3}"/>
    <hyperlink ref="C54" r:id="rId39" xr:uid="{E01BE4D5-9A60-4738-A883-DBD4353CA338}"/>
    <hyperlink ref="C63" r:id="rId40" xr:uid="{79D8BA66-6D8A-4C84-ACBB-A97077A042B8}"/>
    <hyperlink ref="C64" r:id="rId41" xr:uid="{39BB28CA-0CDF-41A9-ABEF-3ECAF9D32CEC}"/>
    <hyperlink ref="C55" r:id="rId42" xr:uid="{E1E415C3-3369-4585-9F94-6A6E7CDBDF4B}"/>
    <hyperlink ref="C56" r:id="rId43" xr:uid="{45DA993D-5EC5-49EC-842D-C07922BFEED2}"/>
    <hyperlink ref="C57" r:id="rId44" xr:uid="{5D9EC8D9-902A-4ABB-A1C6-EB20B0C4CD5E}"/>
    <hyperlink ref="C58" r:id="rId45" xr:uid="{BB934FEF-34EB-4215-9909-4CE6A0257BCC}"/>
    <hyperlink ref="C59" r:id="rId46" xr:uid="{6B3D271C-CE86-4AFA-9F50-994FEC4A0F5E}"/>
    <hyperlink ref="C60" r:id="rId47" xr:uid="{143A9E1D-ECE5-4AF4-AD31-3AEF2E3FDC30}"/>
    <hyperlink ref="C61" r:id="rId48" xr:uid="{B0D1E5EF-1E44-4708-A911-2E298412113D}"/>
    <hyperlink ref="C62" r:id="rId49" xr:uid="{93E79D6C-E04D-4217-8FB9-C0EB679B73E2}"/>
    <hyperlink ref="C65" r:id="rId50" xr:uid="{5CCC5F36-EE10-4FDB-876B-77611F053004}"/>
    <hyperlink ref="C66" r:id="rId51" xr:uid="{36F065A4-71E8-4272-87B2-FB598F94C0D6}"/>
    <hyperlink ref="C67" r:id="rId52" xr:uid="{2E530446-9158-41B3-9C18-F74B937C2457}"/>
    <hyperlink ref="C68" r:id="rId53" xr:uid="{6449B0E1-632A-4FB2-881A-012E507233A4}"/>
    <hyperlink ref="C69" r:id="rId54" xr:uid="{0B578CA5-D903-4052-878A-91E94BDEEA0C}"/>
    <hyperlink ref="C70" r:id="rId55" xr:uid="{363D8B44-9458-474D-9EFB-293EC767BC42}"/>
    <hyperlink ref="C71" r:id="rId56" xr:uid="{342CC75C-6104-4619-A264-D281E523C5DD}"/>
    <hyperlink ref="C74" r:id="rId57" xr:uid="{C94F1D33-406F-4B9D-A24E-B91C3BE15A36}"/>
    <hyperlink ref="C75" r:id="rId58" xr:uid="{B3135C2F-E3AF-4486-BDE0-7ED69FA42288}"/>
    <hyperlink ref="C76" r:id="rId59" xr:uid="{BB04DDC2-F204-422C-8330-74C6B821B287}"/>
    <hyperlink ref="C77" r:id="rId60" xr:uid="{EE34BF87-2D91-4FB9-A76D-EDBE2D64A0DE}"/>
    <hyperlink ref="C78" r:id="rId61" xr:uid="{B6DE36C1-7086-43E2-9466-30065F933ED6}"/>
    <hyperlink ref="C79" r:id="rId62" xr:uid="{A081F824-478F-44C7-8F55-57968311F963}"/>
    <hyperlink ref="C80" r:id="rId63" xr:uid="{6FD5ADE2-E8DD-473C-9AA2-241861EF7BF1}"/>
    <hyperlink ref="C81" r:id="rId64" xr:uid="{68702CF0-92CB-4F3D-9E5E-16D88F00893F}"/>
    <hyperlink ref="C82" r:id="rId65" xr:uid="{9B001B83-B390-4056-9E32-51255FB040E9}"/>
    <hyperlink ref="C83" r:id="rId66" xr:uid="{3CC49FBB-BC1C-47ED-8DE2-7E9B345DC3C7}"/>
    <hyperlink ref="C84" r:id="rId67" xr:uid="{7B4D10D2-5210-4659-AABE-617BA00E61EB}"/>
    <hyperlink ref="C85" r:id="rId68" xr:uid="{AF02FBF1-C43F-4FEE-8290-AB2AEFFB92D0}"/>
    <hyperlink ref="C86" r:id="rId69" xr:uid="{8087FF7F-FF51-4D65-A6E1-584BB8A2EDDB}"/>
    <hyperlink ref="C87" r:id="rId70" xr:uid="{04C88DFF-B8E9-4344-80D6-1768F88CE024}"/>
    <hyperlink ref="C88" r:id="rId71" xr:uid="{CBFDC2E5-E3AA-4576-AED2-8F1B2AA9D024}"/>
    <hyperlink ref="C89" r:id="rId72" xr:uid="{5AF78101-108C-42E6-8FF5-6252CC330D22}"/>
    <hyperlink ref="C92" r:id="rId73" xr:uid="{5175F515-7685-4F8E-AAEA-5C45965BA1F8}"/>
    <hyperlink ref="C93" r:id="rId74" xr:uid="{0CD44FD2-90F1-4655-AA69-902DECDC9507}"/>
    <hyperlink ref="C94" r:id="rId75" xr:uid="{6A5D1EDA-DEAD-414A-A0F1-840510987687}"/>
    <hyperlink ref="C95" r:id="rId76" xr:uid="{297A0CF7-C4A4-4755-BB4D-73112258919C}"/>
    <hyperlink ref="C96" r:id="rId77" xr:uid="{8A3DD3F4-B473-4D73-96E0-2E268E601374}"/>
    <hyperlink ref="C97" r:id="rId78" xr:uid="{8B62E2B6-D474-46B6-B840-14FCEB190C93}"/>
    <hyperlink ref="C98" r:id="rId79" xr:uid="{87AEE064-4B4B-4A73-A81E-9D5B9A04C956}"/>
    <hyperlink ref="C99" r:id="rId80" xr:uid="{9E1B5D60-3638-42A7-81F2-65A4FA6566B0}"/>
    <hyperlink ref="C100" r:id="rId81" xr:uid="{2679FC3D-3BFC-4465-B455-C13030793E9B}"/>
    <hyperlink ref="C101" r:id="rId82" xr:uid="{DB608122-09E3-4FD4-85E3-D3E5ADC576AF}"/>
    <hyperlink ref="C102" r:id="rId83" xr:uid="{F1341731-3408-4A63-BCF8-29C745F3343A}"/>
    <hyperlink ref="C103" r:id="rId84" xr:uid="{9BAFD5CB-C008-4739-B180-1E99552D2B39}"/>
    <hyperlink ref="C104" r:id="rId85" xr:uid="{FD317D28-0067-4263-B9CC-CE20E3CA1455}"/>
    <hyperlink ref="C105" r:id="rId86" xr:uid="{6A239838-0F49-4EB4-874A-EF06561DD9C0}"/>
    <hyperlink ref="C106" r:id="rId87" xr:uid="{3B782F6D-781D-4094-9B4A-C1422412CD62}"/>
    <hyperlink ref="C107" r:id="rId88" xr:uid="{6ACE280F-FBC9-4393-8C6D-9DC7E7836D11}"/>
    <hyperlink ref="C108" r:id="rId89" xr:uid="{DA70D73D-E40A-435F-B81A-B8426E2022BF}"/>
    <hyperlink ref="C113" r:id="rId90" xr:uid="{F1DA1559-D69F-4FD9-958E-80B594DDB7E0}"/>
    <hyperlink ref="C114" r:id="rId91" xr:uid="{A22C133D-4F57-4187-AE02-12CFB618E6E7}"/>
    <hyperlink ref="C115" r:id="rId92" xr:uid="{9CC0BC39-9A92-4413-AB1B-96785E292AB2}"/>
    <hyperlink ref="C116" r:id="rId93" xr:uid="{BD156C83-66D7-4A1A-A20F-03A83EB16746}"/>
    <hyperlink ref="C117" r:id="rId94" xr:uid="{C17744C3-9054-416B-8C83-9936C36CB0B5}"/>
    <hyperlink ref="C118" r:id="rId95" xr:uid="{25BCD6AA-8FC0-42F6-8F47-90C88D72897C}"/>
    <hyperlink ref="C119" r:id="rId96" xr:uid="{73C294D3-55C8-46D6-BBA2-A15BA2B6E0F4}"/>
    <hyperlink ref="C120" r:id="rId97" xr:uid="{793CC734-A497-4FA4-91A2-29F0755BEA77}"/>
    <hyperlink ref="C121" r:id="rId98" xr:uid="{F594741C-28A2-42F1-A90F-71FA13DC269B}"/>
    <hyperlink ref="C122" r:id="rId99" xr:uid="{37CABC9F-48C8-40BB-BCAD-33A2A535F7EE}"/>
    <hyperlink ref="C123" r:id="rId100" xr:uid="{2464A8F9-1B1F-4A3D-9996-EFF6B64943A8}"/>
    <hyperlink ref="C124" r:id="rId101" xr:uid="{A799DEB3-DF32-42A7-A8D5-BA06E4C2350F}"/>
    <hyperlink ref="C125" r:id="rId102" xr:uid="{FA9B39F7-A3B2-4EBF-A5E8-4B2A54C5AE2D}"/>
    <hyperlink ref="C126" r:id="rId103" xr:uid="{88BB9055-FF6E-435C-A10E-7A92A315BFAB}"/>
    <hyperlink ref="C127" r:id="rId104" xr:uid="{EBF1167A-8C8E-47DF-9D05-23345A2158D0}"/>
    <hyperlink ref="C128" r:id="rId105" xr:uid="{6B3157D6-D6A6-4D21-BB49-4EB302BDDC78}"/>
    <hyperlink ref="C129" r:id="rId106" xr:uid="{C74F67F7-B8F9-46B8-BE36-7EB56B6F46C7}"/>
    <hyperlink ref="C130" r:id="rId107" xr:uid="{B9E9A8C1-3276-426B-ACEE-6666418EFE91}"/>
    <hyperlink ref="C134" r:id="rId108" xr:uid="{655B4B7D-4B05-400A-B3D0-83CBCA38459B}"/>
    <hyperlink ref="C135" r:id="rId109" xr:uid="{BC1F2247-627B-4294-A06A-58B4ADBA79A2}"/>
    <hyperlink ref="C138" r:id="rId110" xr:uid="{E96CFE51-B769-4523-9007-6F5DEA0E4D49}"/>
    <hyperlink ref="C139" r:id="rId111" xr:uid="{FA7D8C79-C895-4F3F-9ED8-12ECC1FAD592}"/>
    <hyperlink ref="C140" r:id="rId112" xr:uid="{2D335F05-6BB4-4A52-8149-E34AE7F99448}"/>
    <hyperlink ref="C141" r:id="rId113" xr:uid="{CBBDF346-1146-4AAF-9E4D-2AEA396C4719}"/>
    <hyperlink ref="C142" r:id="rId114" xr:uid="{B6ABCB2C-180C-452E-B706-88C3459A5BDF}"/>
    <hyperlink ref="C143" r:id="rId115" xr:uid="{4B838F2E-9D01-4F85-B41B-4811A81993AA}"/>
    <hyperlink ref="C144" r:id="rId116" xr:uid="{E3D7863D-D5B6-4325-A9BF-244597DE9D88}"/>
    <hyperlink ref="C145" r:id="rId117" xr:uid="{42896BEC-D9BD-4C4F-AF9F-0B9AF3AAB386}"/>
    <hyperlink ref="C146" r:id="rId118" xr:uid="{6725B608-2824-4630-BEF9-1EB55CCFB0FD}"/>
    <hyperlink ref="C147" r:id="rId119" xr:uid="{5B61F7A3-E59F-4FF1-83CD-AA6F6CC53BFD}"/>
    <hyperlink ref="C148" r:id="rId120" xr:uid="{85FF20BE-A0B3-4499-A8A1-FA0B5FF0DBDC}"/>
    <hyperlink ref="C149" r:id="rId121" xr:uid="{A0B00AB0-636B-448A-AA0C-1FF27F1D82EF}"/>
    <hyperlink ref="C153" r:id="rId122" xr:uid="{648F41DF-C948-406D-ABE6-0A672D6947FB}"/>
    <hyperlink ref="C154" r:id="rId123" xr:uid="{C24B910A-BCAA-4BD4-8869-D97CF4DAD8A1}"/>
    <hyperlink ref="C155" r:id="rId124" xr:uid="{54A5F4BA-2892-41D9-9652-7B5EE4F686E8}"/>
    <hyperlink ref="C156" r:id="rId125" xr:uid="{9113EBAC-926F-4565-B0B1-83200E58AC8A}"/>
    <hyperlink ref="C157" r:id="rId126" xr:uid="{C1C1A171-1962-42AD-805C-979901F82872}"/>
    <hyperlink ref="C158" r:id="rId127" xr:uid="{F3C574CF-E2F5-4051-BF96-9CAA509EA8BB}"/>
    <hyperlink ref="C159" r:id="rId128" xr:uid="{AAB4DDF1-568F-4E18-AFC0-CD54106BDE69}"/>
    <hyperlink ref="C160" r:id="rId129" xr:uid="{6512ACA0-1D43-4B51-BBB3-11A3E6699378}"/>
    <hyperlink ref="C161" r:id="rId130" xr:uid="{28D796A4-2B52-4D63-8A98-C985CF8B1AF4}"/>
    <hyperlink ref="C162" r:id="rId131" xr:uid="{2FF9D794-19B7-4553-8CC2-1C9CF8785511}"/>
    <hyperlink ref="C163" r:id="rId132" xr:uid="{C075AAFA-09CA-4F06-ABEC-CED7CCBFD6FB}"/>
    <hyperlink ref="C164" r:id="rId133" xr:uid="{B4D698C2-B153-431F-85F9-044E81C8C0F5}"/>
    <hyperlink ref="C165" r:id="rId134" xr:uid="{83284428-5A59-48FF-904B-3407846CF675}"/>
    <hyperlink ref="C166" r:id="rId135" xr:uid="{B0B35132-9A15-41B5-9E27-9ABB0E704326}"/>
    <hyperlink ref="C167" r:id="rId136" xr:uid="{18E2E7D8-8FD5-4C60-B32F-4053E67BCFC5}"/>
    <hyperlink ref="C168" r:id="rId137" xr:uid="{006A42CE-A690-4A1D-95F3-017AA31C0A58}"/>
    <hyperlink ref="C169" r:id="rId138" xr:uid="{B307BCB1-6248-47AC-8AF7-4D6AB200746A}"/>
    <hyperlink ref="C170" r:id="rId139" xr:uid="{1E095BB1-6082-4258-BE52-818710D1409C}"/>
    <hyperlink ref="C171" r:id="rId140" xr:uid="{B8F726ED-2A8B-4FA8-B9FE-F564016A980E}"/>
    <hyperlink ref="C172" r:id="rId141" xr:uid="{A9778939-9F0D-4DEA-BBF9-6A4C0773816A}"/>
    <hyperlink ref="C173" r:id="rId142" xr:uid="{95FB96EA-3262-4BFC-8F73-688AEE53D062}"/>
    <hyperlink ref="C174" r:id="rId143" xr:uid="{FE5C3DA5-B59C-40C5-A8BD-249CECB9BEC4}"/>
    <hyperlink ref="C175" r:id="rId144" xr:uid="{BDBFBCD7-2C42-4D72-A4E3-F56E7C5F805D}"/>
    <hyperlink ref="C176" r:id="rId145" xr:uid="{5ED44DDB-18AE-419A-A5B3-65F086319EB7}"/>
    <hyperlink ref="C186" r:id="rId146" xr:uid="{A2D7050F-180C-4498-BD72-51F85F6A8807}"/>
    <hyperlink ref="C187" r:id="rId147" xr:uid="{5E1836FD-27CF-491E-9FF9-5C52C82EEA3C}"/>
    <hyperlink ref="C198" r:id="rId148" xr:uid="{112087A4-10C2-4744-9D51-32098B937F51}"/>
    <hyperlink ref="C199" r:id="rId149" xr:uid="{9DE8793C-BD03-444F-A328-5F87033DF303}"/>
    <hyperlink ref="C200" r:id="rId150" xr:uid="{D036EC6A-42BB-4CAC-90D5-1617C2F60C19}"/>
    <hyperlink ref="C12" r:id="rId151" xr:uid="{233B9313-4774-487E-99A9-1329E8B36FBA}"/>
    <hyperlink ref="C223" r:id="rId152" xr:uid="{B1E34898-F574-45A6-95DE-5462A3714F11}"/>
    <hyperlink ref="C224" r:id="rId153" xr:uid="{2E97CB86-6E9C-43F3-ADDA-3E7F6D798AC5}"/>
    <hyperlink ref="C203" r:id="rId154" xr:uid="{39B77F67-B4D6-4B01-912D-CA212F85EFDC}"/>
    <hyperlink ref="C204" r:id="rId155" xr:uid="{FDC9D27F-0837-4662-9AC4-261AEB7FF1A1}"/>
    <hyperlink ref="C205" r:id="rId156" xr:uid="{5B902DC3-047A-4448-87A4-1E9DAB277A45}"/>
    <hyperlink ref="C206" r:id="rId157" xr:uid="{A4546BDC-D507-493E-8D02-40750C7DCBF0}"/>
    <hyperlink ref="C210" r:id="rId158" xr:uid="{7C8BC566-2AC6-4E04-B11E-D92C3A97FA77}"/>
    <hyperlink ref="C211" r:id="rId159" xr:uid="{AC590CFC-C2AE-4789-8F29-8F4CFB0878A8}"/>
    <hyperlink ref="C213" r:id="rId160" xr:uid="{C6BF34D6-840B-4970-B98B-BBE2D5E21A81}"/>
    <hyperlink ref="C214" r:id="rId161" xr:uid="{A411309C-12D7-47D6-B042-B47F451C99D4}"/>
    <hyperlink ref="C215" r:id="rId162" xr:uid="{77B573F2-6BD0-4FC3-A782-4E3ABC6BE1D4}"/>
    <hyperlink ref="C216" r:id="rId163" xr:uid="{952B38DB-B3EC-4EDB-8CFE-EC7B39AFA078}"/>
    <hyperlink ref="C217" r:id="rId164" xr:uid="{A9C9104B-D271-4F96-B0D0-45C68013A6B6}"/>
    <hyperlink ref="C218" r:id="rId165" xr:uid="{F815CA37-BD35-483D-8302-A8C7E48EE5B9}"/>
    <hyperlink ref="C219" r:id="rId166" xr:uid="{9EEF26A0-568A-4771-BA70-6D8A380632A6}"/>
    <hyperlink ref="C220" r:id="rId167" xr:uid="{DC1CD321-30CF-4F21-B036-4569F5FBD949}"/>
    <hyperlink ref="C221" r:id="rId168" xr:uid="{DECAA161-3935-498B-8A09-777D4DC5B740}"/>
    <hyperlink ref="C222" r:id="rId169" xr:uid="{6D412BB3-313F-445C-A87A-631D69E2BE74}"/>
    <hyperlink ref="C209" r:id="rId170" xr:uid="{15EE3510-3EDA-4F11-BC62-B6FED44AC2B2}"/>
    <hyperlink ref="C208" r:id="rId171" xr:uid="{EAB35095-561D-44E4-98EE-8DAF8E450AC8}"/>
    <hyperlink ref="C207" r:id="rId172" xr:uid="{9C4ACE1C-A535-4CF1-A73A-2352A2C0653F}"/>
    <hyperlink ref="C212" r:id="rId173" xr:uid="{F6FBB09F-A70F-4A13-815F-6F010BBAEB3B}"/>
    <hyperlink ref="C112" r:id="rId174" xr:uid="{16A359A8-8A3A-49B2-966B-B3DA8EC2509D}"/>
    <hyperlink ref="C152" r:id="rId175" xr:uid="{A479BA40-50AC-48B2-AE1F-6B4E48D0EAB7}"/>
  </hyperlinks>
  <pageMargins left="0.7" right="0.7" top="0.75" bottom="0.75" header="0.3" footer="0.3"/>
  <pageSetup paperSize="9" orientation="portrait" r:id="rId176"/>
  <drawing r:id="rId17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0954-9D4B-4399-83A4-D3F07A0EE9D8}">
  <sheetPr codeName="Feuil5"/>
  <dimension ref="A1:BR27"/>
  <sheetViews>
    <sheetView topLeftCell="I1" zoomScale="80" zoomScaleNormal="80" workbookViewId="0">
      <selection activeCell="AC8" sqref="AC8"/>
    </sheetView>
  </sheetViews>
  <sheetFormatPr baseColWidth="10" defaultColWidth="11.453125" defaultRowHeight="20.149999999999999" customHeight="1"/>
  <cols>
    <col min="1" max="1" width="14.453125" style="220" hidden="1" customWidth="1"/>
    <col min="2" max="2" width="0" style="220" hidden="1" customWidth="1"/>
    <col min="3" max="3" width="55" style="1" customWidth="1"/>
    <col min="4" max="4" width="25.453125" style="1" customWidth="1"/>
    <col min="5" max="5" width="15.81640625" style="1" customWidth="1"/>
    <col min="6" max="6" width="16.453125" style="1" bestFit="1" customWidth="1"/>
    <col min="7" max="7" width="22.54296875" style="1" bestFit="1" customWidth="1"/>
    <col min="8" max="8" width="13.7265625" style="1" customWidth="1"/>
    <col min="9" max="9" width="4.54296875" style="9" customWidth="1"/>
    <col min="10" max="15" width="11.453125" style="1"/>
    <col min="16" max="16" width="11.453125" style="2"/>
    <col min="17" max="23" width="11.453125" style="1"/>
    <col min="24" max="24" width="9.54296875" style="9" customWidth="1"/>
    <col min="25" max="25" width="8.7265625" style="1" customWidth="1"/>
    <col min="26" max="30" width="8.7265625" style="9" customWidth="1"/>
    <col min="31" max="31" width="8.453125" style="9" customWidth="1"/>
    <col min="32" max="32" width="0.1796875" style="9" hidden="1" customWidth="1"/>
    <col min="33" max="35" width="3.7265625" style="9" hidden="1" customWidth="1"/>
    <col min="36" max="36" width="3.81640625" style="9" hidden="1" customWidth="1"/>
    <col min="37" max="37" width="5.26953125" style="9" hidden="1" customWidth="1"/>
    <col min="38" max="38" width="6.7265625" style="9" hidden="1" customWidth="1"/>
    <col min="39" max="39" width="4.7265625" style="9" customWidth="1"/>
    <col min="40" max="49" width="8.7265625" style="1" customWidth="1"/>
    <col min="50" max="50" width="10.26953125" style="1" bestFit="1" customWidth="1"/>
    <col min="51" max="51" width="3.1796875" style="9" customWidth="1"/>
    <col min="52" max="52" width="8.1796875" style="1" hidden="1" customWidth="1"/>
    <col min="53" max="56" width="8.81640625" style="1" hidden="1" customWidth="1"/>
    <col min="57" max="61" width="10" style="1" hidden="1" customWidth="1"/>
    <col min="62" max="62" width="10.26953125" style="1" hidden="1" customWidth="1"/>
    <col min="63" max="63" width="4.81640625" style="9" customWidth="1"/>
    <col min="64" max="64" width="8.7265625" style="1" customWidth="1"/>
    <col min="65" max="65" width="7.54296875" style="1" customWidth="1"/>
    <col min="66" max="67" width="8.1796875" style="1" hidden="1" customWidth="1"/>
    <col min="68" max="68" width="5.54296875" style="1" customWidth="1"/>
    <col min="69" max="69" width="6.26953125" style="1" bestFit="1" customWidth="1"/>
    <col min="70" max="70" width="13.1796875" style="1" customWidth="1"/>
    <col min="71" max="16384" width="11.453125" style="1"/>
  </cols>
  <sheetData>
    <row r="1" spans="1:70" ht="20.149999999999999" customHeight="1">
      <c r="E1" s="41" t="s">
        <v>47</v>
      </c>
      <c r="F1" s="39" t="s">
        <v>254</v>
      </c>
      <c r="H1" s="9"/>
      <c r="J1" s="479" t="s">
        <v>42</v>
      </c>
      <c r="K1" s="479"/>
      <c r="L1" s="479"/>
      <c r="M1" s="479"/>
      <c r="N1" s="482"/>
      <c r="P1" s="1"/>
      <c r="V1" s="9"/>
      <c r="W1" s="9"/>
      <c r="Y1" s="91" t="s">
        <v>70</v>
      </c>
      <c r="Z1" s="91"/>
      <c r="AA1" s="91"/>
      <c r="AB1" s="91"/>
      <c r="AC1" s="154">
        <f>BR27</f>
        <v>0</v>
      </c>
      <c r="AM1" s="1"/>
      <c r="AX1" s="9"/>
      <c r="AY1" s="1"/>
      <c r="BK1" s="1"/>
    </row>
    <row r="2" spans="1:70" ht="21" customHeight="1">
      <c r="C2" s="43" t="s">
        <v>41</v>
      </c>
      <c r="D2" s="43"/>
      <c r="E2" s="50">
        <f>H27</f>
        <v>0</v>
      </c>
      <c r="F2" s="81"/>
      <c r="H2" s="9"/>
      <c r="J2" s="87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66" t="s">
        <v>62</v>
      </c>
      <c r="V2" s="9"/>
      <c r="W2" s="9"/>
      <c r="X2" s="1"/>
      <c r="Y2" s="9"/>
      <c r="AM2" s="1"/>
      <c r="AX2" s="9"/>
      <c r="AY2" s="1"/>
      <c r="BK2" s="1"/>
    </row>
    <row r="3" spans="1:70" ht="19.5" customHeight="1">
      <c r="C3" s="89"/>
      <c r="D3" s="89"/>
      <c r="E3" s="40"/>
      <c r="F3" s="40"/>
      <c r="G3" s="33"/>
      <c r="J3" s="37">
        <f>Y27</f>
        <v>0</v>
      </c>
      <c r="K3" s="37">
        <f t="shared" ref="K3:P3" si="0">Z27</f>
        <v>0</v>
      </c>
      <c r="L3" s="37">
        <f t="shared" si="0"/>
        <v>0</v>
      </c>
      <c r="M3" s="37">
        <f t="shared" si="0"/>
        <v>0</v>
      </c>
      <c r="N3" s="37">
        <f t="shared" si="0"/>
        <v>0</v>
      </c>
      <c r="O3" s="37">
        <f t="shared" si="0"/>
        <v>0</v>
      </c>
      <c r="P3" s="37">
        <f t="shared" si="0"/>
        <v>0</v>
      </c>
      <c r="Q3" s="85">
        <f>SUM(J3:P3)</f>
        <v>0</v>
      </c>
      <c r="R3" s="46"/>
    </row>
    <row r="4" spans="1:70" ht="19.5" customHeight="1">
      <c r="C4" s="92"/>
      <c r="D4" s="92"/>
      <c r="E4" s="93"/>
      <c r="F4" s="40"/>
      <c r="G4" s="33"/>
      <c r="J4" s="46"/>
      <c r="K4" s="46"/>
      <c r="L4" s="46"/>
      <c r="M4" s="46"/>
      <c r="N4" s="46"/>
      <c r="O4" s="46"/>
      <c r="P4" s="46"/>
    </row>
    <row r="5" spans="1:70" ht="19.5" customHeight="1">
      <c r="C5" s="495" t="s">
        <v>1679</v>
      </c>
      <c r="D5" s="92"/>
      <c r="E5" s="40"/>
      <c r="F5" s="40"/>
      <c r="G5" s="33"/>
      <c r="H5" s="33"/>
      <c r="J5" s="33"/>
      <c r="K5" s="33"/>
      <c r="P5" s="1"/>
    </row>
    <row r="6" spans="1:70" ht="19.5" customHeight="1">
      <c r="C6" s="495"/>
      <c r="D6" s="407" t="s">
        <v>1652</v>
      </c>
      <c r="E6" s="40"/>
      <c r="F6" s="40"/>
      <c r="G6" s="33"/>
      <c r="J6" s="480" t="s">
        <v>1445</v>
      </c>
      <c r="K6" s="479"/>
      <c r="L6" s="479"/>
      <c r="M6" s="479"/>
      <c r="N6" s="479"/>
      <c r="P6" s="1"/>
      <c r="T6" s="9"/>
      <c r="U6" s="9"/>
      <c r="V6" s="9"/>
      <c r="W6" s="9"/>
      <c r="Y6" s="114" t="s">
        <v>1446</v>
      </c>
      <c r="Z6" s="114"/>
      <c r="AA6" s="114"/>
      <c r="AB6" s="114"/>
    </row>
    <row r="7" spans="1:70" ht="19.5" customHeight="1">
      <c r="C7" s="40"/>
      <c r="D7" s="40"/>
      <c r="E7" s="40"/>
      <c r="F7" s="40"/>
      <c r="G7" s="33"/>
      <c r="I7" s="1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66" t="s">
        <v>62</v>
      </c>
      <c r="Y7" s="69" t="s">
        <v>50</v>
      </c>
      <c r="Z7" s="71" t="s">
        <v>52</v>
      </c>
      <c r="AA7" s="67" t="s">
        <v>62</v>
      </c>
      <c r="AJ7" s="1"/>
      <c r="AK7" s="1"/>
      <c r="AL7" s="1"/>
      <c r="AM7" s="1"/>
      <c r="AY7" s="1"/>
      <c r="BK7" s="1"/>
    </row>
    <row r="8" spans="1:70" ht="19.5" customHeight="1">
      <c r="C8" s="40"/>
      <c r="D8" s="40"/>
      <c r="E8" s="40"/>
      <c r="F8" s="40"/>
      <c r="G8" s="33"/>
      <c r="H8" s="33"/>
      <c r="I8" s="1"/>
      <c r="J8" s="153">
        <f>AN27</f>
        <v>0</v>
      </c>
      <c r="K8" s="153">
        <f t="shared" ref="K8:T8" si="1">AO27</f>
        <v>0</v>
      </c>
      <c r="L8" s="153">
        <f t="shared" si="1"/>
        <v>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53">
        <f t="shared" si="1"/>
        <v>0</v>
      </c>
      <c r="R8" s="153">
        <f t="shared" si="1"/>
        <v>0</v>
      </c>
      <c r="S8" s="153">
        <f t="shared" si="1"/>
        <v>0</v>
      </c>
      <c r="T8" s="153">
        <f t="shared" si="1"/>
        <v>0</v>
      </c>
      <c r="U8" s="85">
        <f>SUM(J8:T8)</f>
        <v>0</v>
      </c>
      <c r="Y8" s="37">
        <f>BL27</f>
        <v>0</v>
      </c>
      <c r="Z8" s="37">
        <f>BM27</f>
        <v>0</v>
      </c>
      <c r="AA8" s="94">
        <f>SUM(Y8:Z8)</f>
        <v>0</v>
      </c>
      <c r="AJ8" s="1"/>
      <c r="AK8" s="1"/>
      <c r="AL8" s="1"/>
      <c r="AM8" s="1"/>
      <c r="AY8" s="1"/>
      <c r="BK8" s="1"/>
    </row>
    <row r="9" spans="1:70" ht="17.25" customHeight="1">
      <c r="C9" s="40"/>
      <c r="D9" s="40"/>
    </row>
    <row r="10" spans="1:70" ht="117.75" customHeight="1">
      <c r="A10" s="221" t="s">
        <v>401</v>
      </c>
      <c r="B10" s="221" t="s">
        <v>402</v>
      </c>
      <c r="C10" s="45"/>
      <c r="D10" s="142" t="s">
        <v>203</v>
      </c>
      <c r="E10" s="38" t="s">
        <v>30</v>
      </c>
      <c r="F10" s="38" t="s">
        <v>31</v>
      </c>
      <c r="G10" s="38" t="s">
        <v>32</v>
      </c>
      <c r="H10" s="38" t="s">
        <v>33</v>
      </c>
      <c r="J10" s="306" t="s">
        <v>1391</v>
      </c>
      <c r="K10" s="308" t="s">
        <v>132</v>
      </c>
      <c r="L10" s="310" t="s">
        <v>371</v>
      </c>
      <c r="M10" s="314" t="s">
        <v>44</v>
      </c>
      <c r="N10" s="316" t="s">
        <v>45</v>
      </c>
      <c r="O10" s="318" t="s">
        <v>201</v>
      </c>
      <c r="P10" s="121" t="s">
        <v>202</v>
      </c>
      <c r="Q10" s="328" t="s">
        <v>46</v>
      </c>
      <c r="R10" s="320" t="s">
        <v>376</v>
      </c>
      <c r="S10" s="322" t="s">
        <v>131</v>
      </c>
      <c r="T10" s="4" t="s">
        <v>372</v>
      </c>
      <c r="U10" s="5" t="s">
        <v>224</v>
      </c>
      <c r="V10" s="79" t="s">
        <v>130</v>
      </c>
      <c r="W10" s="205" t="s">
        <v>1395</v>
      </c>
      <c r="Y10" s="484" t="s">
        <v>34</v>
      </c>
      <c r="Z10" s="485"/>
      <c r="AA10" s="485"/>
      <c r="AB10" s="485"/>
      <c r="AC10" s="485"/>
      <c r="AD10" s="485"/>
      <c r="AE10" s="486"/>
      <c r="AF10" s="36"/>
      <c r="AN10" s="487" t="s">
        <v>59</v>
      </c>
      <c r="AO10" s="488"/>
      <c r="AP10" s="488"/>
      <c r="AQ10" s="488"/>
      <c r="AR10" s="488"/>
      <c r="AS10" s="488"/>
      <c r="AT10" s="488"/>
      <c r="AU10" s="488"/>
      <c r="AV10" s="488"/>
      <c r="AW10" s="488"/>
      <c r="AX10" s="488"/>
      <c r="BL10" s="496" t="s">
        <v>65</v>
      </c>
      <c r="BM10" s="496"/>
      <c r="BQ10" s="478" t="s">
        <v>67</v>
      </c>
      <c r="BR10" s="478"/>
    </row>
    <row r="11" spans="1:70" ht="20.149999999999999" customHeight="1">
      <c r="A11" s="222"/>
      <c r="B11" s="222"/>
      <c r="C11" s="28"/>
      <c r="D11" s="16"/>
      <c r="E11" s="16"/>
      <c r="F11" s="16"/>
      <c r="G11" s="12"/>
      <c r="H11" s="12"/>
      <c r="J11" s="16"/>
      <c r="K11" s="16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16"/>
      <c r="Y11" s="6" t="s">
        <v>61</v>
      </c>
      <c r="Z11" s="6" t="s">
        <v>20</v>
      </c>
      <c r="AA11" s="6" t="s">
        <v>21</v>
      </c>
      <c r="AB11" s="6" t="s">
        <v>22</v>
      </c>
      <c r="AC11" s="6" t="s">
        <v>23</v>
      </c>
      <c r="AD11" s="6" t="s">
        <v>6</v>
      </c>
      <c r="AE11" s="6" t="s">
        <v>24</v>
      </c>
      <c r="AF11" s="13" t="s">
        <v>61</v>
      </c>
      <c r="AG11" s="13" t="s">
        <v>20</v>
      </c>
      <c r="AH11" s="13" t="s">
        <v>21</v>
      </c>
      <c r="AI11" s="13" t="s">
        <v>22</v>
      </c>
      <c r="AJ11" s="13" t="s">
        <v>23</v>
      </c>
      <c r="AK11" s="13" t="s">
        <v>6</v>
      </c>
      <c r="AL11" s="13" t="s">
        <v>24</v>
      </c>
      <c r="AN11" s="6" t="s">
        <v>48</v>
      </c>
      <c r="AO11" s="6" t="s">
        <v>49</v>
      </c>
      <c r="AP11" s="6" t="s">
        <v>50</v>
      </c>
      <c r="AQ11" s="6" t="s">
        <v>52</v>
      </c>
      <c r="AR11" s="6" t="s">
        <v>54</v>
      </c>
      <c r="AS11" s="6" t="s">
        <v>55</v>
      </c>
      <c r="AT11" s="6" t="s">
        <v>56</v>
      </c>
      <c r="AU11" s="6" t="s">
        <v>57</v>
      </c>
      <c r="AV11" s="6" t="s">
        <v>58</v>
      </c>
      <c r="AW11" s="6" t="s">
        <v>239</v>
      </c>
      <c r="AX11" s="6" t="s">
        <v>240</v>
      </c>
      <c r="AZ11" s="13" t="s">
        <v>48</v>
      </c>
      <c r="BA11" s="13" t="s">
        <v>49</v>
      </c>
      <c r="BB11" s="13" t="s">
        <v>50</v>
      </c>
      <c r="BC11" s="13" t="s">
        <v>52</v>
      </c>
      <c r="BD11" s="13" t="s">
        <v>54</v>
      </c>
      <c r="BE11" s="13" t="s">
        <v>55</v>
      </c>
      <c r="BF11" s="13" t="s">
        <v>56</v>
      </c>
      <c r="BG11" s="13" t="s">
        <v>57</v>
      </c>
      <c r="BH11" s="13" t="s">
        <v>58</v>
      </c>
      <c r="BI11" s="13" t="s">
        <v>239</v>
      </c>
      <c r="BJ11" s="13" t="s">
        <v>240</v>
      </c>
      <c r="BL11" s="73" t="s">
        <v>49</v>
      </c>
      <c r="BM11" s="73" t="s">
        <v>52</v>
      </c>
      <c r="BN11" s="140" t="s">
        <v>49</v>
      </c>
      <c r="BO11" s="140" t="s">
        <v>52</v>
      </c>
      <c r="BQ11" s="72" t="s">
        <v>68</v>
      </c>
      <c r="BR11" s="72" t="s">
        <v>69</v>
      </c>
    </row>
    <row r="12" spans="1:70" ht="19.5" customHeight="1">
      <c r="A12" s="223" t="s">
        <v>423</v>
      </c>
      <c r="B12" s="224">
        <v>14601</v>
      </c>
      <c r="C12" s="278" t="s">
        <v>364</v>
      </c>
      <c r="D12" s="19" t="s">
        <v>205</v>
      </c>
      <c r="E12" s="19">
        <v>20</v>
      </c>
      <c r="F12" s="130">
        <f t="shared" ref="F12:F26" si="2">SUM(J12:V12)</f>
        <v>0</v>
      </c>
      <c r="G12" s="8">
        <v>95</v>
      </c>
      <c r="H12" s="8">
        <f t="shared" ref="H12:H23" si="3">F12*G12*(100-$F$2)/100</f>
        <v>0</v>
      </c>
      <c r="J12" s="307"/>
      <c r="K12" s="309"/>
      <c r="L12" s="311"/>
      <c r="M12" s="315"/>
      <c r="N12" s="317"/>
      <c r="O12" s="319"/>
      <c r="P12" s="25"/>
      <c r="Q12" s="22"/>
      <c r="R12" s="321"/>
      <c r="S12" s="323"/>
      <c r="T12" s="14"/>
      <c r="U12" s="15"/>
      <c r="V12" s="58"/>
      <c r="W12" s="215"/>
      <c r="Y12" s="20"/>
      <c r="Z12" s="48">
        <f>AG12*$F12</f>
        <v>0</v>
      </c>
      <c r="AA12" s="48">
        <f>AH12*$F12</f>
        <v>0</v>
      </c>
      <c r="AB12" s="20"/>
      <c r="AC12" s="20"/>
      <c r="AD12" s="20"/>
      <c r="AE12" s="20"/>
      <c r="AF12" s="59"/>
      <c r="AG12" s="59">
        <v>10</v>
      </c>
      <c r="AH12" s="59">
        <v>10</v>
      </c>
      <c r="AI12" s="59"/>
      <c r="AJ12" s="59"/>
      <c r="AK12" s="59"/>
      <c r="AL12" s="59"/>
      <c r="AN12" s="48">
        <f t="shared" ref="AN12:AN16" si="4">AZ12*$F12</f>
        <v>0</v>
      </c>
      <c r="AO12" s="48">
        <f t="shared" ref="AO12:AO16" si="5">BA12*$F12</f>
        <v>0</v>
      </c>
      <c r="AP12" s="48">
        <f t="shared" ref="AP12:AP16" si="6">BB12*$F12</f>
        <v>0</v>
      </c>
      <c r="AQ12" s="20"/>
      <c r="AR12" s="20"/>
      <c r="AS12" s="20"/>
      <c r="AT12" s="20"/>
      <c r="AU12" s="20"/>
      <c r="AV12" s="20"/>
      <c r="AW12" s="20"/>
      <c r="AX12" s="20"/>
      <c r="AY12" s="59"/>
      <c r="AZ12" s="48">
        <v>6</v>
      </c>
      <c r="BA12" s="48">
        <v>12</v>
      </c>
      <c r="BB12" s="48">
        <v>2</v>
      </c>
      <c r="BC12" s="249"/>
      <c r="BD12" s="249"/>
      <c r="BE12" s="249"/>
      <c r="BF12" s="249"/>
      <c r="BG12" s="249"/>
      <c r="BH12" s="249"/>
      <c r="BI12" s="249"/>
      <c r="BJ12" s="249"/>
      <c r="BL12" s="20"/>
      <c r="BM12" s="20"/>
      <c r="BN12" s="249"/>
      <c r="BO12" s="249"/>
      <c r="BQ12" s="98">
        <v>4.0999999999999996</v>
      </c>
      <c r="BR12" s="98">
        <f t="shared" ref="BR12:BR23" si="7">BQ12*F12</f>
        <v>0</v>
      </c>
    </row>
    <row r="13" spans="1:70" ht="19.5" customHeight="1">
      <c r="A13" s="223" t="s">
        <v>424</v>
      </c>
      <c r="B13" s="224">
        <v>9636</v>
      </c>
      <c r="C13" s="278" t="s">
        <v>199</v>
      </c>
      <c r="D13" s="19" t="s">
        <v>207</v>
      </c>
      <c r="E13" s="19">
        <v>20</v>
      </c>
      <c r="F13" s="130">
        <f t="shared" si="2"/>
        <v>0</v>
      </c>
      <c r="G13" s="30">
        <v>97.5</v>
      </c>
      <c r="H13" s="8">
        <f t="shared" si="3"/>
        <v>0</v>
      </c>
      <c r="J13" s="307"/>
      <c r="K13" s="309"/>
      <c r="L13" s="311"/>
      <c r="M13" s="315"/>
      <c r="N13" s="317"/>
      <c r="O13" s="319"/>
      <c r="P13" s="25"/>
      <c r="Q13" s="22"/>
      <c r="R13" s="321"/>
      <c r="S13" s="323"/>
      <c r="T13" s="14"/>
      <c r="U13" s="15"/>
      <c r="V13" s="58"/>
      <c r="W13" s="215"/>
      <c r="Y13" s="48">
        <f t="shared" ref="Y13:Z16" si="8">AF13*$F13</f>
        <v>0</v>
      </c>
      <c r="Z13" s="48">
        <f t="shared" si="8"/>
        <v>0</v>
      </c>
      <c r="AA13" s="48">
        <f t="shared" ref="AA13:AA16" si="9">AH13*$F13</f>
        <v>0</v>
      </c>
      <c r="AB13" s="20"/>
      <c r="AC13" s="20"/>
      <c r="AD13" s="20"/>
      <c r="AE13" s="20"/>
      <c r="AF13" s="59">
        <v>5</v>
      </c>
      <c r="AG13" s="59">
        <v>5</v>
      </c>
      <c r="AH13" s="59">
        <v>10</v>
      </c>
      <c r="AI13" s="59"/>
      <c r="AJ13" s="59"/>
      <c r="AK13" s="59"/>
      <c r="AL13" s="59"/>
      <c r="AN13" s="48">
        <f t="shared" si="4"/>
        <v>0</v>
      </c>
      <c r="AO13" s="48">
        <f t="shared" si="5"/>
        <v>0</v>
      </c>
      <c r="AP13" s="48">
        <f t="shared" si="6"/>
        <v>0</v>
      </c>
      <c r="AQ13" s="20"/>
      <c r="AR13" s="20"/>
      <c r="AS13" s="20"/>
      <c r="AT13" s="20"/>
      <c r="AU13" s="20"/>
      <c r="AV13" s="20"/>
      <c r="AW13" s="20"/>
      <c r="AX13" s="20"/>
      <c r="AZ13" s="48">
        <v>3</v>
      </c>
      <c r="BA13" s="48">
        <v>14</v>
      </c>
      <c r="BB13" s="48">
        <v>3</v>
      </c>
      <c r="BC13" s="249"/>
      <c r="BD13" s="249"/>
      <c r="BE13" s="249"/>
      <c r="BF13" s="249"/>
      <c r="BG13" s="249"/>
      <c r="BH13" s="249"/>
      <c r="BI13" s="249"/>
      <c r="BJ13" s="249"/>
      <c r="BL13" s="51"/>
      <c r="BM13" s="51"/>
      <c r="BN13" s="249"/>
      <c r="BO13" s="249"/>
      <c r="BQ13" s="110">
        <v>4.2</v>
      </c>
      <c r="BR13" s="98">
        <f t="shared" si="7"/>
        <v>0</v>
      </c>
    </row>
    <row r="14" spans="1:70" ht="19.5" customHeight="1">
      <c r="A14" s="223" t="s">
        <v>425</v>
      </c>
      <c r="B14" s="224">
        <v>9498</v>
      </c>
      <c r="C14" s="278" t="s">
        <v>165</v>
      </c>
      <c r="D14" s="19" t="s">
        <v>205</v>
      </c>
      <c r="E14" s="19">
        <v>30</v>
      </c>
      <c r="F14" s="130">
        <f t="shared" si="2"/>
        <v>0</v>
      </c>
      <c r="G14" s="30">
        <v>140</v>
      </c>
      <c r="H14" s="8">
        <f t="shared" si="3"/>
        <v>0</v>
      </c>
      <c r="J14" s="307"/>
      <c r="K14" s="309"/>
      <c r="L14" s="311"/>
      <c r="M14" s="315"/>
      <c r="N14" s="317"/>
      <c r="O14" s="319"/>
      <c r="P14" s="25"/>
      <c r="Q14" s="22"/>
      <c r="R14" s="321"/>
      <c r="S14" s="323"/>
      <c r="T14" s="14"/>
      <c r="U14" s="15"/>
      <c r="V14" s="58"/>
      <c r="W14" s="215"/>
      <c r="Y14" s="20"/>
      <c r="Z14" s="48">
        <f t="shared" si="8"/>
        <v>0</v>
      </c>
      <c r="AA14" s="48">
        <f t="shared" si="9"/>
        <v>0</v>
      </c>
      <c r="AB14" s="20"/>
      <c r="AC14" s="20"/>
      <c r="AD14" s="20"/>
      <c r="AE14" s="20"/>
      <c r="AF14" s="59"/>
      <c r="AG14" s="59">
        <v>5</v>
      </c>
      <c r="AH14" s="59">
        <v>25</v>
      </c>
      <c r="AI14" s="59"/>
      <c r="AJ14" s="59"/>
      <c r="AK14" s="59"/>
      <c r="AL14" s="59"/>
      <c r="AN14" s="48">
        <f t="shared" si="4"/>
        <v>0</v>
      </c>
      <c r="AO14" s="48">
        <f t="shared" si="5"/>
        <v>0</v>
      </c>
      <c r="AP14" s="48">
        <f t="shared" si="6"/>
        <v>0</v>
      </c>
      <c r="AQ14" s="20"/>
      <c r="AR14" s="20"/>
      <c r="AS14" s="20"/>
      <c r="AT14" s="20"/>
      <c r="AU14" s="20"/>
      <c r="AV14" s="20"/>
      <c r="AW14" s="20"/>
      <c r="AX14" s="20"/>
      <c r="AZ14" s="48">
        <v>7</v>
      </c>
      <c r="BA14" s="48">
        <v>20</v>
      </c>
      <c r="BB14" s="48">
        <v>3</v>
      </c>
      <c r="BC14" s="249"/>
      <c r="BD14" s="249"/>
      <c r="BE14" s="249"/>
      <c r="BF14" s="249"/>
      <c r="BG14" s="249"/>
      <c r="BH14" s="249"/>
      <c r="BI14" s="249"/>
      <c r="BJ14" s="249"/>
      <c r="BL14" s="51"/>
      <c r="BM14" s="51"/>
      <c r="BN14" s="249"/>
      <c r="BO14" s="249"/>
      <c r="BQ14" s="128">
        <v>6.2</v>
      </c>
      <c r="BR14" s="98">
        <f t="shared" si="7"/>
        <v>0</v>
      </c>
    </row>
    <row r="15" spans="1:70" ht="19.5" customHeight="1">
      <c r="A15" s="223" t="s">
        <v>426</v>
      </c>
      <c r="B15" s="224">
        <v>9499</v>
      </c>
      <c r="C15" s="278" t="s">
        <v>166</v>
      </c>
      <c r="D15" s="19" t="s">
        <v>207</v>
      </c>
      <c r="E15" s="19">
        <v>40</v>
      </c>
      <c r="F15" s="130">
        <f t="shared" si="2"/>
        <v>0</v>
      </c>
      <c r="G15" s="30">
        <v>172.5</v>
      </c>
      <c r="H15" s="8">
        <f t="shared" si="3"/>
        <v>0</v>
      </c>
      <c r="J15" s="307"/>
      <c r="K15" s="309"/>
      <c r="L15" s="311"/>
      <c r="M15" s="315"/>
      <c r="N15" s="317"/>
      <c r="O15" s="319"/>
      <c r="P15" s="25"/>
      <c r="Q15" s="22"/>
      <c r="R15" s="321"/>
      <c r="S15" s="323"/>
      <c r="T15" s="14"/>
      <c r="U15" s="15"/>
      <c r="V15" s="58"/>
      <c r="W15" s="215"/>
      <c r="Y15" s="48">
        <f t="shared" si="8"/>
        <v>0</v>
      </c>
      <c r="Z15" s="48">
        <f t="shared" si="8"/>
        <v>0</v>
      </c>
      <c r="AA15" s="48">
        <f t="shared" si="9"/>
        <v>0</v>
      </c>
      <c r="AB15" s="20"/>
      <c r="AC15" s="20"/>
      <c r="AD15" s="20"/>
      <c r="AE15" s="20"/>
      <c r="AF15" s="59">
        <v>5</v>
      </c>
      <c r="AG15" s="59">
        <v>10</v>
      </c>
      <c r="AH15" s="59">
        <v>25</v>
      </c>
      <c r="AI15" s="59"/>
      <c r="AJ15" s="59"/>
      <c r="AK15" s="59"/>
      <c r="AL15" s="59"/>
      <c r="AN15" s="48">
        <f t="shared" si="4"/>
        <v>0</v>
      </c>
      <c r="AO15" s="48">
        <f t="shared" si="5"/>
        <v>0</v>
      </c>
      <c r="AP15" s="48">
        <f t="shared" si="6"/>
        <v>0</v>
      </c>
      <c r="AQ15" s="20"/>
      <c r="AR15" s="20"/>
      <c r="AS15" s="20"/>
      <c r="AT15" s="20"/>
      <c r="AU15" s="20"/>
      <c r="AV15" s="20"/>
      <c r="AW15" s="20"/>
      <c r="AX15" s="20"/>
      <c r="AZ15" s="48">
        <v>10</v>
      </c>
      <c r="BA15" s="48">
        <v>27</v>
      </c>
      <c r="BB15" s="48">
        <v>3</v>
      </c>
      <c r="BC15" s="249"/>
      <c r="BD15" s="249"/>
      <c r="BE15" s="249"/>
      <c r="BF15" s="249"/>
      <c r="BG15" s="249"/>
      <c r="BH15" s="249"/>
      <c r="BI15" s="249"/>
      <c r="BJ15" s="249"/>
      <c r="BL15" s="51"/>
      <c r="BM15" s="51"/>
      <c r="BN15" s="249"/>
      <c r="BO15" s="249"/>
      <c r="BQ15" s="90">
        <v>7.15</v>
      </c>
      <c r="BR15" s="98">
        <f t="shared" si="7"/>
        <v>0</v>
      </c>
    </row>
    <row r="16" spans="1:70" ht="19.5" customHeight="1">
      <c r="A16" s="223" t="s">
        <v>427</v>
      </c>
      <c r="B16" s="224">
        <v>9497</v>
      </c>
      <c r="C16" s="278" t="s">
        <v>167</v>
      </c>
      <c r="D16" s="19" t="s">
        <v>207</v>
      </c>
      <c r="E16" s="19">
        <v>50</v>
      </c>
      <c r="F16" s="130">
        <f t="shared" si="2"/>
        <v>0</v>
      </c>
      <c r="G16" s="30">
        <v>220</v>
      </c>
      <c r="H16" s="8">
        <f t="shared" si="3"/>
        <v>0</v>
      </c>
      <c r="J16" s="307"/>
      <c r="K16" s="309"/>
      <c r="L16" s="311"/>
      <c r="M16" s="315"/>
      <c r="N16" s="317"/>
      <c r="O16" s="319"/>
      <c r="P16" s="25"/>
      <c r="Q16" s="22"/>
      <c r="R16" s="321"/>
      <c r="S16" s="323"/>
      <c r="T16" s="14"/>
      <c r="U16" s="15"/>
      <c r="V16" s="58"/>
      <c r="W16" s="215"/>
      <c r="Y16" s="48">
        <f t="shared" si="8"/>
        <v>0</v>
      </c>
      <c r="Z16" s="48">
        <f t="shared" si="8"/>
        <v>0</v>
      </c>
      <c r="AA16" s="48">
        <f t="shared" si="9"/>
        <v>0</v>
      </c>
      <c r="AB16" s="20"/>
      <c r="AC16" s="20"/>
      <c r="AD16" s="20"/>
      <c r="AE16" s="20"/>
      <c r="AF16" s="59">
        <v>5</v>
      </c>
      <c r="AG16" s="59">
        <v>10</v>
      </c>
      <c r="AH16" s="59">
        <v>35</v>
      </c>
      <c r="AI16" s="59"/>
      <c r="AJ16" s="59"/>
      <c r="AK16" s="59"/>
      <c r="AL16" s="59"/>
      <c r="AN16" s="48">
        <f t="shared" si="4"/>
        <v>0</v>
      </c>
      <c r="AO16" s="48">
        <f t="shared" si="5"/>
        <v>0</v>
      </c>
      <c r="AP16" s="48">
        <f t="shared" si="6"/>
        <v>0</v>
      </c>
      <c r="AQ16" s="20"/>
      <c r="AR16" s="20"/>
      <c r="AS16" s="20"/>
      <c r="AT16" s="20"/>
      <c r="AU16" s="20"/>
      <c r="AV16" s="20"/>
      <c r="AW16" s="20"/>
      <c r="AX16" s="20"/>
      <c r="AZ16" s="48">
        <v>12</v>
      </c>
      <c r="BA16" s="48">
        <v>34</v>
      </c>
      <c r="BB16" s="48">
        <v>4</v>
      </c>
      <c r="BC16" s="249"/>
      <c r="BD16" s="249"/>
      <c r="BE16" s="249"/>
      <c r="BF16" s="249"/>
      <c r="BG16" s="249"/>
      <c r="BH16" s="249"/>
      <c r="BI16" s="249"/>
      <c r="BJ16" s="249"/>
      <c r="BL16" s="51"/>
      <c r="BM16" s="51"/>
      <c r="BN16" s="249"/>
      <c r="BO16" s="249"/>
      <c r="BQ16" s="128">
        <v>9.9</v>
      </c>
      <c r="BR16" s="98">
        <f t="shared" si="7"/>
        <v>0</v>
      </c>
    </row>
    <row r="17" spans="1:70" ht="16" customHeight="1">
      <c r="A17" s="223" t="s">
        <v>904</v>
      </c>
      <c r="B17" s="224"/>
      <c r="C17" s="305" t="s">
        <v>893</v>
      </c>
      <c r="D17" s="250" t="s">
        <v>894</v>
      </c>
      <c r="E17" s="19">
        <v>100</v>
      </c>
      <c r="F17" s="130">
        <f>SUM(J17:V17)</f>
        <v>0</v>
      </c>
      <c r="G17" s="255">
        <v>705</v>
      </c>
      <c r="H17" s="8">
        <f t="shared" si="3"/>
        <v>0</v>
      </c>
      <c r="J17" s="307"/>
      <c r="K17" s="334"/>
      <c r="L17" s="336"/>
      <c r="M17" s="315"/>
      <c r="N17" s="339"/>
      <c r="O17" s="341"/>
      <c r="P17" s="25"/>
      <c r="Q17" s="252"/>
      <c r="R17" s="321"/>
      <c r="S17" s="323"/>
      <c r="T17" s="14"/>
      <c r="U17" s="254"/>
      <c r="V17" s="58"/>
      <c r="W17" s="215"/>
      <c r="Y17" s="48">
        <f t="shared" ref="Y17:Y18" si="10">AF17*$F17</f>
        <v>0</v>
      </c>
      <c r="Z17" s="48">
        <f t="shared" ref="Z17:Z23" si="11">AG17*$F17</f>
        <v>0</v>
      </c>
      <c r="AA17" s="48">
        <f t="shared" ref="AA17:AA23" si="12">AH17*$F17</f>
        <v>0</v>
      </c>
      <c r="AB17" s="48">
        <f t="shared" ref="AB17:AB23" si="13">AI17*$F17</f>
        <v>0</v>
      </c>
      <c r="AC17" s="20"/>
      <c r="AD17" s="20"/>
      <c r="AE17" s="20"/>
      <c r="AF17" s="59">
        <v>20</v>
      </c>
      <c r="AG17" s="59">
        <v>20</v>
      </c>
      <c r="AH17" s="59">
        <v>22</v>
      </c>
      <c r="AI17" s="59">
        <v>38</v>
      </c>
      <c r="AJ17" s="59"/>
      <c r="AK17" s="59"/>
      <c r="AL17" s="59"/>
      <c r="AN17" s="48">
        <f t="shared" ref="AN17:AN23" si="14">AZ17*$F17</f>
        <v>0</v>
      </c>
      <c r="AO17" s="48">
        <f t="shared" ref="AO17:AO23" si="15">BA17*$F17</f>
        <v>0</v>
      </c>
      <c r="AP17" s="48">
        <f t="shared" ref="AP17:AP23" si="16">BB17*$F17</f>
        <v>0</v>
      </c>
      <c r="AQ17" s="48">
        <f t="shared" ref="AQ17:AQ23" si="17">BC17*$F17</f>
        <v>0</v>
      </c>
      <c r="AR17" s="48">
        <f t="shared" ref="AR17:AR23" si="18">BD17*$F17</f>
        <v>0</v>
      </c>
      <c r="AS17" s="20"/>
      <c r="AT17" s="20"/>
      <c r="AU17" s="20"/>
      <c r="AV17" s="20"/>
      <c r="AW17" s="20"/>
      <c r="AX17" s="20"/>
      <c r="AZ17" s="249">
        <v>30</v>
      </c>
      <c r="BA17" s="249">
        <v>42</v>
      </c>
      <c r="BB17" s="249">
        <v>22</v>
      </c>
      <c r="BC17" s="249">
        <v>4</v>
      </c>
      <c r="BD17" s="249">
        <v>2</v>
      </c>
      <c r="BE17" s="249"/>
      <c r="BF17" s="249"/>
      <c r="BG17" s="249"/>
      <c r="BH17" s="249"/>
      <c r="BI17" s="249"/>
      <c r="BJ17" s="249"/>
      <c r="BL17" s="51"/>
      <c r="BM17" s="51"/>
      <c r="BN17" s="249"/>
      <c r="BO17" s="249"/>
      <c r="BQ17" s="128">
        <v>34.5</v>
      </c>
      <c r="BR17" s="98">
        <f t="shared" si="7"/>
        <v>0</v>
      </c>
    </row>
    <row r="18" spans="1:70" ht="16" customHeight="1">
      <c r="A18" s="223" t="s">
        <v>905</v>
      </c>
      <c r="B18" s="224"/>
      <c r="C18" s="305" t="s">
        <v>895</v>
      </c>
      <c r="D18" s="250" t="s">
        <v>896</v>
      </c>
      <c r="E18" s="19">
        <v>55</v>
      </c>
      <c r="F18" s="130">
        <f>SUM(J18:V18)</f>
        <v>0</v>
      </c>
      <c r="G18" s="255">
        <v>820</v>
      </c>
      <c r="H18" s="8">
        <f t="shared" si="3"/>
        <v>0</v>
      </c>
      <c r="I18" s="3"/>
      <c r="J18" s="307"/>
      <c r="K18" s="334"/>
      <c r="L18" s="336"/>
      <c r="M18" s="315"/>
      <c r="N18" s="339"/>
      <c r="O18" s="253"/>
      <c r="P18" s="25"/>
      <c r="Q18" s="252"/>
      <c r="R18" s="321"/>
      <c r="S18" s="323"/>
      <c r="T18" s="253"/>
      <c r="U18" s="254"/>
      <c r="V18" s="58"/>
      <c r="W18" s="215"/>
      <c r="X18" s="3"/>
      <c r="Y18" s="48">
        <f t="shared" si="10"/>
        <v>0</v>
      </c>
      <c r="Z18" s="48">
        <f t="shared" si="11"/>
        <v>0</v>
      </c>
      <c r="AA18" s="48">
        <f t="shared" si="12"/>
        <v>0</v>
      </c>
      <c r="AB18" s="48">
        <f t="shared" si="13"/>
        <v>0</v>
      </c>
      <c r="AC18" s="48">
        <f t="shared" ref="AC18:AC23" si="19">AJ18*$F18</f>
        <v>0</v>
      </c>
      <c r="AD18" s="20"/>
      <c r="AE18" s="20"/>
      <c r="AF18" s="59">
        <v>25</v>
      </c>
      <c r="AG18" s="59"/>
      <c r="AH18" s="59">
        <v>15</v>
      </c>
      <c r="AI18" s="59">
        <v>5</v>
      </c>
      <c r="AJ18" s="59">
        <v>10</v>
      </c>
      <c r="AK18" s="59"/>
      <c r="AL18" s="59"/>
      <c r="AM18" s="3"/>
      <c r="AN18" s="48">
        <f t="shared" si="14"/>
        <v>0</v>
      </c>
      <c r="AO18" s="48">
        <f t="shared" si="15"/>
        <v>0</v>
      </c>
      <c r="AP18" s="20"/>
      <c r="AQ18" s="48">
        <f t="shared" si="17"/>
        <v>0</v>
      </c>
      <c r="AR18" s="48">
        <f t="shared" si="18"/>
        <v>0</v>
      </c>
      <c r="AS18" s="48">
        <f t="shared" ref="AS18:AS23" si="20">BE18*$F18</f>
        <v>0</v>
      </c>
      <c r="AT18" s="20"/>
      <c r="AU18" s="20"/>
      <c r="AV18" s="20"/>
      <c r="AW18" s="20"/>
      <c r="AX18" s="20"/>
      <c r="AY18" s="3"/>
      <c r="AZ18" s="249">
        <v>5</v>
      </c>
      <c r="BA18" s="249">
        <v>6</v>
      </c>
      <c r="BB18" s="249"/>
      <c r="BC18" s="249">
        <v>2</v>
      </c>
      <c r="BD18" s="249">
        <v>6</v>
      </c>
      <c r="BE18" s="249">
        <v>1</v>
      </c>
      <c r="BF18" s="249"/>
      <c r="BG18" s="249"/>
      <c r="BH18" s="249"/>
      <c r="BI18" s="249"/>
      <c r="BJ18" s="249"/>
      <c r="BL18" s="48">
        <f t="shared" ref="BL18:BL19" si="21">BN18*$F18</f>
        <v>0</v>
      </c>
      <c r="BM18" s="51"/>
      <c r="BN18" s="249">
        <v>85</v>
      </c>
      <c r="BO18" s="249"/>
      <c r="BQ18" s="128">
        <v>14.7</v>
      </c>
      <c r="BR18" s="98">
        <f t="shared" si="7"/>
        <v>0</v>
      </c>
    </row>
    <row r="19" spans="1:70" ht="16" customHeight="1">
      <c r="A19" s="223" t="s">
        <v>906</v>
      </c>
      <c r="B19" s="224"/>
      <c r="C19" s="296" t="s">
        <v>897</v>
      </c>
      <c r="D19" s="251" t="s">
        <v>256</v>
      </c>
      <c r="E19" s="19">
        <v>41</v>
      </c>
      <c r="F19" s="130">
        <f t="shared" si="2"/>
        <v>0</v>
      </c>
      <c r="G19" s="255">
        <v>1230</v>
      </c>
      <c r="H19" s="8">
        <f t="shared" si="3"/>
        <v>0</v>
      </c>
      <c r="I19" s="3"/>
      <c r="J19" s="21"/>
      <c r="K19" s="334"/>
      <c r="L19" s="336"/>
      <c r="M19" s="315"/>
      <c r="N19" s="339"/>
      <c r="O19" s="21"/>
      <c r="P19" s="76"/>
      <c r="Q19" s="252"/>
      <c r="R19" s="21"/>
      <c r="S19" s="21"/>
      <c r="T19" s="21"/>
      <c r="U19" s="21"/>
      <c r="V19" s="58"/>
      <c r="W19" s="215"/>
      <c r="X19" s="3"/>
      <c r="Y19" s="20"/>
      <c r="Z19" s="48">
        <f t="shared" si="11"/>
        <v>0</v>
      </c>
      <c r="AA19" s="48">
        <f t="shared" si="12"/>
        <v>0</v>
      </c>
      <c r="AB19" s="48">
        <f t="shared" si="13"/>
        <v>0</v>
      </c>
      <c r="AC19" s="48">
        <f t="shared" si="19"/>
        <v>0</v>
      </c>
      <c r="AD19" s="20"/>
      <c r="AE19" s="48">
        <f t="shared" ref="AE19" si="22">AL19*$F19</f>
        <v>0</v>
      </c>
      <c r="AF19" s="59"/>
      <c r="AG19" s="59">
        <v>5</v>
      </c>
      <c r="AH19" s="59">
        <v>15</v>
      </c>
      <c r="AI19" s="59">
        <v>15</v>
      </c>
      <c r="AJ19" s="59">
        <v>5</v>
      </c>
      <c r="AK19" s="59"/>
      <c r="AL19" s="59">
        <v>1</v>
      </c>
      <c r="AM19" s="3"/>
      <c r="AN19" s="48">
        <f t="shared" si="14"/>
        <v>0</v>
      </c>
      <c r="AO19" s="48">
        <f t="shared" si="15"/>
        <v>0</v>
      </c>
      <c r="AP19" s="48">
        <f t="shared" si="16"/>
        <v>0</v>
      </c>
      <c r="AQ19" s="48">
        <f t="shared" si="17"/>
        <v>0</v>
      </c>
      <c r="AR19" s="48">
        <f t="shared" si="18"/>
        <v>0</v>
      </c>
      <c r="AS19" s="48">
        <f t="shared" si="20"/>
        <v>0</v>
      </c>
      <c r="AT19" s="48">
        <f t="shared" ref="AT19:AT23" si="23">BF19*$F19</f>
        <v>0</v>
      </c>
      <c r="AU19" s="48">
        <f t="shared" ref="AU19" si="24">BG19*$F19</f>
        <v>0</v>
      </c>
      <c r="AV19" s="48">
        <f t="shared" ref="AV19" si="25">BH19*$F19</f>
        <v>0</v>
      </c>
      <c r="AW19" s="48">
        <f t="shared" ref="AW19" si="26">BI19*$F19</f>
        <v>0</v>
      </c>
      <c r="AX19" s="20"/>
      <c r="AY19" s="3"/>
      <c r="AZ19" s="249">
        <v>10</v>
      </c>
      <c r="BA19" s="249">
        <v>1</v>
      </c>
      <c r="BB19" s="249">
        <v>4</v>
      </c>
      <c r="BC19" s="249">
        <v>2</v>
      </c>
      <c r="BD19" s="249">
        <v>1</v>
      </c>
      <c r="BE19" s="249">
        <v>5</v>
      </c>
      <c r="BF19" s="249">
        <v>1</v>
      </c>
      <c r="BG19" s="249">
        <v>3</v>
      </c>
      <c r="BH19" s="249">
        <v>1</v>
      </c>
      <c r="BI19" s="249">
        <v>1</v>
      </c>
      <c r="BJ19" s="249"/>
      <c r="BL19" s="48">
        <f t="shared" si="21"/>
        <v>0</v>
      </c>
      <c r="BM19" s="51"/>
      <c r="BN19" s="249">
        <v>32</v>
      </c>
      <c r="BO19" s="249"/>
      <c r="BQ19" s="128">
        <v>39</v>
      </c>
      <c r="BR19" s="98">
        <f t="shared" si="7"/>
        <v>0</v>
      </c>
    </row>
    <row r="20" spans="1:70" ht="16" customHeight="1">
      <c r="A20" s="223" t="s">
        <v>910</v>
      </c>
      <c r="B20" s="224"/>
      <c r="C20" s="296" t="s">
        <v>898</v>
      </c>
      <c r="D20" s="251" t="s">
        <v>899</v>
      </c>
      <c r="E20" s="19">
        <v>65</v>
      </c>
      <c r="F20" s="130">
        <f t="shared" si="2"/>
        <v>0</v>
      </c>
      <c r="G20" s="255">
        <v>640</v>
      </c>
      <c r="H20" s="8">
        <f t="shared" si="3"/>
        <v>0</v>
      </c>
      <c r="I20" s="3"/>
      <c r="J20" s="307"/>
      <c r="K20" s="334"/>
      <c r="L20" s="336"/>
      <c r="M20" s="315"/>
      <c r="N20" s="339"/>
      <c r="O20" s="341"/>
      <c r="P20" s="25"/>
      <c r="Q20" s="252"/>
      <c r="R20" s="321"/>
      <c r="S20" s="323"/>
      <c r="T20" s="14"/>
      <c r="U20" s="254"/>
      <c r="V20" s="58"/>
      <c r="W20" s="215"/>
      <c r="X20" s="3"/>
      <c r="Y20" s="20"/>
      <c r="Z20" s="48">
        <f t="shared" si="11"/>
        <v>0</v>
      </c>
      <c r="AA20" s="48">
        <f t="shared" si="12"/>
        <v>0</v>
      </c>
      <c r="AB20" s="48">
        <f t="shared" si="13"/>
        <v>0</v>
      </c>
      <c r="AC20" s="20"/>
      <c r="AD20" s="20"/>
      <c r="AE20" s="20"/>
      <c r="AF20" s="59"/>
      <c r="AG20" s="59">
        <v>20</v>
      </c>
      <c r="AH20" s="59">
        <v>35</v>
      </c>
      <c r="AI20" s="59">
        <v>10</v>
      </c>
      <c r="AJ20" s="59"/>
      <c r="AK20" s="59"/>
      <c r="AL20" s="59"/>
      <c r="AM20" s="3"/>
      <c r="AN20" s="48">
        <f t="shared" si="14"/>
        <v>0</v>
      </c>
      <c r="AO20" s="48">
        <f t="shared" si="15"/>
        <v>0</v>
      </c>
      <c r="AP20" s="48">
        <f t="shared" si="16"/>
        <v>0</v>
      </c>
      <c r="AQ20" s="48">
        <f t="shared" si="17"/>
        <v>0</v>
      </c>
      <c r="AR20" s="48">
        <f t="shared" si="18"/>
        <v>0</v>
      </c>
      <c r="AS20" s="20"/>
      <c r="AT20" s="20"/>
      <c r="AU20" s="20"/>
      <c r="AV20" s="20"/>
      <c r="AW20" s="20"/>
      <c r="AX20" s="20"/>
      <c r="AY20" s="3"/>
      <c r="AZ20" s="249">
        <v>22</v>
      </c>
      <c r="BA20" s="249">
        <v>16</v>
      </c>
      <c r="BB20" s="249">
        <v>15</v>
      </c>
      <c r="BC20" s="249">
        <v>9</v>
      </c>
      <c r="BD20" s="249">
        <v>1</v>
      </c>
      <c r="BE20" s="249"/>
      <c r="BF20" s="249"/>
      <c r="BG20" s="249"/>
      <c r="BH20" s="249"/>
      <c r="BI20" s="249"/>
      <c r="BJ20" s="249"/>
      <c r="BL20" s="51"/>
      <c r="BM20" s="51"/>
      <c r="BN20" s="249"/>
      <c r="BO20" s="249"/>
      <c r="BQ20" s="128">
        <v>32.799999999999997</v>
      </c>
      <c r="BR20" s="98">
        <f t="shared" si="7"/>
        <v>0</v>
      </c>
    </row>
    <row r="21" spans="1:70" ht="16" customHeight="1">
      <c r="A21" s="223" t="s">
        <v>907</v>
      </c>
      <c r="B21" s="224"/>
      <c r="C21" s="296" t="s">
        <v>900</v>
      </c>
      <c r="D21" s="251" t="s">
        <v>334</v>
      </c>
      <c r="E21" s="19">
        <v>76</v>
      </c>
      <c r="F21" s="130">
        <f t="shared" si="2"/>
        <v>0</v>
      </c>
      <c r="G21" s="255">
        <v>1607.5</v>
      </c>
      <c r="H21" s="8">
        <f t="shared" si="3"/>
        <v>0</v>
      </c>
      <c r="I21" s="3"/>
      <c r="J21" s="21"/>
      <c r="K21" s="334"/>
      <c r="L21" s="336"/>
      <c r="M21" s="315"/>
      <c r="N21" s="339"/>
      <c r="O21" s="21"/>
      <c r="P21" s="76"/>
      <c r="Q21" s="252"/>
      <c r="R21" s="21"/>
      <c r="S21" s="21"/>
      <c r="T21" s="21"/>
      <c r="U21" s="21"/>
      <c r="V21" s="58"/>
      <c r="W21" s="215"/>
      <c r="X21" s="3"/>
      <c r="Y21" s="20"/>
      <c r="Z21" s="48">
        <f t="shared" si="11"/>
        <v>0</v>
      </c>
      <c r="AA21" s="48">
        <f t="shared" si="12"/>
        <v>0</v>
      </c>
      <c r="AB21" s="48">
        <f t="shared" si="13"/>
        <v>0</v>
      </c>
      <c r="AC21" s="48">
        <f t="shared" si="19"/>
        <v>0</v>
      </c>
      <c r="AD21" s="20"/>
      <c r="AE21" s="20"/>
      <c r="AF21" s="59"/>
      <c r="AG21" s="59">
        <v>20</v>
      </c>
      <c r="AH21" s="59">
        <v>30</v>
      </c>
      <c r="AI21" s="59">
        <v>15</v>
      </c>
      <c r="AJ21" s="59">
        <v>11</v>
      </c>
      <c r="AK21" s="59"/>
      <c r="AL21" s="59"/>
      <c r="AM21" s="3"/>
      <c r="AN21" s="48">
        <f t="shared" si="14"/>
        <v>0</v>
      </c>
      <c r="AO21" s="48">
        <f t="shared" si="15"/>
        <v>0</v>
      </c>
      <c r="AP21" s="48">
        <f t="shared" si="16"/>
        <v>0</v>
      </c>
      <c r="AQ21" s="48">
        <f t="shared" si="17"/>
        <v>0</v>
      </c>
      <c r="AR21" s="48">
        <f t="shared" si="18"/>
        <v>0</v>
      </c>
      <c r="AS21" s="20"/>
      <c r="AT21" s="20"/>
      <c r="AU21" s="20"/>
      <c r="AV21" s="20"/>
      <c r="AW21" s="20"/>
      <c r="AX21" s="20"/>
      <c r="AY21" s="3"/>
      <c r="AZ21" s="249">
        <v>22</v>
      </c>
      <c r="BA21" s="249">
        <v>9</v>
      </c>
      <c r="BB21" s="249">
        <v>14</v>
      </c>
      <c r="BC21" s="249">
        <v>28</v>
      </c>
      <c r="BD21" s="249">
        <v>3</v>
      </c>
      <c r="BE21" s="249"/>
      <c r="BF21" s="249"/>
      <c r="BG21" s="249"/>
      <c r="BH21" s="249"/>
      <c r="BI21" s="249"/>
      <c r="BJ21" s="249"/>
      <c r="BL21" s="51"/>
      <c r="BM21" s="51"/>
      <c r="BN21" s="249"/>
      <c r="BO21" s="249"/>
      <c r="BQ21" s="128">
        <v>60.7</v>
      </c>
      <c r="BR21" s="98">
        <f t="shared" si="7"/>
        <v>0</v>
      </c>
    </row>
    <row r="22" spans="1:70" ht="16" customHeight="1">
      <c r="A22" s="223" t="s">
        <v>908</v>
      </c>
      <c r="B22" s="224"/>
      <c r="C22" s="296" t="s">
        <v>901</v>
      </c>
      <c r="D22" s="251" t="s">
        <v>902</v>
      </c>
      <c r="E22" s="19">
        <v>55</v>
      </c>
      <c r="F22" s="130">
        <f t="shared" ref="F22" si="27">SUM(J22:V22)</f>
        <v>0</v>
      </c>
      <c r="G22" s="255">
        <v>690</v>
      </c>
      <c r="H22" s="8">
        <f t="shared" ref="H22" si="28">F22*G22*(100-$F$2)/100</f>
        <v>0</v>
      </c>
      <c r="I22" s="3"/>
      <c r="J22" s="21"/>
      <c r="K22" s="334"/>
      <c r="L22" s="336"/>
      <c r="M22" s="315"/>
      <c r="N22" s="339"/>
      <c r="O22" s="21"/>
      <c r="P22" s="76"/>
      <c r="Q22" s="252"/>
      <c r="R22" s="21"/>
      <c r="S22" s="21"/>
      <c r="T22" s="21"/>
      <c r="U22" s="21"/>
      <c r="V22" s="58"/>
      <c r="W22" s="215"/>
      <c r="X22" s="3"/>
      <c r="Y22" s="20"/>
      <c r="Z22" s="48">
        <f t="shared" si="11"/>
        <v>0</v>
      </c>
      <c r="AA22" s="48">
        <f t="shared" si="12"/>
        <v>0</v>
      </c>
      <c r="AB22" s="48">
        <f t="shared" si="13"/>
        <v>0</v>
      </c>
      <c r="AC22" s="48">
        <f t="shared" si="19"/>
        <v>0</v>
      </c>
      <c r="AD22" s="48">
        <f t="shared" ref="AD22" si="29">AK22*$F22</f>
        <v>0</v>
      </c>
      <c r="AE22" s="20"/>
      <c r="AF22" s="59"/>
      <c r="AG22" s="59">
        <v>25</v>
      </c>
      <c r="AH22" s="59">
        <v>5</v>
      </c>
      <c r="AI22" s="59">
        <v>10</v>
      </c>
      <c r="AJ22" s="59">
        <v>10</v>
      </c>
      <c r="AK22" s="59">
        <v>5</v>
      </c>
      <c r="AL22" s="59"/>
      <c r="AM22" s="3"/>
      <c r="AN22" s="48">
        <f t="shared" si="14"/>
        <v>0</v>
      </c>
      <c r="AO22" s="48">
        <f t="shared" si="15"/>
        <v>0</v>
      </c>
      <c r="AP22" s="48">
        <f t="shared" si="16"/>
        <v>0</v>
      </c>
      <c r="AQ22" s="48">
        <f t="shared" si="17"/>
        <v>0</v>
      </c>
      <c r="AR22" s="48">
        <f t="shared" si="18"/>
        <v>0</v>
      </c>
      <c r="AS22" s="48">
        <f t="shared" si="20"/>
        <v>0</v>
      </c>
      <c r="AT22" s="20"/>
      <c r="AU22" s="20"/>
      <c r="AV22" s="20"/>
      <c r="AW22" s="20"/>
      <c r="AX22" s="20"/>
      <c r="AY22" s="3"/>
      <c r="AZ22" s="249">
        <v>6</v>
      </c>
      <c r="BA22" s="249">
        <v>21</v>
      </c>
      <c r="BB22" s="249">
        <v>17</v>
      </c>
      <c r="BC22" s="249">
        <v>8</v>
      </c>
      <c r="BD22" s="249">
        <v>4</v>
      </c>
      <c r="BE22" s="249">
        <v>4</v>
      </c>
      <c r="BF22" s="249"/>
      <c r="BG22" s="249"/>
      <c r="BH22" s="249"/>
      <c r="BI22" s="249"/>
      <c r="BJ22" s="249"/>
      <c r="BL22" s="51"/>
      <c r="BM22" s="51"/>
      <c r="BN22" s="249"/>
      <c r="BO22" s="249"/>
      <c r="BQ22" s="128">
        <v>32.799999999999997</v>
      </c>
      <c r="BR22" s="98">
        <f t="shared" ref="BR22" si="30">BQ22*F22</f>
        <v>0</v>
      </c>
    </row>
    <row r="23" spans="1:70" ht="16" customHeight="1">
      <c r="A23" s="223" t="s">
        <v>909</v>
      </c>
      <c r="B23" s="224"/>
      <c r="C23" s="296" t="s">
        <v>903</v>
      </c>
      <c r="D23" s="251" t="s">
        <v>334</v>
      </c>
      <c r="E23" s="19">
        <v>51</v>
      </c>
      <c r="F23" s="130">
        <f t="shared" si="2"/>
        <v>0</v>
      </c>
      <c r="G23" s="255">
        <v>990</v>
      </c>
      <c r="H23" s="8">
        <f t="shared" si="3"/>
        <v>0</v>
      </c>
      <c r="I23" s="3"/>
      <c r="J23" s="21"/>
      <c r="K23" s="334"/>
      <c r="L23" s="336"/>
      <c r="M23" s="315"/>
      <c r="N23" s="339"/>
      <c r="O23" s="21"/>
      <c r="P23" s="76"/>
      <c r="Q23" s="252"/>
      <c r="R23" s="21"/>
      <c r="S23" s="21"/>
      <c r="T23" s="21"/>
      <c r="U23" s="21"/>
      <c r="V23" s="58"/>
      <c r="W23" s="215"/>
      <c r="X23" s="3"/>
      <c r="Y23" s="20"/>
      <c r="Z23" s="48">
        <f t="shared" si="11"/>
        <v>0</v>
      </c>
      <c r="AA23" s="48">
        <f t="shared" si="12"/>
        <v>0</v>
      </c>
      <c r="AB23" s="48">
        <f t="shared" si="13"/>
        <v>0</v>
      </c>
      <c r="AC23" s="48">
        <f t="shared" si="19"/>
        <v>0</v>
      </c>
      <c r="AD23" s="20"/>
      <c r="AE23" s="20"/>
      <c r="AF23" s="59"/>
      <c r="AG23" s="59">
        <v>20</v>
      </c>
      <c r="AH23" s="59">
        <v>4</v>
      </c>
      <c r="AI23" s="59">
        <v>21</v>
      </c>
      <c r="AJ23" s="59">
        <v>6</v>
      </c>
      <c r="AK23" s="59"/>
      <c r="AL23" s="59"/>
      <c r="AM23" s="3"/>
      <c r="AN23" s="48">
        <f t="shared" si="14"/>
        <v>0</v>
      </c>
      <c r="AO23" s="48">
        <f t="shared" si="15"/>
        <v>0</v>
      </c>
      <c r="AP23" s="48">
        <f t="shared" si="16"/>
        <v>0</v>
      </c>
      <c r="AQ23" s="48">
        <f t="shared" si="17"/>
        <v>0</v>
      </c>
      <c r="AR23" s="48">
        <f t="shared" si="18"/>
        <v>0</v>
      </c>
      <c r="AS23" s="48">
        <f t="shared" si="20"/>
        <v>0</v>
      </c>
      <c r="AT23" s="48">
        <f t="shared" si="23"/>
        <v>0</v>
      </c>
      <c r="AU23" s="20"/>
      <c r="AV23" s="20"/>
      <c r="AW23" s="20"/>
      <c r="AX23" s="20"/>
      <c r="AY23" s="3"/>
      <c r="AZ23" s="249">
        <v>2</v>
      </c>
      <c r="BA23" s="249">
        <v>20</v>
      </c>
      <c r="BB23" s="249">
        <v>2</v>
      </c>
      <c r="BC23" s="249">
        <v>15</v>
      </c>
      <c r="BD23" s="249">
        <v>6</v>
      </c>
      <c r="BE23" s="249">
        <v>3</v>
      </c>
      <c r="BF23" s="249">
        <v>3</v>
      </c>
      <c r="BG23" s="249"/>
      <c r="BH23" s="249"/>
      <c r="BI23" s="249"/>
      <c r="BJ23" s="249"/>
      <c r="BL23" s="51"/>
      <c r="BM23" s="51"/>
      <c r="BN23" s="249"/>
      <c r="BO23" s="249"/>
      <c r="BQ23" s="128">
        <v>38.299999999999997</v>
      </c>
      <c r="BR23" s="98">
        <f t="shared" si="7"/>
        <v>0</v>
      </c>
    </row>
    <row r="24" spans="1:70" ht="16" customHeight="1">
      <c r="A24" s="360" t="s">
        <v>1452</v>
      </c>
      <c r="B24" s="222"/>
      <c r="C24" s="296" t="s">
        <v>1530</v>
      </c>
      <c r="D24" s="402" t="s">
        <v>1397</v>
      </c>
      <c r="E24" s="29">
        <v>40</v>
      </c>
      <c r="F24" s="130">
        <f t="shared" si="2"/>
        <v>0</v>
      </c>
      <c r="G24" s="255">
        <v>1045</v>
      </c>
      <c r="H24" s="8">
        <f t="shared" ref="H24:H26" si="31">F24*G24*(100-$F$2)/100</f>
        <v>0</v>
      </c>
      <c r="I24" s="3"/>
      <c r="J24" s="307"/>
      <c r="K24" s="334"/>
      <c r="L24" s="336"/>
      <c r="M24" s="315"/>
      <c r="N24" s="339"/>
      <c r="O24" s="253"/>
      <c r="P24" s="25"/>
      <c r="Q24" s="252"/>
      <c r="R24" s="321"/>
      <c r="S24" s="323"/>
      <c r="T24" s="253"/>
      <c r="U24" s="254"/>
      <c r="V24" s="58"/>
      <c r="W24" s="215"/>
      <c r="X24" s="3"/>
      <c r="Y24" s="20"/>
      <c r="Z24" s="20"/>
      <c r="AA24" s="48">
        <f t="shared" ref="AA24" si="32">AH24*$F24</f>
        <v>0</v>
      </c>
      <c r="AB24" s="48">
        <f t="shared" ref="AB24:AB26" si="33">AI24*$F24</f>
        <v>0</v>
      </c>
      <c r="AC24" s="48">
        <f t="shared" ref="AC24:AD25" si="34">AJ24*$F24</f>
        <v>0</v>
      </c>
      <c r="AD24" s="48">
        <f t="shared" si="34"/>
        <v>0</v>
      </c>
      <c r="AE24" s="20"/>
      <c r="AF24" s="59"/>
      <c r="AG24" s="59"/>
      <c r="AH24" s="59">
        <v>19</v>
      </c>
      <c r="AI24" s="59">
        <v>11</v>
      </c>
      <c r="AJ24" s="59">
        <v>5</v>
      </c>
      <c r="AK24" s="59">
        <v>5</v>
      </c>
      <c r="AL24" s="59"/>
      <c r="AM24" s="3"/>
      <c r="AN24" s="20"/>
      <c r="AO24" s="20"/>
      <c r="AP24" s="48">
        <f t="shared" ref="AP24" si="35">BB24*$F24</f>
        <v>0</v>
      </c>
      <c r="AQ24" s="20"/>
      <c r="AR24" s="48">
        <f t="shared" ref="AR24:AS26" si="36">BD24*$F24</f>
        <v>0</v>
      </c>
      <c r="AS24" s="48">
        <f t="shared" ref="AS24" si="37">BE24*$F24</f>
        <v>0</v>
      </c>
      <c r="AT24" s="20"/>
      <c r="AU24" s="20"/>
      <c r="AV24" s="20"/>
      <c r="AW24" s="20"/>
      <c r="AX24" s="20"/>
      <c r="AY24" s="3"/>
      <c r="AZ24" s="249"/>
      <c r="BA24" s="249"/>
      <c r="BB24" s="249">
        <v>5</v>
      </c>
      <c r="BC24" s="249"/>
      <c r="BD24" s="249">
        <v>3</v>
      </c>
      <c r="BE24" s="249">
        <v>2</v>
      </c>
      <c r="BF24" s="249"/>
      <c r="BG24" s="249"/>
      <c r="BH24" s="249"/>
      <c r="BI24" s="249"/>
      <c r="BJ24" s="249"/>
      <c r="BL24" s="48">
        <f t="shared" ref="BL24:BL26" si="38">BN24*$F24</f>
        <v>0</v>
      </c>
      <c r="BM24" s="51"/>
      <c r="BN24" s="249">
        <v>95</v>
      </c>
      <c r="BO24" s="249"/>
      <c r="BQ24" s="128">
        <v>15.7</v>
      </c>
      <c r="BR24" s="98">
        <f>BQ24*F24</f>
        <v>0</v>
      </c>
    </row>
    <row r="25" spans="1:70" ht="16" customHeight="1">
      <c r="A25" s="360" t="s">
        <v>1538</v>
      </c>
      <c r="B25" s="222"/>
      <c r="C25" s="439" t="s">
        <v>1540</v>
      </c>
      <c r="D25" s="403" t="s">
        <v>1542</v>
      </c>
      <c r="E25" s="29">
        <v>42</v>
      </c>
      <c r="F25" s="130">
        <f t="shared" si="2"/>
        <v>0</v>
      </c>
      <c r="G25" s="255">
        <v>630</v>
      </c>
      <c r="H25" s="8">
        <f t="shared" si="31"/>
        <v>0</v>
      </c>
      <c r="I25" s="3"/>
      <c r="J25" s="307"/>
      <c r="K25" s="334"/>
      <c r="L25" s="336"/>
      <c r="M25" s="315"/>
      <c r="N25" s="339"/>
      <c r="O25" s="253"/>
      <c r="P25" s="168"/>
      <c r="Q25" s="252"/>
      <c r="R25" s="321"/>
      <c r="S25" s="323"/>
      <c r="T25" s="253"/>
      <c r="U25" s="254"/>
      <c r="V25" s="58"/>
      <c r="W25" s="215"/>
      <c r="X25" s="3"/>
      <c r="Y25" s="48">
        <f t="shared" ref="Y25:Y26" si="39">AF25*$F25</f>
        <v>0</v>
      </c>
      <c r="Z25" s="48">
        <f t="shared" ref="Z25:Z26" si="40">AG25*$F25</f>
        <v>0</v>
      </c>
      <c r="AA25" s="48">
        <f t="shared" ref="AA25:AA26" si="41">AH25*$F25</f>
        <v>0</v>
      </c>
      <c r="AB25" s="48">
        <f t="shared" si="33"/>
        <v>0</v>
      </c>
      <c r="AC25" s="48">
        <f t="shared" si="34"/>
        <v>0</v>
      </c>
      <c r="AD25" s="48">
        <f t="shared" si="34"/>
        <v>0</v>
      </c>
      <c r="AE25" s="20"/>
      <c r="AF25" s="59">
        <v>15</v>
      </c>
      <c r="AG25" s="59">
        <v>10</v>
      </c>
      <c r="AH25" s="59">
        <v>5</v>
      </c>
      <c r="AI25" s="59">
        <v>3</v>
      </c>
      <c r="AJ25" s="59">
        <v>6</v>
      </c>
      <c r="AK25" s="59">
        <v>3</v>
      </c>
      <c r="AL25" s="59"/>
      <c r="AM25" s="3"/>
      <c r="AN25" s="48">
        <f t="shared" ref="AN25:AN26" si="42">AZ25*$F25</f>
        <v>0</v>
      </c>
      <c r="AO25" s="48">
        <f t="shared" ref="AO25:AO26" si="43">BA25*$F25</f>
        <v>0</v>
      </c>
      <c r="AP25" s="20"/>
      <c r="AQ25" s="48">
        <f t="shared" ref="AQ25:AQ26" si="44">BC25*$F25</f>
        <v>0</v>
      </c>
      <c r="AR25" s="48">
        <f t="shared" si="36"/>
        <v>0</v>
      </c>
      <c r="AS25" s="48">
        <f t="shared" si="36"/>
        <v>0</v>
      </c>
      <c r="AT25" s="20"/>
      <c r="AU25" s="20"/>
      <c r="AV25" s="20"/>
      <c r="AW25" s="20"/>
      <c r="AX25" s="20"/>
      <c r="AY25" s="3"/>
      <c r="AZ25" s="249">
        <v>1</v>
      </c>
      <c r="BA25" s="249">
        <v>3</v>
      </c>
      <c r="BB25" s="249"/>
      <c r="BC25" s="249">
        <v>4</v>
      </c>
      <c r="BD25" s="249">
        <v>3</v>
      </c>
      <c r="BE25" s="249">
        <v>1</v>
      </c>
      <c r="BF25" s="249"/>
      <c r="BG25" s="249"/>
      <c r="BH25" s="249"/>
      <c r="BI25" s="249"/>
      <c r="BJ25" s="249"/>
      <c r="BL25" s="48">
        <f t="shared" si="38"/>
        <v>0</v>
      </c>
      <c r="BM25" s="51"/>
      <c r="BN25" s="249">
        <v>70</v>
      </c>
      <c r="BO25" s="249"/>
      <c r="BQ25" s="128">
        <v>8.1</v>
      </c>
      <c r="BR25" s="98">
        <f>BQ25*F25</f>
        <v>0</v>
      </c>
    </row>
    <row r="26" spans="1:70" ht="16" customHeight="1">
      <c r="A26" s="360" t="s">
        <v>1539</v>
      </c>
      <c r="B26" s="222"/>
      <c r="C26" s="440" t="s">
        <v>1541</v>
      </c>
      <c r="D26" s="404" t="s">
        <v>894</v>
      </c>
      <c r="E26" s="29">
        <v>54</v>
      </c>
      <c r="F26" s="130">
        <f t="shared" si="2"/>
        <v>0</v>
      </c>
      <c r="G26" s="255">
        <v>645</v>
      </c>
      <c r="H26" s="8">
        <f t="shared" si="31"/>
        <v>0</v>
      </c>
      <c r="I26" s="3"/>
      <c r="J26" s="307"/>
      <c r="K26" s="334"/>
      <c r="L26" s="336"/>
      <c r="M26" s="315"/>
      <c r="N26" s="339"/>
      <c r="O26" s="253"/>
      <c r="P26" s="168"/>
      <c r="Q26" s="252"/>
      <c r="R26" s="321"/>
      <c r="S26" s="323"/>
      <c r="T26" s="253"/>
      <c r="U26" s="254"/>
      <c r="V26" s="58"/>
      <c r="W26" s="215"/>
      <c r="X26" s="3"/>
      <c r="Y26" s="48">
        <f t="shared" si="39"/>
        <v>0</v>
      </c>
      <c r="Z26" s="48">
        <f t="shared" si="40"/>
        <v>0</v>
      </c>
      <c r="AA26" s="48">
        <f t="shared" si="41"/>
        <v>0</v>
      </c>
      <c r="AB26" s="48">
        <f t="shared" si="33"/>
        <v>0</v>
      </c>
      <c r="AC26" s="20"/>
      <c r="AD26" s="20"/>
      <c r="AE26" s="20"/>
      <c r="AF26" s="59">
        <v>15</v>
      </c>
      <c r="AG26" s="59">
        <v>5</v>
      </c>
      <c r="AH26" s="59">
        <v>20</v>
      </c>
      <c r="AI26" s="59">
        <v>14</v>
      </c>
      <c r="AJ26" s="59"/>
      <c r="AK26" s="59"/>
      <c r="AL26" s="59"/>
      <c r="AM26" s="3"/>
      <c r="AN26" s="48">
        <f t="shared" si="42"/>
        <v>0</v>
      </c>
      <c r="AO26" s="48">
        <f t="shared" si="43"/>
        <v>0</v>
      </c>
      <c r="AP26" s="20"/>
      <c r="AQ26" s="48">
        <f t="shared" si="44"/>
        <v>0</v>
      </c>
      <c r="AR26" s="48">
        <f t="shared" si="36"/>
        <v>0</v>
      </c>
      <c r="AS26" s="20"/>
      <c r="AT26" s="20"/>
      <c r="AU26" s="20"/>
      <c r="AV26" s="20"/>
      <c r="AW26" s="20"/>
      <c r="AX26" s="20"/>
      <c r="AY26" s="3"/>
      <c r="AZ26" s="249">
        <v>18</v>
      </c>
      <c r="BA26" s="249">
        <v>3</v>
      </c>
      <c r="BB26" s="249"/>
      <c r="BC26" s="249">
        <v>2</v>
      </c>
      <c r="BD26" s="249">
        <v>1</v>
      </c>
      <c r="BE26" s="249"/>
      <c r="BF26" s="249"/>
      <c r="BG26" s="249"/>
      <c r="BH26" s="249"/>
      <c r="BI26" s="249"/>
      <c r="BJ26" s="249"/>
      <c r="BL26" s="48">
        <f t="shared" si="38"/>
        <v>0</v>
      </c>
      <c r="BM26" s="51"/>
      <c r="BN26" s="249">
        <v>50</v>
      </c>
      <c r="BO26" s="249"/>
      <c r="BQ26" s="128">
        <v>8.0619999999999994</v>
      </c>
      <c r="BR26" s="98">
        <f>BQ26*F26</f>
        <v>0</v>
      </c>
    </row>
    <row r="27" spans="1:70" ht="20.149999999999999" customHeight="1">
      <c r="A27" s="9"/>
      <c r="B27" s="9"/>
      <c r="C27" s="9"/>
      <c r="D27" s="9"/>
      <c r="E27" s="57"/>
      <c r="H27" s="129">
        <f>SUM(H12:H26)</f>
        <v>0</v>
      </c>
      <c r="I27" s="3"/>
      <c r="J27" s="31">
        <f>SUM(J12:J26)</f>
        <v>0</v>
      </c>
      <c r="K27" s="31">
        <f t="shared" ref="K27:W27" si="45">SUM(K12:K26)</f>
        <v>0</v>
      </c>
      <c r="L27" s="31">
        <f t="shared" si="45"/>
        <v>0</v>
      </c>
      <c r="M27" s="31">
        <f t="shared" si="45"/>
        <v>0</v>
      </c>
      <c r="N27" s="31">
        <f t="shared" si="45"/>
        <v>0</v>
      </c>
      <c r="O27" s="31">
        <f t="shared" si="45"/>
        <v>0</v>
      </c>
      <c r="P27" s="31">
        <f t="shared" si="45"/>
        <v>0</v>
      </c>
      <c r="Q27" s="31">
        <f t="shared" si="45"/>
        <v>0</v>
      </c>
      <c r="R27" s="31">
        <f t="shared" si="45"/>
        <v>0</v>
      </c>
      <c r="S27" s="31">
        <f t="shared" si="45"/>
        <v>0</v>
      </c>
      <c r="T27" s="31">
        <f t="shared" si="45"/>
        <v>0</v>
      </c>
      <c r="U27" s="31">
        <f t="shared" si="45"/>
        <v>0</v>
      </c>
      <c r="V27" s="31">
        <f t="shared" si="45"/>
        <v>0</v>
      </c>
      <c r="W27" s="31">
        <f t="shared" si="45"/>
        <v>0</v>
      </c>
      <c r="X27" s="3"/>
      <c r="Y27" s="13">
        <f>SUM(Y12:Y26)</f>
        <v>0</v>
      </c>
      <c r="Z27" s="13">
        <f t="shared" ref="Z27:AE27" si="46">SUM(Z12:Z26)</f>
        <v>0</v>
      </c>
      <c r="AA27" s="13">
        <f t="shared" si="46"/>
        <v>0</v>
      </c>
      <c r="AB27" s="13">
        <f t="shared" si="46"/>
        <v>0</v>
      </c>
      <c r="AC27" s="13">
        <f t="shared" si="46"/>
        <v>0</v>
      </c>
      <c r="AD27" s="13">
        <f t="shared" si="46"/>
        <v>0</v>
      </c>
      <c r="AE27" s="13">
        <f t="shared" si="46"/>
        <v>0</v>
      </c>
      <c r="AF27" s="21"/>
      <c r="AG27" s="21"/>
      <c r="AH27" s="21"/>
      <c r="AI27" s="21"/>
      <c r="AJ27" s="21"/>
      <c r="AK27" s="21"/>
      <c r="AL27" s="21"/>
      <c r="AM27" s="3"/>
      <c r="AN27" s="13">
        <f t="shared" ref="AN27:AW27" si="47">SUM(AN12:AN26)</f>
        <v>0</v>
      </c>
      <c r="AO27" s="13">
        <f t="shared" si="47"/>
        <v>0</v>
      </c>
      <c r="AP27" s="13">
        <f t="shared" si="47"/>
        <v>0</v>
      </c>
      <c r="AQ27" s="13">
        <f t="shared" si="47"/>
        <v>0</v>
      </c>
      <c r="AR27" s="13">
        <f t="shared" si="47"/>
        <v>0</v>
      </c>
      <c r="AS27" s="13">
        <f t="shared" si="47"/>
        <v>0</v>
      </c>
      <c r="AT27" s="13">
        <f t="shared" si="47"/>
        <v>0</v>
      </c>
      <c r="AU27" s="13">
        <f t="shared" si="47"/>
        <v>0</v>
      </c>
      <c r="AV27" s="13">
        <f t="shared" si="47"/>
        <v>0</v>
      </c>
      <c r="AW27" s="13">
        <f t="shared" si="47"/>
        <v>0</v>
      </c>
      <c r="AX27" s="13">
        <f>SUM(AX12:AX26)</f>
        <v>0</v>
      </c>
      <c r="AY27" s="3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L27" s="13">
        <f>SUM(BL12:BL26)</f>
        <v>0</v>
      </c>
      <c r="BM27" s="13">
        <f>SUM(BM12:BM26)</f>
        <v>0</v>
      </c>
      <c r="BN27" s="21"/>
      <c r="BO27" s="21"/>
      <c r="BQ27" s="51"/>
      <c r="BR27" s="100">
        <f>SUM(BR12:BR26)</f>
        <v>0</v>
      </c>
    </row>
  </sheetData>
  <mergeCells count="7">
    <mergeCell ref="BL10:BM10"/>
    <mergeCell ref="BQ10:BR10"/>
    <mergeCell ref="J1:N1"/>
    <mergeCell ref="C5:C6"/>
    <mergeCell ref="J6:N6"/>
    <mergeCell ref="Y10:AE10"/>
    <mergeCell ref="AN10:AX10"/>
  </mergeCells>
  <hyperlinks>
    <hyperlink ref="C23" r:id="rId1" xr:uid="{464C0A5F-3E0B-4BE4-A1C8-32CFB6BB851C}"/>
    <hyperlink ref="C22" r:id="rId2" xr:uid="{F52119DB-2320-47F3-8E36-C1DBB5A72BAB}"/>
    <hyperlink ref="C21" r:id="rId3" xr:uid="{6F6D1420-5865-419D-B7F7-13C1A491DF86}"/>
    <hyperlink ref="C20" r:id="rId4" xr:uid="{14B88791-1A4A-4392-B385-5A4678D095C3}"/>
    <hyperlink ref="C19" r:id="rId5" xr:uid="{4021DA5A-4502-4BB7-9EAB-44CD678E6083}"/>
    <hyperlink ref="C18" r:id="rId6" xr:uid="{0BD7AE36-192A-4BFD-8E16-1D58DF4A0586}"/>
    <hyperlink ref="C17" r:id="rId7" xr:uid="{A3A22315-16AB-4573-9A31-19B922A88928}"/>
    <hyperlink ref="C12" r:id="rId8" xr:uid="{775C06A0-6A08-42B8-A6D4-D1F22D4CE3B4}"/>
    <hyperlink ref="C13" r:id="rId9" xr:uid="{96B1CC3B-5A60-429C-B0DE-FABB3511718F}"/>
    <hyperlink ref="C14" r:id="rId10" xr:uid="{97EECDFB-ADF5-4559-917C-5CCB488B245A}"/>
    <hyperlink ref="C15" r:id="rId11" xr:uid="{B4BD72C0-FDD3-4C42-98B6-AE7F08EEFE45}"/>
    <hyperlink ref="C16" r:id="rId12" xr:uid="{8C9AAC0F-CC7C-4F6B-9B69-01C5424544CF}"/>
    <hyperlink ref="C24" r:id="rId13" display="Pack TribeLine Pockets (PE/PU)" xr:uid="{6855BDFD-8BF0-44F0-993F-09E73D26E398}"/>
  </hyperlinks>
  <pageMargins left="0.7" right="0.7" top="0.75" bottom="0.75" header="0.3" footer="0.3"/>
  <pageSetup paperSize="9" orientation="portrait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2566-AB09-4815-B28C-5D6CA366FEAF}">
  <sheetPr codeName="Feuil6">
    <tabColor rgb="FFFF0000"/>
  </sheetPr>
  <dimension ref="A1:BP52"/>
  <sheetViews>
    <sheetView zoomScale="70" zoomScaleNormal="70" workbookViewId="0">
      <pane xSplit="3" ySplit="10" topLeftCell="D25" activePane="bottomRight" state="frozenSplit"/>
      <selection pane="topRight" activeCell="J1" sqref="J1"/>
      <selection pane="bottomLeft" activeCell="A11" sqref="A11"/>
      <selection pane="bottomRight" activeCell="H47" sqref="H47"/>
    </sheetView>
  </sheetViews>
  <sheetFormatPr baseColWidth="10" defaultRowHeight="14.5"/>
  <cols>
    <col min="1" max="1" width="20.453125" hidden="1" customWidth="1"/>
    <col min="2" max="2" width="0" hidden="1" customWidth="1"/>
    <col min="3" max="3" width="51.26953125" bestFit="1" customWidth="1"/>
    <col min="5" max="5" width="13.26953125" bestFit="1" customWidth="1"/>
    <col min="6" max="6" width="14.81640625" bestFit="1" customWidth="1"/>
    <col min="30" max="30" width="11.453125" customWidth="1"/>
    <col min="31" max="37" width="11.453125" hidden="1" customWidth="1"/>
    <col min="50" max="60" width="11.453125" hidden="1" customWidth="1"/>
    <col min="64" max="65" width="11.453125" hidden="1" customWidth="1"/>
  </cols>
  <sheetData>
    <row r="1" spans="1:68" s="1" customFormat="1" ht="20.149999999999999" customHeight="1">
      <c r="A1" s="227"/>
      <c r="B1" s="227"/>
      <c r="E1" s="41" t="s">
        <v>47</v>
      </c>
      <c r="F1" s="42" t="s">
        <v>254</v>
      </c>
      <c r="H1" s="9"/>
      <c r="I1" s="9"/>
      <c r="J1" s="479" t="s">
        <v>42</v>
      </c>
      <c r="K1" s="479"/>
      <c r="L1" s="479"/>
      <c r="M1" s="479"/>
      <c r="N1" s="482"/>
      <c r="V1" s="9"/>
      <c r="W1" s="9"/>
      <c r="X1" s="480" t="s">
        <v>70</v>
      </c>
      <c r="Y1" s="480"/>
      <c r="Z1" s="481"/>
      <c r="AA1" s="154">
        <f>BP25+BP52+BP40+BP48</f>
        <v>0</v>
      </c>
      <c r="AD1" s="9"/>
      <c r="AE1" s="9"/>
      <c r="AF1" s="9"/>
      <c r="AG1" s="9"/>
      <c r="AH1" s="9"/>
      <c r="AI1" s="9"/>
      <c r="AJ1" s="9"/>
      <c r="AK1" s="9"/>
      <c r="BH1" s="9"/>
      <c r="BJ1" s="9"/>
      <c r="BK1" s="9"/>
      <c r="BL1" s="9"/>
      <c r="BM1" s="9"/>
    </row>
    <row r="2" spans="1:68" s="1" customFormat="1" ht="21" customHeight="1">
      <c r="A2" s="227"/>
      <c r="B2" s="227"/>
      <c r="C2" s="43" t="s">
        <v>41</v>
      </c>
      <c r="D2" s="43"/>
      <c r="E2" s="50">
        <f>H25+H52+H40+H48</f>
        <v>0</v>
      </c>
      <c r="F2" s="81">
        <v>0</v>
      </c>
      <c r="H2" s="9"/>
      <c r="I2" s="9"/>
      <c r="J2" s="87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24" t="s">
        <v>62</v>
      </c>
      <c r="V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BH2" s="9"/>
      <c r="BJ2" s="9"/>
      <c r="BK2" s="9"/>
      <c r="BL2" s="9"/>
      <c r="BM2" s="9"/>
    </row>
    <row r="3" spans="1:68" s="1" customFormat="1" ht="19.5" customHeight="1">
      <c r="A3" s="227"/>
      <c r="B3" s="227"/>
      <c r="C3" s="40"/>
      <c r="D3" s="40"/>
      <c r="E3" s="40"/>
      <c r="F3" s="40"/>
      <c r="G3" s="3"/>
      <c r="I3" s="9"/>
      <c r="J3" s="37">
        <f>X25+X52+X40+X48</f>
        <v>0</v>
      </c>
      <c r="K3" s="37">
        <f t="shared" ref="K3:P3" si="0">Y25+Y52+Y40+Y48</f>
        <v>0</v>
      </c>
      <c r="L3" s="37">
        <f t="shared" si="0"/>
        <v>0</v>
      </c>
      <c r="M3" s="37">
        <f t="shared" si="0"/>
        <v>0</v>
      </c>
      <c r="N3" s="37">
        <f t="shared" si="0"/>
        <v>0</v>
      </c>
      <c r="O3" s="37">
        <f t="shared" si="0"/>
        <v>0</v>
      </c>
      <c r="P3" s="37">
        <f t="shared" si="0"/>
        <v>0</v>
      </c>
      <c r="Q3" s="85">
        <f>SUM(J3:P3)</f>
        <v>0</v>
      </c>
      <c r="W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BI3" s="9"/>
      <c r="BJ3" s="9"/>
      <c r="BK3" s="9"/>
      <c r="BL3" s="9"/>
      <c r="BM3" s="9"/>
    </row>
    <row r="4" spans="1:68" s="1" customFormat="1" ht="19.5" customHeight="1">
      <c r="A4" s="227"/>
      <c r="B4" s="227"/>
      <c r="C4" s="40"/>
      <c r="D4" s="40"/>
      <c r="E4" s="40"/>
      <c r="F4" s="40"/>
      <c r="G4" s="3"/>
      <c r="I4" s="9"/>
      <c r="J4" s="46"/>
      <c r="K4" s="46"/>
      <c r="L4" s="46"/>
      <c r="M4" s="46"/>
      <c r="N4" s="46"/>
      <c r="O4" s="46"/>
      <c r="P4" s="46"/>
      <c r="W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BI4" s="9"/>
      <c r="BJ4" s="9"/>
      <c r="BK4" s="9"/>
      <c r="BL4" s="9"/>
      <c r="BM4" s="9"/>
    </row>
    <row r="5" spans="1:68" s="1" customFormat="1" ht="19.5" customHeight="1">
      <c r="A5" s="227"/>
      <c r="B5" s="227"/>
      <c r="C5" s="483" t="s">
        <v>1681</v>
      </c>
      <c r="D5" s="40"/>
      <c r="E5" s="40"/>
      <c r="F5" s="64"/>
      <c r="G5" s="3"/>
      <c r="H5" s="33"/>
      <c r="I5" s="9"/>
      <c r="J5" s="33"/>
      <c r="K5" s="33"/>
      <c r="W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BI5" s="9"/>
      <c r="BJ5" s="9"/>
      <c r="BK5" s="9"/>
      <c r="BL5" s="9"/>
      <c r="BM5" s="9"/>
    </row>
    <row r="6" spans="1:68" s="1" customFormat="1" ht="19.5" customHeight="1">
      <c r="A6" s="227"/>
      <c r="B6" s="227"/>
      <c r="C6" s="483"/>
      <c r="D6" s="408" t="s">
        <v>1653</v>
      </c>
      <c r="E6" s="40"/>
      <c r="F6" s="40"/>
      <c r="G6" s="3"/>
      <c r="I6" s="9"/>
      <c r="J6" s="479" t="s">
        <v>1447</v>
      </c>
      <c r="K6" s="479"/>
      <c r="L6" s="479"/>
      <c r="M6" s="479"/>
      <c r="N6" s="479"/>
      <c r="T6" s="9"/>
      <c r="U6" s="9"/>
      <c r="V6" s="9"/>
      <c r="W6" s="9"/>
      <c r="X6" s="479" t="s">
        <v>1448</v>
      </c>
      <c r="Y6" s="479"/>
      <c r="Z6" s="479"/>
      <c r="AA6" s="9"/>
      <c r="AB6" s="9"/>
      <c r="AC6" s="75"/>
      <c r="AD6" s="9"/>
      <c r="AE6" s="9"/>
      <c r="AF6" s="9"/>
      <c r="AG6" s="9"/>
      <c r="AH6" s="9"/>
      <c r="AI6" s="9"/>
      <c r="AJ6" s="9"/>
      <c r="AK6" s="9"/>
      <c r="AL6" s="9"/>
      <c r="BI6" s="9"/>
      <c r="BJ6" s="9"/>
      <c r="BK6" s="9"/>
      <c r="BL6" s="9"/>
      <c r="BM6" s="9"/>
    </row>
    <row r="7" spans="1:68" s="1" customFormat="1" ht="19.5" customHeight="1">
      <c r="A7" s="227"/>
      <c r="B7" s="227"/>
      <c r="C7" s="268"/>
      <c r="D7" s="40"/>
      <c r="E7" s="40"/>
      <c r="F7" s="40"/>
      <c r="G7" s="3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24" t="s">
        <v>62</v>
      </c>
      <c r="W7" s="9"/>
      <c r="X7" s="118" t="s">
        <v>50</v>
      </c>
      <c r="Y7" s="119" t="s">
        <v>52</v>
      </c>
      <c r="Z7" s="120" t="s">
        <v>62</v>
      </c>
      <c r="AA7" s="9"/>
      <c r="AB7" s="9"/>
      <c r="AC7" s="9"/>
      <c r="AD7" s="9"/>
      <c r="AE7" s="9"/>
      <c r="AF7" s="9"/>
      <c r="AG7" s="9"/>
      <c r="AH7" s="9"/>
      <c r="BJ7" s="9"/>
      <c r="BK7" s="9"/>
      <c r="BL7" s="9"/>
      <c r="BM7" s="9"/>
    </row>
    <row r="8" spans="1:68" s="1" customFormat="1" ht="19.5" customHeight="1">
      <c r="A8" s="227"/>
      <c r="B8" s="227"/>
      <c r="C8" s="40"/>
      <c r="D8" s="40"/>
      <c r="E8" s="40"/>
      <c r="F8" s="40"/>
      <c r="G8" s="3"/>
      <c r="H8" s="33"/>
      <c r="J8" s="37">
        <f>AM25+AM52+AM40+AM48</f>
        <v>0</v>
      </c>
      <c r="K8" s="37">
        <f t="shared" ref="K8:T8" si="1">AN25+AN52+AN40+AN48</f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37">
        <f t="shared" si="1"/>
        <v>0</v>
      </c>
      <c r="T8" s="37">
        <f t="shared" si="1"/>
        <v>0</v>
      </c>
      <c r="U8" s="97">
        <f>SUM(J8:T8)</f>
        <v>0</v>
      </c>
      <c r="W8" s="9"/>
      <c r="X8" s="156">
        <f>BJ25+BJ52+BJ40+BJ48</f>
        <v>0</v>
      </c>
      <c r="Y8" s="156">
        <f>BK25+BK52+BK40+BK48</f>
        <v>0</v>
      </c>
      <c r="Z8" s="85">
        <f>SUM(X8:Y8)</f>
        <v>0</v>
      </c>
      <c r="AA8" s="9"/>
      <c r="AB8" s="9"/>
      <c r="AC8" s="9"/>
      <c r="AD8" s="9"/>
      <c r="AE8" s="9"/>
      <c r="AF8" s="9"/>
      <c r="AG8" s="9"/>
      <c r="AH8" s="9"/>
      <c r="BJ8" s="9"/>
      <c r="BK8" s="9"/>
      <c r="BL8" s="9"/>
      <c r="BM8" s="9"/>
    </row>
    <row r="9" spans="1:68" s="1" customFormat="1" ht="17.25" customHeight="1">
      <c r="A9" s="227"/>
      <c r="B9" s="227"/>
      <c r="C9" s="276" t="s">
        <v>1062</v>
      </c>
      <c r="D9" s="40"/>
      <c r="I9" s="9"/>
      <c r="P9" s="2"/>
      <c r="W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BI9" s="9"/>
      <c r="BJ9" s="9"/>
      <c r="BK9" s="9"/>
      <c r="BL9" s="9"/>
      <c r="BM9" s="9"/>
    </row>
    <row r="10" spans="1:68" s="1" customFormat="1" ht="117.75" customHeight="1">
      <c r="A10" s="228" t="s">
        <v>401</v>
      </c>
      <c r="B10" s="228"/>
      <c r="C10" s="45"/>
      <c r="D10" s="142" t="s">
        <v>203</v>
      </c>
      <c r="E10" s="38" t="s">
        <v>30</v>
      </c>
      <c r="F10" s="38" t="s">
        <v>31</v>
      </c>
      <c r="G10" s="38" t="s">
        <v>32</v>
      </c>
      <c r="H10" s="38" t="s">
        <v>33</v>
      </c>
      <c r="I10" s="9"/>
      <c r="J10" s="331" t="s">
        <v>1390</v>
      </c>
      <c r="K10" s="308" t="s">
        <v>132</v>
      </c>
      <c r="L10" s="310" t="s">
        <v>371</v>
      </c>
      <c r="M10" s="314" t="s">
        <v>44</v>
      </c>
      <c r="N10" s="316" t="s">
        <v>45</v>
      </c>
      <c r="O10" s="205" t="s">
        <v>1395</v>
      </c>
      <c r="P10" s="138" t="s">
        <v>202</v>
      </c>
      <c r="Q10" s="328" t="s">
        <v>156</v>
      </c>
      <c r="R10" s="320" t="s">
        <v>376</v>
      </c>
      <c r="S10" s="322" t="s">
        <v>131</v>
      </c>
      <c r="T10" s="5" t="s">
        <v>224</v>
      </c>
      <c r="U10" s="20"/>
      <c r="V10" s="20"/>
      <c r="W10" s="9"/>
      <c r="X10" s="484" t="s">
        <v>34</v>
      </c>
      <c r="Y10" s="485"/>
      <c r="Z10" s="485"/>
      <c r="AA10" s="485"/>
      <c r="AB10" s="485"/>
      <c r="AC10" s="485"/>
      <c r="AD10" s="486"/>
      <c r="AE10" s="36"/>
      <c r="AF10" s="9"/>
      <c r="AG10" s="9"/>
      <c r="AH10" s="9"/>
      <c r="AI10" s="9"/>
      <c r="AJ10" s="9"/>
      <c r="AK10" s="9"/>
      <c r="AL10" s="9"/>
      <c r="AM10" s="487" t="s">
        <v>59</v>
      </c>
      <c r="AN10" s="488"/>
      <c r="AO10" s="488"/>
      <c r="AP10" s="488"/>
      <c r="AQ10" s="488"/>
      <c r="AR10" s="488"/>
      <c r="AS10" s="488"/>
      <c r="AT10" s="488"/>
      <c r="AU10" s="488"/>
      <c r="AV10" s="488"/>
      <c r="AW10" s="488"/>
      <c r="BI10" s="9"/>
      <c r="BJ10" s="489" t="s">
        <v>65</v>
      </c>
      <c r="BK10" s="490"/>
      <c r="BL10" s="9"/>
      <c r="BM10" s="9"/>
      <c r="BO10" s="478" t="s">
        <v>67</v>
      </c>
      <c r="BP10" s="478"/>
    </row>
    <row r="11" spans="1:68" s="1" customFormat="1" ht="20.149999999999999" customHeight="1">
      <c r="A11" s="229"/>
      <c r="B11" s="229"/>
      <c r="C11" s="28" t="s">
        <v>1723</v>
      </c>
      <c r="D11" s="16"/>
      <c r="E11" s="16"/>
      <c r="F11" s="16"/>
      <c r="G11" s="12"/>
      <c r="H11" s="12"/>
      <c r="I11" s="9"/>
      <c r="J11" s="16"/>
      <c r="K11" s="16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  <c r="W11" s="9"/>
      <c r="X11" s="6" t="s">
        <v>61</v>
      </c>
      <c r="Y11" s="6" t="s">
        <v>20</v>
      </c>
      <c r="Z11" s="6" t="s">
        <v>21</v>
      </c>
      <c r="AA11" s="6" t="s">
        <v>22</v>
      </c>
      <c r="AB11" s="6" t="s">
        <v>23</v>
      </c>
      <c r="AC11" s="6" t="s">
        <v>6</v>
      </c>
      <c r="AD11" s="6" t="s">
        <v>24</v>
      </c>
      <c r="AE11" s="13" t="s">
        <v>61</v>
      </c>
      <c r="AF11" s="13" t="s">
        <v>20</v>
      </c>
      <c r="AG11" s="13" t="s">
        <v>21</v>
      </c>
      <c r="AH11" s="13" t="s">
        <v>22</v>
      </c>
      <c r="AI11" s="13" t="s">
        <v>23</v>
      </c>
      <c r="AJ11" s="13" t="s">
        <v>6</v>
      </c>
      <c r="AK11" s="13" t="s">
        <v>24</v>
      </c>
      <c r="AL11" s="9"/>
      <c r="AM11" s="6" t="s">
        <v>48</v>
      </c>
      <c r="AN11" s="6" t="s">
        <v>49</v>
      </c>
      <c r="AO11" s="6" t="s">
        <v>50</v>
      </c>
      <c r="AP11" s="6" t="s">
        <v>52</v>
      </c>
      <c r="AQ11" s="6" t="s">
        <v>54</v>
      </c>
      <c r="AR11" s="6" t="s">
        <v>55</v>
      </c>
      <c r="AS11" s="6" t="s">
        <v>56</v>
      </c>
      <c r="AT11" s="6" t="s">
        <v>57</v>
      </c>
      <c r="AU11" s="6" t="s">
        <v>58</v>
      </c>
      <c r="AV11" s="6" t="s">
        <v>239</v>
      </c>
      <c r="AW11" s="6" t="s">
        <v>240</v>
      </c>
      <c r="AX11" s="13" t="s">
        <v>48</v>
      </c>
      <c r="AY11" s="13" t="s">
        <v>49</v>
      </c>
      <c r="AZ11" s="13" t="s">
        <v>50</v>
      </c>
      <c r="BA11" s="13" t="s">
        <v>52</v>
      </c>
      <c r="BB11" s="13" t="s">
        <v>54</v>
      </c>
      <c r="BC11" s="13" t="s">
        <v>55</v>
      </c>
      <c r="BD11" s="13" t="s">
        <v>56</v>
      </c>
      <c r="BE11" s="13" t="s">
        <v>57</v>
      </c>
      <c r="BF11" s="13" t="s">
        <v>58</v>
      </c>
      <c r="BG11" s="13" t="s">
        <v>239</v>
      </c>
      <c r="BH11" s="13" t="s">
        <v>240</v>
      </c>
      <c r="BI11" s="9"/>
      <c r="BJ11" s="344" t="s">
        <v>50</v>
      </c>
      <c r="BK11" s="345" t="s">
        <v>52</v>
      </c>
      <c r="BL11" s="13" t="s">
        <v>50</v>
      </c>
      <c r="BM11" s="13" t="s">
        <v>52</v>
      </c>
      <c r="BO11" s="346" t="s">
        <v>68</v>
      </c>
      <c r="BP11" s="346" t="s">
        <v>69</v>
      </c>
    </row>
    <row r="12" spans="1:68">
      <c r="A12" s="233" t="s">
        <v>1282</v>
      </c>
      <c r="B12" s="234"/>
      <c r="C12" s="293" t="s">
        <v>1042</v>
      </c>
      <c r="D12" s="19" t="s">
        <v>61</v>
      </c>
      <c r="E12" s="19">
        <v>5</v>
      </c>
      <c r="F12" s="130">
        <f t="shared" ref="F12:F19" si="2">SUM(J12:V12)</f>
        <v>0</v>
      </c>
      <c r="G12" s="8">
        <v>27.5</v>
      </c>
      <c r="H12" s="8">
        <f t="shared" ref="H12:H19" si="3">F12*G12*(100-$F$2)/100</f>
        <v>0</v>
      </c>
      <c r="J12" s="332"/>
      <c r="K12" s="309"/>
      <c r="L12" s="311"/>
      <c r="M12" s="315"/>
      <c r="N12" s="317"/>
      <c r="O12" s="205"/>
      <c r="P12" s="25"/>
      <c r="Q12" s="59"/>
      <c r="R12" s="320"/>
      <c r="S12" s="322"/>
      <c r="T12" s="5"/>
      <c r="U12" s="20"/>
      <c r="V12" s="20"/>
      <c r="X12" s="59">
        <f>AE12*F12</f>
        <v>0</v>
      </c>
      <c r="Y12" s="20"/>
      <c r="Z12" s="20"/>
      <c r="AA12" s="20"/>
      <c r="AB12" s="20"/>
      <c r="AC12" s="20"/>
      <c r="AD12" s="20"/>
      <c r="AE12" s="59">
        <v>5</v>
      </c>
      <c r="AF12" s="59"/>
      <c r="AG12" s="59"/>
      <c r="AH12" s="59"/>
      <c r="AI12" s="59"/>
      <c r="AJ12" s="59"/>
      <c r="AK12" s="59"/>
      <c r="AL12" s="9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9"/>
      <c r="BJ12" s="59">
        <f>BL12*F12</f>
        <v>0</v>
      </c>
      <c r="BK12" s="20"/>
      <c r="BL12" s="59">
        <v>10</v>
      </c>
      <c r="BM12" s="20"/>
      <c r="BN12" s="1"/>
      <c r="BO12" s="266">
        <v>0.1</v>
      </c>
      <c r="BP12" s="98">
        <f t="shared" ref="BP12:BP18" si="4">BO12*F12</f>
        <v>0</v>
      </c>
    </row>
    <row r="13" spans="1:68">
      <c r="A13" s="233" t="s">
        <v>1283</v>
      </c>
      <c r="B13" s="234"/>
      <c r="C13" s="293" t="s">
        <v>1040</v>
      </c>
      <c r="D13" s="19" t="s">
        <v>20</v>
      </c>
      <c r="E13" s="19">
        <v>5</v>
      </c>
      <c r="F13" s="130">
        <f t="shared" si="2"/>
        <v>0</v>
      </c>
      <c r="G13" s="8">
        <v>40</v>
      </c>
      <c r="H13" s="8">
        <f t="shared" si="3"/>
        <v>0</v>
      </c>
      <c r="J13" s="332"/>
      <c r="K13" s="309"/>
      <c r="L13" s="311"/>
      <c r="M13" s="315"/>
      <c r="N13" s="317"/>
      <c r="O13" s="205"/>
      <c r="P13" s="25"/>
      <c r="Q13" s="59"/>
      <c r="R13" s="320"/>
      <c r="S13" s="322"/>
      <c r="T13" s="5"/>
      <c r="U13" s="20"/>
      <c r="V13" s="20"/>
      <c r="X13" s="20"/>
      <c r="Y13" s="59">
        <f>AF13*$F13</f>
        <v>0</v>
      </c>
      <c r="Z13" s="20"/>
      <c r="AA13" s="20"/>
      <c r="AB13" s="20"/>
      <c r="AC13" s="20"/>
      <c r="AD13" s="20"/>
      <c r="AE13" s="59"/>
      <c r="AF13" s="59">
        <v>5</v>
      </c>
      <c r="AG13" s="59"/>
      <c r="AH13" s="59"/>
      <c r="AI13" s="59"/>
      <c r="AJ13" s="59"/>
      <c r="AK13" s="59"/>
      <c r="AL13" s="9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9"/>
      <c r="BJ13" s="59">
        <f t="shared" ref="BJ13:BJ23" si="5">BL13*F13</f>
        <v>0</v>
      </c>
      <c r="BK13" s="20"/>
      <c r="BL13" s="59">
        <v>10</v>
      </c>
      <c r="BM13" s="20"/>
      <c r="BN13" s="1"/>
      <c r="BO13" s="266">
        <v>0.24</v>
      </c>
      <c r="BP13" s="98">
        <f t="shared" si="4"/>
        <v>0</v>
      </c>
    </row>
    <row r="14" spans="1:68">
      <c r="A14" s="233" t="s">
        <v>1284</v>
      </c>
      <c r="B14" s="234"/>
      <c r="C14" s="293" t="s">
        <v>1041</v>
      </c>
      <c r="D14" s="19" t="s">
        <v>20</v>
      </c>
      <c r="E14" s="19">
        <v>5</v>
      </c>
      <c r="F14" s="130">
        <f t="shared" si="2"/>
        <v>0</v>
      </c>
      <c r="G14" s="8">
        <v>40</v>
      </c>
      <c r="H14" s="8">
        <f t="shared" si="3"/>
        <v>0</v>
      </c>
      <c r="J14" s="332"/>
      <c r="K14" s="309"/>
      <c r="L14" s="311"/>
      <c r="M14" s="315"/>
      <c r="N14" s="317"/>
      <c r="O14" s="205"/>
      <c r="P14" s="25"/>
      <c r="Q14" s="59"/>
      <c r="R14" s="320"/>
      <c r="S14" s="322"/>
      <c r="T14" s="5"/>
      <c r="U14" s="20"/>
      <c r="V14" s="20"/>
      <c r="X14" s="20"/>
      <c r="Y14" s="59">
        <f>AF14*$F14</f>
        <v>0</v>
      </c>
      <c r="Z14" s="20"/>
      <c r="AA14" s="20"/>
      <c r="AB14" s="20"/>
      <c r="AC14" s="20"/>
      <c r="AD14" s="20"/>
      <c r="AE14" s="59"/>
      <c r="AF14" s="59">
        <v>5</v>
      </c>
      <c r="AG14" s="59"/>
      <c r="AH14" s="59"/>
      <c r="AI14" s="59"/>
      <c r="AJ14" s="59"/>
      <c r="AK14" s="59"/>
      <c r="AL14" s="9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9"/>
      <c r="BJ14" s="59">
        <f t="shared" si="5"/>
        <v>0</v>
      </c>
      <c r="BK14" s="20"/>
      <c r="BL14" s="59">
        <v>10</v>
      </c>
      <c r="BM14" s="20"/>
      <c r="BN14" s="1"/>
      <c r="BO14" s="266">
        <v>0.25</v>
      </c>
      <c r="BP14" s="98">
        <f t="shared" si="4"/>
        <v>0</v>
      </c>
    </row>
    <row r="15" spans="1:68">
      <c r="A15" s="233" t="s">
        <v>1285</v>
      </c>
      <c r="B15" s="234"/>
      <c r="C15" s="293" t="s">
        <v>1036</v>
      </c>
      <c r="D15" s="19" t="s">
        <v>21</v>
      </c>
      <c r="E15" s="19">
        <v>5</v>
      </c>
      <c r="F15" s="130">
        <f t="shared" si="2"/>
        <v>0</v>
      </c>
      <c r="G15" s="8">
        <v>50</v>
      </c>
      <c r="H15" s="8">
        <f t="shared" si="3"/>
        <v>0</v>
      </c>
      <c r="J15" s="332"/>
      <c r="K15" s="309"/>
      <c r="L15" s="311"/>
      <c r="M15" s="315"/>
      <c r="N15" s="317"/>
      <c r="O15" s="205"/>
      <c r="P15" s="25"/>
      <c r="Q15" s="59"/>
      <c r="R15" s="320"/>
      <c r="S15" s="322"/>
      <c r="T15" s="5"/>
      <c r="U15" s="20"/>
      <c r="V15" s="20"/>
      <c r="X15" s="20"/>
      <c r="Y15" s="20"/>
      <c r="Z15" s="59">
        <f t="shared" ref="Z15:Z18" si="6">AG15*$F15</f>
        <v>0</v>
      </c>
      <c r="AA15" s="20"/>
      <c r="AB15" s="20"/>
      <c r="AC15" s="20"/>
      <c r="AD15" s="20"/>
      <c r="AE15" s="59"/>
      <c r="AF15" s="59"/>
      <c r="AG15" s="59">
        <v>5</v>
      </c>
      <c r="AH15" s="59"/>
      <c r="AI15" s="59"/>
      <c r="AJ15" s="59"/>
      <c r="AK15" s="59"/>
      <c r="AL15" s="9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9"/>
      <c r="BJ15" s="59">
        <f t="shared" si="5"/>
        <v>0</v>
      </c>
      <c r="BK15" s="20"/>
      <c r="BL15" s="59">
        <v>10</v>
      </c>
      <c r="BM15" s="20"/>
      <c r="BN15" s="1"/>
      <c r="BO15" s="266">
        <v>0.37</v>
      </c>
      <c r="BP15" s="98">
        <f t="shared" si="4"/>
        <v>0</v>
      </c>
    </row>
    <row r="16" spans="1:68">
      <c r="A16" s="233" t="s">
        <v>1286</v>
      </c>
      <c r="B16" s="234"/>
      <c r="C16" s="293" t="s">
        <v>1037</v>
      </c>
      <c r="D16" s="19" t="s">
        <v>21</v>
      </c>
      <c r="E16" s="19">
        <v>5</v>
      </c>
      <c r="F16" s="130">
        <f t="shared" si="2"/>
        <v>0</v>
      </c>
      <c r="G16" s="8">
        <v>50</v>
      </c>
      <c r="H16" s="8">
        <f t="shared" si="3"/>
        <v>0</v>
      </c>
      <c r="J16" s="332"/>
      <c r="K16" s="309"/>
      <c r="L16" s="311"/>
      <c r="M16" s="315"/>
      <c r="N16" s="317"/>
      <c r="O16" s="205"/>
      <c r="P16" s="25"/>
      <c r="Q16" s="59"/>
      <c r="R16" s="320"/>
      <c r="S16" s="322"/>
      <c r="T16" s="5"/>
      <c r="U16" s="20"/>
      <c r="V16" s="20"/>
      <c r="X16" s="20"/>
      <c r="Y16" s="20"/>
      <c r="Z16" s="59">
        <f t="shared" si="6"/>
        <v>0</v>
      </c>
      <c r="AA16" s="20"/>
      <c r="AB16" s="20"/>
      <c r="AC16" s="20"/>
      <c r="AD16" s="20"/>
      <c r="AE16" s="59"/>
      <c r="AF16" s="59"/>
      <c r="AG16" s="59">
        <v>5</v>
      </c>
      <c r="AH16" s="59"/>
      <c r="AI16" s="59"/>
      <c r="AJ16" s="59"/>
      <c r="AK16" s="59"/>
      <c r="AL16" s="9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9"/>
      <c r="BJ16" s="59">
        <f t="shared" si="5"/>
        <v>0</v>
      </c>
      <c r="BK16" s="20"/>
      <c r="BL16" s="59">
        <v>10</v>
      </c>
      <c r="BM16" s="20"/>
      <c r="BN16" s="1"/>
      <c r="BO16" s="266">
        <v>0.46</v>
      </c>
      <c r="BP16" s="98">
        <f t="shared" si="4"/>
        <v>0</v>
      </c>
    </row>
    <row r="17" spans="1:68">
      <c r="A17" s="233" t="s">
        <v>1287</v>
      </c>
      <c r="B17" s="234"/>
      <c r="C17" s="293" t="s">
        <v>1038</v>
      </c>
      <c r="D17" s="19" t="s">
        <v>21</v>
      </c>
      <c r="E17" s="19">
        <v>5</v>
      </c>
      <c r="F17" s="130">
        <f t="shared" si="2"/>
        <v>0</v>
      </c>
      <c r="G17" s="8">
        <v>50</v>
      </c>
      <c r="H17" s="8">
        <f t="shared" si="3"/>
        <v>0</v>
      </c>
      <c r="J17" s="332"/>
      <c r="K17" s="309"/>
      <c r="L17" s="311"/>
      <c r="M17" s="315"/>
      <c r="N17" s="317"/>
      <c r="O17" s="205"/>
      <c r="P17" s="25"/>
      <c r="Q17" s="59"/>
      <c r="R17" s="320"/>
      <c r="S17" s="322"/>
      <c r="T17" s="5"/>
      <c r="U17" s="20"/>
      <c r="V17" s="20"/>
      <c r="X17" s="20"/>
      <c r="Y17" s="20"/>
      <c r="Z17" s="59">
        <f t="shared" si="6"/>
        <v>0</v>
      </c>
      <c r="AA17" s="20"/>
      <c r="AB17" s="20"/>
      <c r="AC17" s="20"/>
      <c r="AD17" s="20"/>
      <c r="AE17" s="59"/>
      <c r="AF17" s="59"/>
      <c r="AG17" s="59">
        <v>5</v>
      </c>
      <c r="AH17" s="59"/>
      <c r="AI17" s="59"/>
      <c r="AJ17" s="59"/>
      <c r="AK17" s="59"/>
      <c r="AL17" s="9"/>
      <c r="AM17" s="59">
        <f>AX17*$F17</f>
        <v>0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59">
        <v>5</v>
      </c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9"/>
      <c r="BJ17" s="20"/>
      <c r="BK17" s="20"/>
      <c r="BL17" s="20"/>
      <c r="BM17" s="20"/>
      <c r="BN17" s="1"/>
      <c r="BO17" s="266">
        <v>0.47</v>
      </c>
      <c r="BP17" s="98">
        <f t="shared" si="4"/>
        <v>0</v>
      </c>
    </row>
    <row r="18" spans="1:68">
      <c r="A18" s="233" t="s">
        <v>1288</v>
      </c>
      <c r="B18" s="234"/>
      <c r="C18" s="293" t="s">
        <v>1039</v>
      </c>
      <c r="D18" s="19" t="s">
        <v>21</v>
      </c>
      <c r="E18" s="19">
        <v>5</v>
      </c>
      <c r="F18" s="130">
        <f t="shared" si="2"/>
        <v>0</v>
      </c>
      <c r="G18" s="8">
        <v>50</v>
      </c>
      <c r="H18" s="8">
        <f t="shared" si="3"/>
        <v>0</v>
      </c>
      <c r="J18" s="332"/>
      <c r="K18" s="309"/>
      <c r="L18" s="311"/>
      <c r="M18" s="315"/>
      <c r="N18" s="317"/>
      <c r="O18" s="205"/>
      <c r="P18" s="25"/>
      <c r="Q18" s="59"/>
      <c r="R18" s="320"/>
      <c r="S18" s="322"/>
      <c r="T18" s="5"/>
      <c r="U18" s="20"/>
      <c r="V18" s="20"/>
      <c r="X18" s="20"/>
      <c r="Y18" s="20"/>
      <c r="Z18" s="59">
        <f t="shared" si="6"/>
        <v>0</v>
      </c>
      <c r="AA18" s="20"/>
      <c r="AB18" s="20"/>
      <c r="AC18" s="20"/>
      <c r="AD18" s="20"/>
      <c r="AE18" s="59"/>
      <c r="AF18" s="59"/>
      <c r="AG18" s="59">
        <v>5</v>
      </c>
      <c r="AH18" s="59"/>
      <c r="AI18" s="59"/>
      <c r="AJ18" s="59"/>
      <c r="AK18" s="59"/>
      <c r="AL18" s="9"/>
      <c r="AM18" s="59">
        <f>AX18*$F18</f>
        <v>0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59">
        <v>5</v>
      </c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9"/>
      <c r="BJ18" s="20"/>
      <c r="BK18" s="20"/>
      <c r="BL18" s="20"/>
      <c r="BM18" s="20"/>
      <c r="BN18" s="1"/>
      <c r="BO18" s="266">
        <v>0.4</v>
      </c>
      <c r="BP18" s="98">
        <f t="shared" si="4"/>
        <v>0</v>
      </c>
    </row>
    <row r="19" spans="1:68" s="1" customFormat="1" ht="14">
      <c r="A19" s="233" t="s">
        <v>1289</v>
      </c>
      <c r="B19" s="234"/>
      <c r="C19" s="293" t="s">
        <v>1031</v>
      </c>
      <c r="D19" s="19" t="s">
        <v>22</v>
      </c>
      <c r="E19" s="19">
        <v>5</v>
      </c>
      <c r="F19" s="130">
        <f t="shared" si="2"/>
        <v>0</v>
      </c>
      <c r="G19" s="8">
        <v>70</v>
      </c>
      <c r="H19" s="8">
        <f t="shared" si="3"/>
        <v>0</v>
      </c>
      <c r="I19" s="9"/>
      <c r="J19" s="332"/>
      <c r="K19" s="309"/>
      <c r="L19" s="311"/>
      <c r="M19" s="315"/>
      <c r="N19" s="317"/>
      <c r="O19" s="205"/>
      <c r="P19" s="25"/>
      <c r="Q19" s="59"/>
      <c r="R19" s="320"/>
      <c r="S19" s="322"/>
      <c r="T19" s="5"/>
      <c r="U19" s="20"/>
      <c r="V19" s="20"/>
      <c r="W19" s="9"/>
      <c r="X19" s="20"/>
      <c r="Y19" s="20"/>
      <c r="Z19" s="20"/>
      <c r="AA19" s="59">
        <f t="shared" ref="AA19:AA24" si="7">AH19*$F19</f>
        <v>0</v>
      </c>
      <c r="AB19" s="20"/>
      <c r="AC19" s="20"/>
      <c r="AD19" s="20"/>
      <c r="AE19" s="59"/>
      <c r="AF19" s="59"/>
      <c r="AG19" s="59"/>
      <c r="AH19" s="59">
        <v>5</v>
      </c>
      <c r="AI19" s="59"/>
      <c r="AJ19" s="59"/>
      <c r="AK19" s="59"/>
      <c r="AL19" s="9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9"/>
      <c r="BJ19" s="59">
        <f t="shared" si="5"/>
        <v>0</v>
      </c>
      <c r="BK19" s="20"/>
      <c r="BL19" s="59">
        <v>15</v>
      </c>
      <c r="BM19" s="20"/>
      <c r="BO19" s="266">
        <v>0.78</v>
      </c>
      <c r="BP19" s="98">
        <f t="shared" ref="BP19" si="8">BO19*F19</f>
        <v>0</v>
      </c>
    </row>
    <row r="20" spans="1:68">
      <c r="A20" s="233" t="s">
        <v>1290</v>
      </c>
      <c r="B20" s="234"/>
      <c r="C20" s="293" t="s">
        <v>1032</v>
      </c>
      <c r="D20" s="19" t="s">
        <v>22</v>
      </c>
      <c r="E20" s="19">
        <v>5</v>
      </c>
      <c r="F20" s="130">
        <f t="shared" ref="F20:F24" si="9">SUM(J20:V20)</f>
        <v>0</v>
      </c>
      <c r="G20" s="8">
        <v>65</v>
      </c>
      <c r="H20" s="8">
        <f t="shared" ref="H20:H24" si="10">F20*G20*(100-$F$2)/100</f>
        <v>0</v>
      </c>
      <c r="J20" s="332"/>
      <c r="K20" s="309"/>
      <c r="L20" s="311"/>
      <c r="M20" s="315"/>
      <c r="N20" s="317"/>
      <c r="O20" s="205"/>
      <c r="P20" s="25"/>
      <c r="Q20" s="59"/>
      <c r="R20" s="320"/>
      <c r="S20" s="322"/>
      <c r="T20" s="5"/>
      <c r="U20" s="20"/>
      <c r="V20" s="20"/>
      <c r="X20" s="20"/>
      <c r="Y20" s="20"/>
      <c r="Z20" s="20"/>
      <c r="AA20" s="59">
        <f t="shared" si="7"/>
        <v>0</v>
      </c>
      <c r="AB20" s="20"/>
      <c r="AC20" s="20"/>
      <c r="AD20" s="20"/>
      <c r="AE20" s="59"/>
      <c r="AF20" s="59"/>
      <c r="AG20" s="59"/>
      <c r="AH20" s="59">
        <v>5</v>
      </c>
      <c r="AI20" s="59"/>
      <c r="AJ20" s="59"/>
      <c r="AK20" s="59"/>
      <c r="AL20" s="9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9"/>
      <c r="BJ20" s="59">
        <f t="shared" si="5"/>
        <v>0</v>
      </c>
      <c r="BK20" s="20"/>
      <c r="BL20" s="59">
        <v>15</v>
      </c>
      <c r="BM20" s="20"/>
      <c r="BN20" s="1"/>
      <c r="BO20" s="266">
        <v>0.69</v>
      </c>
      <c r="BP20" s="98">
        <f t="shared" ref="BP20:BP23" si="11">BO20*F20</f>
        <v>0</v>
      </c>
    </row>
    <row r="21" spans="1:68">
      <c r="A21" s="233" t="s">
        <v>1291</v>
      </c>
      <c r="B21" s="234"/>
      <c r="C21" s="293" t="s">
        <v>1033</v>
      </c>
      <c r="D21" s="19" t="s">
        <v>22</v>
      </c>
      <c r="E21" s="19">
        <v>5</v>
      </c>
      <c r="F21" s="130">
        <f t="shared" si="9"/>
        <v>0</v>
      </c>
      <c r="G21" s="8">
        <v>97.5</v>
      </c>
      <c r="H21" s="8">
        <f t="shared" si="10"/>
        <v>0</v>
      </c>
      <c r="J21" s="332"/>
      <c r="K21" s="309"/>
      <c r="L21" s="311"/>
      <c r="M21" s="315"/>
      <c r="N21" s="317"/>
      <c r="O21" s="205"/>
      <c r="P21" s="25"/>
      <c r="Q21" s="59"/>
      <c r="R21" s="320"/>
      <c r="S21" s="322"/>
      <c r="T21" s="5"/>
      <c r="U21" s="20"/>
      <c r="V21" s="20"/>
      <c r="X21" s="20"/>
      <c r="Y21" s="20"/>
      <c r="Z21" s="20"/>
      <c r="AA21" s="59">
        <f t="shared" si="7"/>
        <v>0</v>
      </c>
      <c r="AB21" s="20"/>
      <c r="AC21" s="20"/>
      <c r="AD21" s="20"/>
      <c r="AE21" s="59"/>
      <c r="AF21" s="59"/>
      <c r="AG21" s="59"/>
      <c r="AH21" s="59">
        <v>5</v>
      </c>
      <c r="AI21" s="59"/>
      <c r="AJ21" s="59"/>
      <c r="AK21" s="59"/>
      <c r="AL21" s="9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9"/>
      <c r="BJ21" s="59">
        <f t="shared" si="5"/>
        <v>0</v>
      </c>
      <c r="BK21" s="20"/>
      <c r="BL21" s="59">
        <v>15</v>
      </c>
      <c r="BM21" s="20"/>
      <c r="BN21" s="1"/>
      <c r="BO21" s="266">
        <v>1.36</v>
      </c>
      <c r="BP21" s="98">
        <f t="shared" si="11"/>
        <v>0</v>
      </c>
    </row>
    <row r="22" spans="1:68">
      <c r="A22" s="233" t="s">
        <v>1292</v>
      </c>
      <c r="B22" s="234"/>
      <c r="C22" s="392" t="s">
        <v>1034</v>
      </c>
      <c r="D22" s="19" t="s">
        <v>22</v>
      </c>
      <c r="E22" s="19">
        <v>5</v>
      </c>
      <c r="F22" s="130">
        <f t="shared" si="9"/>
        <v>0</v>
      </c>
      <c r="G22" s="8">
        <v>70</v>
      </c>
      <c r="H22" s="8">
        <f t="shared" si="10"/>
        <v>0</v>
      </c>
      <c r="J22" s="332"/>
      <c r="K22" s="309"/>
      <c r="L22" s="311"/>
      <c r="M22" s="315"/>
      <c r="N22" s="317"/>
      <c r="O22" s="205"/>
      <c r="P22" s="25"/>
      <c r="Q22" s="59"/>
      <c r="R22" s="320"/>
      <c r="S22" s="322"/>
      <c r="T22" s="5"/>
      <c r="U22" s="20"/>
      <c r="V22" s="20"/>
      <c r="X22" s="20"/>
      <c r="Y22" s="20"/>
      <c r="Z22" s="20"/>
      <c r="AA22" s="59">
        <f t="shared" si="7"/>
        <v>0</v>
      </c>
      <c r="AB22" s="20"/>
      <c r="AC22" s="20"/>
      <c r="AD22" s="20"/>
      <c r="AE22" s="59"/>
      <c r="AF22" s="59"/>
      <c r="AG22" s="59"/>
      <c r="AH22" s="59">
        <v>5</v>
      </c>
      <c r="AI22" s="59"/>
      <c r="AJ22" s="59"/>
      <c r="AK22" s="59"/>
      <c r="AL22" s="9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9"/>
      <c r="BJ22" s="59">
        <f t="shared" si="5"/>
        <v>0</v>
      </c>
      <c r="BK22" s="20"/>
      <c r="BL22" s="59">
        <v>15</v>
      </c>
      <c r="BM22" s="20"/>
      <c r="BN22" s="1"/>
      <c r="BO22" s="266">
        <v>0.81</v>
      </c>
      <c r="BP22" s="98">
        <f t="shared" si="11"/>
        <v>0</v>
      </c>
    </row>
    <row r="23" spans="1:68">
      <c r="A23" s="233" t="s">
        <v>1293</v>
      </c>
      <c r="B23" s="267"/>
      <c r="C23" s="393" t="s">
        <v>1035</v>
      </c>
      <c r="D23" s="32" t="s">
        <v>22</v>
      </c>
      <c r="E23" s="264">
        <v>5</v>
      </c>
      <c r="F23" s="265">
        <f t="shared" si="9"/>
        <v>0</v>
      </c>
      <c r="G23" s="30">
        <v>87.5</v>
      </c>
      <c r="H23" s="30">
        <f t="shared" si="10"/>
        <v>0</v>
      </c>
      <c r="J23" s="332"/>
      <c r="K23" s="309"/>
      <c r="L23" s="311"/>
      <c r="M23" s="315"/>
      <c r="N23" s="317"/>
      <c r="O23" s="205"/>
      <c r="P23" s="25"/>
      <c r="Q23" s="59"/>
      <c r="R23" s="320"/>
      <c r="S23" s="322"/>
      <c r="T23" s="5"/>
      <c r="U23" s="20"/>
      <c r="V23" s="20"/>
      <c r="X23" s="20"/>
      <c r="Y23" s="20"/>
      <c r="Z23" s="20"/>
      <c r="AA23" s="59">
        <f t="shared" si="7"/>
        <v>0</v>
      </c>
      <c r="AB23" s="20"/>
      <c r="AC23" s="20"/>
      <c r="AD23" s="20"/>
      <c r="AE23" s="59"/>
      <c r="AF23" s="59"/>
      <c r="AG23" s="59"/>
      <c r="AH23" s="59">
        <v>5</v>
      </c>
      <c r="AI23" s="59"/>
      <c r="AJ23" s="59"/>
      <c r="AK23" s="59"/>
      <c r="AL23" s="9"/>
      <c r="AM23" s="20"/>
      <c r="AN23" s="59">
        <f>AY23*$F23</f>
        <v>0</v>
      </c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59">
        <v>5</v>
      </c>
      <c r="AZ23" s="20"/>
      <c r="BA23" s="20"/>
      <c r="BB23" s="20"/>
      <c r="BC23" s="20"/>
      <c r="BD23" s="20"/>
      <c r="BE23" s="20"/>
      <c r="BF23" s="20"/>
      <c r="BG23" s="20"/>
      <c r="BH23" s="20"/>
      <c r="BI23" s="9"/>
      <c r="BJ23" s="59">
        <f t="shared" si="5"/>
        <v>0</v>
      </c>
      <c r="BK23" s="20"/>
      <c r="BL23" s="59">
        <v>15</v>
      </c>
      <c r="BM23" s="20"/>
      <c r="BN23" s="1"/>
      <c r="BO23" s="266">
        <v>1.08</v>
      </c>
      <c r="BP23" s="98">
        <f t="shared" si="11"/>
        <v>0</v>
      </c>
    </row>
    <row r="24" spans="1:68">
      <c r="A24" s="233" t="s">
        <v>1294</v>
      </c>
      <c r="B24" s="234"/>
      <c r="C24" s="394" t="s">
        <v>1737</v>
      </c>
      <c r="D24" s="19" t="s">
        <v>1043</v>
      </c>
      <c r="E24" s="19">
        <f>SUM(E12:E23)</f>
        <v>60</v>
      </c>
      <c r="F24" s="130">
        <f t="shared" si="9"/>
        <v>0</v>
      </c>
      <c r="G24" s="8">
        <v>697.5</v>
      </c>
      <c r="H24" s="8">
        <f t="shared" si="10"/>
        <v>0</v>
      </c>
      <c r="J24" s="332"/>
      <c r="K24" s="309"/>
      <c r="L24" s="311"/>
      <c r="M24" s="315"/>
      <c r="N24" s="317"/>
      <c r="O24" s="205"/>
      <c r="P24" s="168"/>
      <c r="Q24" s="59"/>
      <c r="R24" s="320"/>
      <c r="S24" s="322"/>
      <c r="T24" s="5"/>
      <c r="U24" s="20"/>
      <c r="V24" s="20"/>
      <c r="X24" s="59">
        <f t="shared" ref="X24" si="12">AE24*$F24</f>
        <v>0</v>
      </c>
      <c r="Y24" s="59">
        <f t="shared" ref="Y24" si="13">AF24*$F24</f>
        <v>0</v>
      </c>
      <c r="Z24" s="59">
        <f t="shared" ref="Z24" si="14">AG24*$F24</f>
        <v>0</v>
      </c>
      <c r="AA24" s="59">
        <f t="shared" si="7"/>
        <v>0</v>
      </c>
      <c r="AB24" s="20"/>
      <c r="AC24" s="20"/>
      <c r="AD24" s="20"/>
      <c r="AE24" s="59">
        <v>5</v>
      </c>
      <c r="AF24" s="59">
        <v>10</v>
      </c>
      <c r="AG24" s="59">
        <v>20</v>
      </c>
      <c r="AH24" s="59">
        <v>25</v>
      </c>
      <c r="AI24" s="59"/>
      <c r="AJ24" s="59"/>
      <c r="AK24" s="59"/>
      <c r="AL24" s="9"/>
      <c r="AM24" s="59">
        <f>AX24*$F24</f>
        <v>0</v>
      </c>
      <c r="AN24" s="59">
        <f>AY24*$F24</f>
        <v>0</v>
      </c>
      <c r="AO24" s="20"/>
      <c r="AP24" s="20"/>
      <c r="AQ24" s="20"/>
      <c r="AR24" s="20"/>
      <c r="AS24" s="20"/>
      <c r="AT24" s="20"/>
      <c r="AU24" s="20"/>
      <c r="AV24" s="20"/>
      <c r="AW24" s="20"/>
      <c r="AX24" s="59">
        <v>10</v>
      </c>
      <c r="AY24" s="59">
        <v>5</v>
      </c>
      <c r="AZ24" s="20"/>
      <c r="BA24" s="20"/>
      <c r="BB24" s="20"/>
      <c r="BC24" s="20"/>
      <c r="BD24" s="20"/>
      <c r="BE24" s="20"/>
      <c r="BF24" s="20"/>
      <c r="BG24" s="20"/>
      <c r="BH24" s="20"/>
      <c r="BI24" s="9"/>
      <c r="BJ24" s="59">
        <f>BL24*F24</f>
        <v>0</v>
      </c>
      <c r="BK24" s="20"/>
      <c r="BL24" s="59">
        <f>SUM(BL12:BL23)</f>
        <v>125</v>
      </c>
      <c r="BM24" s="20"/>
      <c r="BN24" s="1"/>
      <c r="BO24" s="266">
        <f>SUM(BO12:BO23)</f>
        <v>7.01</v>
      </c>
      <c r="BP24" s="98">
        <f>BO24*F24</f>
        <v>0</v>
      </c>
    </row>
    <row r="25" spans="1:68" s="1" customFormat="1" ht="20.149999999999999" customHeight="1">
      <c r="A25" s="9"/>
      <c r="B25" s="9"/>
      <c r="C25" s="9"/>
      <c r="D25" s="9"/>
      <c r="H25" s="129">
        <f>SUM(H12:H24)</f>
        <v>0</v>
      </c>
      <c r="I25" s="3"/>
      <c r="J25" s="7">
        <f>SUM(J12:J24)</f>
        <v>0</v>
      </c>
      <c r="K25" s="7">
        <f t="shared" ref="K25:V25" si="15">SUM(K12:K24)</f>
        <v>0</v>
      </c>
      <c r="L25" s="7">
        <f t="shared" si="15"/>
        <v>0</v>
      </c>
      <c r="M25" s="7">
        <f t="shared" si="15"/>
        <v>0</v>
      </c>
      <c r="N25" s="7">
        <f t="shared" si="15"/>
        <v>0</v>
      </c>
      <c r="O25" s="7">
        <f t="shared" si="15"/>
        <v>0</v>
      </c>
      <c r="P25" s="7">
        <f t="shared" si="15"/>
        <v>0</v>
      </c>
      <c r="Q25" s="7">
        <f t="shared" si="15"/>
        <v>0</v>
      </c>
      <c r="R25" s="7">
        <f t="shared" si="15"/>
        <v>0</v>
      </c>
      <c r="S25" s="7">
        <f t="shared" si="15"/>
        <v>0</v>
      </c>
      <c r="T25" s="7">
        <f t="shared" si="15"/>
        <v>0</v>
      </c>
      <c r="U25" s="7">
        <f>SUM(U12:U24)</f>
        <v>0</v>
      </c>
      <c r="V25" s="7">
        <f t="shared" si="15"/>
        <v>0</v>
      </c>
      <c r="W25" s="3"/>
      <c r="X25" s="7">
        <f>SUM(X12:X24)</f>
        <v>0</v>
      </c>
      <c r="Y25" s="7">
        <f t="shared" ref="Y25:AD25" si="16">SUM(Y12:Y24)</f>
        <v>0</v>
      </c>
      <c r="Z25" s="7">
        <f t="shared" si="16"/>
        <v>0</v>
      </c>
      <c r="AA25" s="7">
        <f t="shared" si="16"/>
        <v>0</v>
      </c>
      <c r="AB25" s="7">
        <f t="shared" si="16"/>
        <v>0</v>
      </c>
      <c r="AC25" s="7">
        <f t="shared" si="16"/>
        <v>0</v>
      </c>
      <c r="AD25" s="7">
        <f t="shared" si="16"/>
        <v>0</v>
      </c>
      <c r="AE25" s="21"/>
      <c r="AF25" s="21"/>
      <c r="AG25" s="21"/>
      <c r="AH25" s="21"/>
      <c r="AI25" s="21"/>
      <c r="AJ25" s="21"/>
      <c r="AK25" s="21"/>
      <c r="AL25" s="3"/>
      <c r="AM25" s="7">
        <f t="shared" ref="AM25:AW25" si="17">SUM(AM12:AM24)</f>
        <v>0</v>
      </c>
      <c r="AN25" s="7">
        <f t="shared" si="17"/>
        <v>0</v>
      </c>
      <c r="AO25" s="7">
        <f t="shared" si="17"/>
        <v>0</v>
      </c>
      <c r="AP25" s="7">
        <f t="shared" si="17"/>
        <v>0</v>
      </c>
      <c r="AQ25" s="7">
        <f t="shared" si="17"/>
        <v>0</v>
      </c>
      <c r="AR25" s="7">
        <f t="shared" si="17"/>
        <v>0</v>
      </c>
      <c r="AS25" s="7">
        <f t="shared" si="17"/>
        <v>0</v>
      </c>
      <c r="AT25" s="7">
        <f t="shared" si="17"/>
        <v>0</v>
      </c>
      <c r="AU25" s="7">
        <f t="shared" si="17"/>
        <v>0</v>
      </c>
      <c r="AV25" s="7">
        <f t="shared" si="17"/>
        <v>0</v>
      </c>
      <c r="AW25" s="7">
        <f t="shared" si="17"/>
        <v>0</v>
      </c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9"/>
      <c r="BJ25" s="7">
        <f>SUM(BJ12:BJ24)</f>
        <v>0</v>
      </c>
      <c r="BK25" s="7">
        <f>SUM(BK12:BK24)</f>
        <v>0</v>
      </c>
      <c r="BL25" s="20"/>
      <c r="BM25" s="20"/>
      <c r="BO25" s="51"/>
      <c r="BP25" s="99">
        <f>SUM(BP12:BP24)</f>
        <v>0</v>
      </c>
    </row>
    <row r="26" spans="1:68" s="1" customFormat="1" ht="20.149999999999999" customHeight="1">
      <c r="A26" s="229"/>
      <c r="B26" s="229"/>
      <c r="C26" s="28" t="s">
        <v>1738</v>
      </c>
      <c r="D26" s="16"/>
      <c r="E26" s="16"/>
      <c r="F26" s="16"/>
      <c r="G26" s="12"/>
      <c r="H26" s="12"/>
      <c r="I26" s="9"/>
      <c r="J26" s="16"/>
      <c r="K26" s="16"/>
      <c r="L26" s="16"/>
      <c r="M26" s="16"/>
      <c r="N26" s="16"/>
      <c r="O26" s="16"/>
      <c r="P26" s="17"/>
      <c r="Q26" s="16"/>
      <c r="R26" s="16"/>
      <c r="S26" s="16"/>
      <c r="T26" s="16"/>
      <c r="U26" s="16"/>
      <c r="V26" s="16"/>
      <c r="W26" s="9"/>
      <c r="X26" s="6" t="s">
        <v>61</v>
      </c>
      <c r="Y26" s="6" t="s">
        <v>20</v>
      </c>
      <c r="Z26" s="6" t="s">
        <v>21</v>
      </c>
      <c r="AA26" s="6" t="s">
        <v>22</v>
      </c>
      <c r="AB26" s="6" t="s">
        <v>23</v>
      </c>
      <c r="AC26" s="6" t="s">
        <v>6</v>
      </c>
      <c r="AD26" s="6" t="s">
        <v>24</v>
      </c>
      <c r="AE26" s="13" t="s">
        <v>61</v>
      </c>
      <c r="AF26" s="13" t="s">
        <v>20</v>
      </c>
      <c r="AG26" s="13" t="s">
        <v>21</v>
      </c>
      <c r="AH26" s="13" t="s">
        <v>22</v>
      </c>
      <c r="AI26" s="13" t="s">
        <v>23</v>
      </c>
      <c r="AJ26" s="13" t="s">
        <v>6</v>
      </c>
      <c r="AK26" s="13" t="s">
        <v>24</v>
      </c>
      <c r="AL26" s="9"/>
      <c r="AM26" s="6" t="s">
        <v>48</v>
      </c>
      <c r="AN26" s="6" t="s">
        <v>49</v>
      </c>
      <c r="AO26" s="6" t="s">
        <v>50</v>
      </c>
      <c r="AP26" s="6" t="s">
        <v>52</v>
      </c>
      <c r="AQ26" s="6" t="s">
        <v>54</v>
      </c>
      <c r="AR26" s="6" t="s">
        <v>55</v>
      </c>
      <c r="AS26" s="6" t="s">
        <v>56</v>
      </c>
      <c r="AT26" s="6" t="s">
        <v>57</v>
      </c>
      <c r="AU26" s="6" t="s">
        <v>58</v>
      </c>
      <c r="AV26" s="6" t="s">
        <v>239</v>
      </c>
      <c r="AW26" s="6" t="s">
        <v>240</v>
      </c>
      <c r="AX26" s="13" t="s">
        <v>48</v>
      </c>
      <c r="AY26" s="13" t="s">
        <v>49</v>
      </c>
      <c r="AZ26" s="13" t="s">
        <v>50</v>
      </c>
      <c r="BA26" s="13" t="s">
        <v>52</v>
      </c>
      <c r="BB26" s="13" t="s">
        <v>54</v>
      </c>
      <c r="BC26" s="13" t="s">
        <v>55</v>
      </c>
      <c r="BD26" s="13" t="s">
        <v>56</v>
      </c>
      <c r="BE26" s="13" t="s">
        <v>57</v>
      </c>
      <c r="BF26" s="13" t="s">
        <v>58</v>
      </c>
      <c r="BG26" s="13" t="s">
        <v>239</v>
      </c>
      <c r="BH26" s="13" t="s">
        <v>240</v>
      </c>
      <c r="BI26" s="9"/>
      <c r="BJ26" s="344" t="s">
        <v>50</v>
      </c>
      <c r="BK26" s="345" t="s">
        <v>52</v>
      </c>
      <c r="BL26" s="13" t="s">
        <v>50</v>
      </c>
      <c r="BM26" s="13" t="s">
        <v>52</v>
      </c>
      <c r="BO26" s="346" t="s">
        <v>68</v>
      </c>
      <c r="BP26" s="346" t="s">
        <v>69</v>
      </c>
    </row>
    <row r="27" spans="1:68">
      <c r="A27" s="233" t="s">
        <v>1282</v>
      </c>
      <c r="B27" s="234"/>
      <c r="C27" s="405" t="s">
        <v>1725</v>
      </c>
      <c r="D27" s="19" t="s">
        <v>61</v>
      </c>
      <c r="E27" s="19">
        <v>5</v>
      </c>
      <c r="F27" s="130">
        <f t="shared" ref="F27:F34" si="18">SUM(J27:V27)</f>
        <v>0</v>
      </c>
      <c r="G27" s="8">
        <v>27.5</v>
      </c>
      <c r="H27" s="8">
        <f t="shared" ref="H27:H39" si="19">F27*G27*(100-$F$2)/100</f>
        <v>0</v>
      </c>
      <c r="J27" s="332"/>
      <c r="K27" s="309"/>
      <c r="L27" s="311"/>
      <c r="M27" s="315"/>
      <c r="N27" s="317"/>
      <c r="O27" s="205"/>
      <c r="P27" s="25"/>
      <c r="Q27" s="59"/>
      <c r="R27" s="320"/>
      <c r="S27" s="322"/>
      <c r="T27" s="5"/>
      <c r="U27" s="20"/>
      <c r="V27" s="20"/>
      <c r="X27" s="59">
        <f>AE27*F27</f>
        <v>0</v>
      </c>
      <c r="Y27" s="20"/>
      <c r="Z27" s="20"/>
      <c r="AA27" s="20"/>
      <c r="AB27" s="20"/>
      <c r="AC27" s="20"/>
      <c r="AD27" s="20"/>
      <c r="AE27" s="59">
        <v>5</v>
      </c>
      <c r="AF27" s="59"/>
      <c r="AG27" s="59"/>
      <c r="AH27" s="59"/>
      <c r="AI27" s="59"/>
      <c r="AJ27" s="59"/>
      <c r="AK27" s="59"/>
      <c r="AL27" s="9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9"/>
      <c r="BJ27" s="59">
        <f>BL27*F27</f>
        <v>0</v>
      </c>
      <c r="BK27" s="20"/>
      <c r="BL27" s="59">
        <v>10</v>
      </c>
      <c r="BM27" s="20"/>
      <c r="BN27" s="1"/>
      <c r="BO27" s="266">
        <v>0.1</v>
      </c>
      <c r="BP27" s="98">
        <f t="shared" ref="BP27:BP38" si="20">BO27*F27</f>
        <v>0</v>
      </c>
    </row>
    <row r="28" spans="1:68">
      <c r="A28" s="233" t="s">
        <v>1283</v>
      </c>
      <c r="B28" s="234"/>
      <c r="C28" s="405" t="s">
        <v>1726</v>
      </c>
      <c r="D28" s="19" t="s">
        <v>61</v>
      </c>
      <c r="E28" s="19">
        <v>5</v>
      </c>
      <c r="F28" s="130">
        <f t="shared" si="18"/>
        <v>0</v>
      </c>
      <c r="G28" s="8">
        <v>27.5</v>
      </c>
      <c r="H28" s="8">
        <f t="shared" si="19"/>
        <v>0</v>
      </c>
      <c r="J28" s="332"/>
      <c r="K28" s="309"/>
      <c r="L28" s="311"/>
      <c r="M28" s="315"/>
      <c r="N28" s="317"/>
      <c r="O28" s="205"/>
      <c r="P28" s="25"/>
      <c r="Q28" s="59"/>
      <c r="R28" s="320"/>
      <c r="S28" s="322"/>
      <c r="T28" s="5"/>
      <c r="U28" s="20"/>
      <c r="V28" s="20"/>
      <c r="X28" s="59">
        <f>AE28*F28</f>
        <v>0</v>
      </c>
      <c r="Y28" s="20"/>
      <c r="Z28" s="20"/>
      <c r="AA28" s="20"/>
      <c r="AB28" s="20"/>
      <c r="AC28" s="20"/>
      <c r="AD28" s="20"/>
      <c r="AE28" s="59">
        <v>5</v>
      </c>
      <c r="AF28" s="59"/>
      <c r="AG28" s="59"/>
      <c r="AH28" s="59"/>
      <c r="AI28" s="59"/>
      <c r="AJ28" s="59"/>
      <c r="AK28" s="59"/>
      <c r="AL28" s="9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9"/>
      <c r="BJ28" s="59">
        <f t="shared" ref="BJ28:BJ33" si="21">BL28*F28</f>
        <v>0</v>
      </c>
      <c r="BK28" s="20"/>
      <c r="BL28" s="59">
        <v>10</v>
      </c>
      <c r="BM28" s="20"/>
      <c r="BN28" s="1"/>
      <c r="BO28" s="266">
        <v>0.12</v>
      </c>
      <c r="BP28" s="98">
        <f t="shared" si="20"/>
        <v>0</v>
      </c>
    </row>
    <row r="29" spans="1:68">
      <c r="A29" s="233" t="s">
        <v>1284</v>
      </c>
      <c r="B29" s="234"/>
      <c r="C29" s="405" t="s">
        <v>1727</v>
      </c>
      <c r="D29" s="19" t="s">
        <v>20</v>
      </c>
      <c r="E29" s="19">
        <v>5</v>
      </c>
      <c r="F29" s="130">
        <f t="shared" si="18"/>
        <v>0</v>
      </c>
      <c r="G29" s="8">
        <v>42.5</v>
      </c>
      <c r="H29" s="8">
        <f t="shared" si="19"/>
        <v>0</v>
      </c>
      <c r="J29" s="332"/>
      <c r="K29" s="309"/>
      <c r="L29" s="311"/>
      <c r="M29" s="315"/>
      <c r="N29" s="317"/>
      <c r="O29" s="205"/>
      <c r="P29" s="25"/>
      <c r="Q29" s="59"/>
      <c r="R29" s="320"/>
      <c r="S29" s="322"/>
      <c r="T29" s="5"/>
      <c r="U29" s="20"/>
      <c r="V29" s="20"/>
      <c r="X29" s="20"/>
      <c r="Y29" s="59">
        <f>AF29*$F29</f>
        <v>0</v>
      </c>
      <c r="Z29" s="20"/>
      <c r="AA29" s="20"/>
      <c r="AB29" s="20"/>
      <c r="AC29" s="20"/>
      <c r="AD29" s="20"/>
      <c r="AE29" s="59"/>
      <c r="AF29" s="59">
        <v>5</v>
      </c>
      <c r="AG29" s="59"/>
      <c r="AH29" s="59"/>
      <c r="AI29" s="59"/>
      <c r="AJ29" s="59"/>
      <c r="AK29" s="59"/>
      <c r="AL29" s="9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9"/>
      <c r="BJ29" s="59">
        <f t="shared" si="21"/>
        <v>0</v>
      </c>
      <c r="BK29" s="20"/>
      <c r="BL29" s="59">
        <v>10</v>
      </c>
      <c r="BM29" s="20"/>
      <c r="BN29" s="1"/>
      <c r="BO29" s="266">
        <v>0.33</v>
      </c>
      <c r="BP29" s="98">
        <f t="shared" si="20"/>
        <v>0</v>
      </c>
    </row>
    <row r="30" spans="1:68">
      <c r="A30" s="233" t="s">
        <v>1285</v>
      </c>
      <c r="B30" s="234"/>
      <c r="C30" s="405" t="s">
        <v>1728</v>
      </c>
      <c r="D30" s="19" t="s">
        <v>21</v>
      </c>
      <c r="E30" s="19">
        <v>5</v>
      </c>
      <c r="F30" s="130">
        <f t="shared" si="18"/>
        <v>0</v>
      </c>
      <c r="G30" s="8">
        <v>40</v>
      </c>
      <c r="H30" s="8">
        <f t="shared" si="19"/>
        <v>0</v>
      </c>
      <c r="J30" s="332"/>
      <c r="K30" s="309"/>
      <c r="L30" s="311"/>
      <c r="M30" s="315"/>
      <c r="N30" s="317"/>
      <c r="O30" s="205"/>
      <c r="P30" s="25"/>
      <c r="Q30" s="59"/>
      <c r="R30" s="320"/>
      <c r="S30" s="322"/>
      <c r="T30" s="5"/>
      <c r="U30" s="20"/>
      <c r="V30" s="20"/>
      <c r="X30" s="20"/>
      <c r="Y30" s="20"/>
      <c r="Z30" s="59">
        <f t="shared" ref="Z30:Z35" si="22">AG30*$F30</f>
        <v>0</v>
      </c>
      <c r="AA30" s="20"/>
      <c r="AB30" s="20"/>
      <c r="AC30" s="20"/>
      <c r="AD30" s="20"/>
      <c r="AE30" s="59"/>
      <c r="AF30" s="59"/>
      <c r="AG30" s="59">
        <v>5</v>
      </c>
      <c r="AH30" s="59"/>
      <c r="AI30" s="59"/>
      <c r="AJ30" s="59"/>
      <c r="AK30" s="59"/>
      <c r="AL30" s="9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9"/>
      <c r="BJ30" s="59">
        <f t="shared" si="21"/>
        <v>0</v>
      </c>
      <c r="BK30" s="20"/>
      <c r="BL30" s="59">
        <v>10</v>
      </c>
      <c r="BM30" s="20"/>
      <c r="BN30" s="1"/>
      <c r="BO30" s="266">
        <v>0.25</v>
      </c>
      <c r="BP30" s="98">
        <f t="shared" si="20"/>
        <v>0</v>
      </c>
    </row>
    <row r="31" spans="1:68">
      <c r="A31" s="233" t="s">
        <v>1286</v>
      </c>
      <c r="B31" s="234"/>
      <c r="C31" s="405" t="s">
        <v>1729</v>
      </c>
      <c r="D31" s="19" t="s">
        <v>21</v>
      </c>
      <c r="E31" s="19">
        <v>5</v>
      </c>
      <c r="F31" s="130">
        <f t="shared" si="18"/>
        <v>0</v>
      </c>
      <c r="G31" s="8">
        <v>45</v>
      </c>
      <c r="H31" s="8">
        <f t="shared" si="19"/>
        <v>0</v>
      </c>
      <c r="J31" s="332"/>
      <c r="K31" s="309"/>
      <c r="L31" s="311"/>
      <c r="M31" s="315"/>
      <c r="N31" s="317"/>
      <c r="O31" s="205"/>
      <c r="P31" s="25"/>
      <c r="Q31" s="59"/>
      <c r="R31" s="320"/>
      <c r="S31" s="322"/>
      <c r="T31" s="5"/>
      <c r="U31" s="20"/>
      <c r="V31" s="20"/>
      <c r="X31" s="20"/>
      <c r="Y31" s="20"/>
      <c r="Z31" s="59">
        <f t="shared" si="22"/>
        <v>0</v>
      </c>
      <c r="AA31" s="20"/>
      <c r="AB31" s="20"/>
      <c r="AC31" s="20"/>
      <c r="AD31" s="20"/>
      <c r="AE31" s="59"/>
      <c r="AF31" s="59"/>
      <c r="AG31" s="59">
        <v>5</v>
      </c>
      <c r="AH31" s="59"/>
      <c r="AI31" s="59"/>
      <c r="AJ31" s="59"/>
      <c r="AK31" s="59"/>
      <c r="AL31" s="9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9"/>
      <c r="BJ31" s="59">
        <f t="shared" si="21"/>
        <v>0</v>
      </c>
      <c r="BK31" s="20"/>
      <c r="BL31" s="59">
        <v>10</v>
      </c>
      <c r="BM31" s="20"/>
      <c r="BN31" s="1"/>
      <c r="BO31" s="266">
        <v>0.36</v>
      </c>
      <c r="BP31" s="98">
        <f t="shared" si="20"/>
        <v>0</v>
      </c>
    </row>
    <row r="32" spans="1:68">
      <c r="A32" s="233" t="s">
        <v>1287</v>
      </c>
      <c r="B32" s="234"/>
      <c r="C32" s="405" t="s">
        <v>1730</v>
      </c>
      <c r="D32" s="19" t="s">
        <v>21</v>
      </c>
      <c r="E32" s="19">
        <v>5</v>
      </c>
      <c r="F32" s="130">
        <f t="shared" si="18"/>
        <v>0</v>
      </c>
      <c r="G32" s="8">
        <v>47.5</v>
      </c>
      <c r="H32" s="8">
        <f t="shared" si="19"/>
        <v>0</v>
      </c>
      <c r="J32" s="332"/>
      <c r="K32" s="309"/>
      <c r="L32" s="311"/>
      <c r="M32" s="315"/>
      <c r="N32" s="317"/>
      <c r="O32" s="205"/>
      <c r="P32" s="25"/>
      <c r="Q32" s="59"/>
      <c r="R32" s="320"/>
      <c r="S32" s="322"/>
      <c r="T32" s="5"/>
      <c r="U32" s="20"/>
      <c r="V32" s="20"/>
      <c r="X32" s="20"/>
      <c r="Y32" s="20"/>
      <c r="Z32" s="59">
        <f t="shared" si="22"/>
        <v>0</v>
      </c>
      <c r="AA32" s="20"/>
      <c r="AB32" s="20"/>
      <c r="AC32" s="20"/>
      <c r="AD32" s="20"/>
      <c r="AE32" s="59"/>
      <c r="AF32" s="59"/>
      <c r="AG32" s="59">
        <v>5</v>
      </c>
      <c r="AH32" s="59"/>
      <c r="AI32" s="59"/>
      <c r="AJ32" s="59"/>
      <c r="AK32" s="59"/>
      <c r="AL32" s="9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9"/>
      <c r="BJ32" s="59">
        <f t="shared" si="21"/>
        <v>0</v>
      </c>
      <c r="BK32" s="20"/>
      <c r="BL32" s="59">
        <v>10</v>
      </c>
      <c r="BM32" s="20"/>
      <c r="BN32" s="1"/>
      <c r="BO32" s="266">
        <v>0.39</v>
      </c>
      <c r="BP32" s="98">
        <f t="shared" si="20"/>
        <v>0</v>
      </c>
    </row>
    <row r="33" spans="1:68">
      <c r="A33" s="233" t="s">
        <v>1288</v>
      </c>
      <c r="B33" s="234"/>
      <c r="C33" s="405" t="s">
        <v>1731</v>
      </c>
      <c r="D33" s="19" t="s">
        <v>21</v>
      </c>
      <c r="E33" s="19">
        <v>5</v>
      </c>
      <c r="F33" s="130">
        <f t="shared" si="18"/>
        <v>0</v>
      </c>
      <c r="G33" s="8">
        <v>45</v>
      </c>
      <c r="H33" s="8">
        <f t="shared" si="19"/>
        <v>0</v>
      </c>
      <c r="J33" s="332"/>
      <c r="K33" s="309"/>
      <c r="L33" s="311"/>
      <c r="M33" s="315"/>
      <c r="N33" s="317"/>
      <c r="O33" s="205"/>
      <c r="P33" s="25"/>
      <c r="Q33" s="59"/>
      <c r="R33" s="320"/>
      <c r="S33" s="322"/>
      <c r="T33" s="5"/>
      <c r="U33" s="20"/>
      <c r="V33" s="20"/>
      <c r="X33" s="20"/>
      <c r="Y33" s="20"/>
      <c r="Z33" s="59">
        <f t="shared" si="22"/>
        <v>0</v>
      </c>
      <c r="AA33" s="20"/>
      <c r="AB33" s="20"/>
      <c r="AC33" s="20"/>
      <c r="AD33" s="20"/>
      <c r="AE33" s="59"/>
      <c r="AF33" s="59"/>
      <c r="AG33" s="59">
        <v>5</v>
      </c>
      <c r="AH33" s="59"/>
      <c r="AI33" s="59"/>
      <c r="AJ33" s="59"/>
      <c r="AK33" s="59"/>
      <c r="AL33" s="9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9"/>
      <c r="BJ33" s="59">
        <f t="shared" si="21"/>
        <v>0</v>
      </c>
      <c r="BK33" s="20"/>
      <c r="BL33" s="59">
        <v>10</v>
      </c>
      <c r="BM33" s="20"/>
      <c r="BN33" s="1"/>
      <c r="BO33" s="266">
        <v>0.36</v>
      </c>
      <c r="BP33" s="98">
        <f t="shared" si="20"/>
        <v>0</v>
      </c>
    </row>
    <row r="34" spans="1:68" s="1" customFormat="1" ht="14">
      <c r="A34" s="233" t="s">
        <v>1289</v>
      </c>
      <c r="B34" s="234"/>
      <c r="C34" s="405" t="s">
        <v>1732</v>
      </c>
      <c r="D34" s="19" t="s">
        <v>21</v>
      </c>
      <c r="E34" s="19">
        <v>5</v>
      </c>
      <c r="F34" s="130">
        <f t="shared" si="18"/>
        <v>0</v>
      </c>
      <c r="G34" s="8">
        <v>55</v>
      </c>
      <c r="H34" s="8">
        <f t="shared" si="19"/>
        <v>0</v>
      </c>
      <c r="I34" s="9"/>
      <c r="J34" s="332"/>
      <c r="K34" s="309"/>
      <c r="L34" s="311"/>
      <c r="M34" s="315"/>
      <c r="N34" s="317"/>
      <c r="O34" s="205"/>
      <c r="P34" s="25"/>
      <c r="Q34" s="59"/>
      <c r="R34" s="320"/>
      <c r="S34" s="322"/>
      <c r="T34" s="5"/>
      <c r="U34" s="20"/>
      <c r="V34" s="20"/>
      <c r="W34" s="9"/>
      <c r="X34" s="20"/>
      <c r="Y34" s="20"/>
      <c r="Z34" s="59">
        <f t="shared" si="22"/>
        <v>0</v>
      </c>
      <c r="AA34" s="20"/>
      <c r="AB34" s="20"/>
      <c r="AC34" s="20"/>
      <c r="AD34" s="20"/>
      <c r="AE34" s="59"/>
      <c r="AF34" s="59"/>
      <c r="AG34" s="59">
        <v>5</v>
      </c>
      <c r="AH34" s="59"/>
      <c r="AI34" s="59"/>
      <c r="AJ34" s="59"/>
      <c r="AK34" s="59"/>
      <c r="AL34" s="9"/>
      <c r="AM34" s="59">
        <f t="shared" ref="AM34:AM35" si="23">AX34*$F34</f>
        <v>0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59">
        <v>5</v>
      </c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9"/>
      <c r="BJ34" s="20"/>
      <c r="BK34" s="20"/>
      <c r="BL34" s="20"/>
      <c r="BM34" s="20"/>
      <c r="BO34" s="266">
        <v>0.54</v>
      </c>
      <c r="BP34" s="98">
        <f t="shared" si="20"/>
        <v>0</v>
      </c>
    </row>
    <row r="35" spans="1:68">
      <c r="A35" s="233" t="s">
        <v>1290</v>
      </c>
      <c r="B35" s="234"/>
      <c r="C35" s="405" t="s">
        <v>1733</v>
      </c>
      <c r="D35" s="19" t="s">
        <v>21</v>
      </c>
      <c r="E35" s="19">
        <v>5</v>
      </c>
      <c r="F35" s="130">
        <f t="shared" ref="F35:F39" si="24">SUM(J35:V35)</f>
        <v>0</v>
      </c>
      <c r="G35" s="8">
        <v>60</v>
      </c>
      <c r="H35" s="8">
        <f t="shared" si="19"/>
        <v>0</v>
      </c>
      <c r="J35" s="332"/>
      <c r="K35" s="309"/>
      <c r="L35" s="311"/>
      <c r="M35" s="315"/>
      <c r="N35" s="317"/>
      <c r="O35" s="205"/>
      <c r="P35" s="25"/>
      <c r="Q35" s="59"/>
      <c r="R35" s="320"/>
      <c r="S35" s="322"/>
      <c r="T35" s="5"/>
      <c r="U35" s="20"/>
      <c r="V35" s="20"/>
      <c r="X35" s="20"/>
      <c r="Y35" s="20"/>
      <c r="Z35" s="59">
        <f t="shared" si="22"/>
        <v>0</v>
      </c>
      <c r="AA35" s="20"/>
      <c r="AB35" s="20"/>
      <c r="AC35" s="20"/>
      <c r="AD35" s="20"/>
      <c r="AE35" s="59"/>
      <c r="AF35" s="59"/>
      <c r="AG35" s="59">
        <v>5</v>
      </c>
      <c r="AH35" s="59"/>
      <c r="AI35" s="59"/>
      <c r="AJ35" s="59"/>
      <c r="AK35" s="59"/>
      <c r="AL35" s="9"/>
      <c r="AM35" s="59">
        <f t="shared" si="23"/>
        <v>0</v>
      </c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59">
        <v>5</v>
      </c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9"/>
      <c r="BJ35" s="20"/>
      <c r="BK35" s="20"/>
      <c r="BL35" s="20"/>
      <c r="BM35" s="20"/>
      <c r="BN35" s="1"/>
      <c r="BO35" s="266">
        <v>0.61</v>
      </c>
      <c r="BP35" s="98">
        <f t="shared" si="20"/>
        <v>0</v>
      </c>
    </row>
    <row r="36" spans="1:68">
      <c r="A36" s="233" t="s">
        <v>1291</v>
      </c>
      <c r="B36" s="234"/>
      <c r="C36" s="405" t="s">
        <v>1734</v>
      </c>
      <c r="D36" s="19" t="s">
        <v>22</v>
      </c>
      <c r="E36" s="19">
        <v>5</v>
      </c>
      <c r="F36" s="130">
        <f t="shared" si="24"/>
        <v>0</v>
      </c>
      <c r="G36" s="8">
        <v>80</v>
      </c>
      <c r="H36" s="8">
        <f t="shared" si="19"/>
        <v>0</v>
      </c>
      <c r="J36" s="332"/>
      <c r="K36" s="309"/>
      <c r="L36" s="311"/>
      <c r="M36" s="315"/>
      <c r="N36" s="317"/>
      <c r="O36" s="205"/>
      <c r="P36" s="25"/>
      <c r="Q36" s="59"/>
      <c r="R36" s="320"/>
      <c r="S36" s="322"/>
      <c r="T36" s="5"/>
      <c r="U36" s="20"/>
      <c r="V36" s="20"/>
      <c r="X36" s="20"/>
      <c r="Y36" s="20"/>
      <c r="Z36" s="20"/>
      <c r="AA36" s="59">
        <f t="shared" ref="AA36:AA39" si="25">AH36*$F36</f>
        <v>0</v>
      </c>
      <c r="AB36" s="20"/>
      <c r="AC36" s="20"/>
      <c r="AD36" s="20"/>
      <c r="AE36" s="59"/>
      <c r="AF36" s="59"/>
      <c r="AG36" s="59"/>
      <c r="AH36" s="59">
        <v>5</v>
      </c>
      <c r="AI36" s="59"/>
      <c r="AJ36" s="59"/>
      <c r="AK36" s="59"/>
      <c r="AL36" s="9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9"/>
      <c r="BJ36" s="59">
        <f t="shared" ref="BJ36" si="26">BL36*F36</f>
        <v>0</v>
      </c>
      <c r="BK36" s="20"/>
      <c r="BL36" s="59">
        <v>15</v>
      </c>
      <c r="BM36" s="20"/>
      <c r="BN36" s="1"/>
      <c r="BO36" s="266">
        <v>0.97</v>
      </c>
      <c r="BP36" s="98">
        <f>BO36*F36</f>
        <v>0</v>
      </c>
    </row>
    <row r="37" spans="1:68">
      <c r="A37" s="233" t="s">
        <v>1292</v>
      </c>
      <c r="B37" s="234"/>
      <c r="C37" s="405" t="s">
        <v>1735</v>
      </c>
      <c r="D37" s="19" t="s">
        <v>22</v>
      </c>
      <c r="E37" s="19">
        <v>5</v>
      </c>
      <c r="F37" s="130">
        <f t="shared" si="24"/>
        <v>0</v>
      </c>
      <c r="G37" s="8">
        <v>87.5</v>
      </c>
      <c r="H37" s="8">
        <f t="shared" si="19"/>
        <v>0</v>
      </c>
      <c r="J37" s="332"/>
      <c r="K37" s="309"/>
      <c r="L37" s="311"/>
      <c r="M37" s="315"/>
      <c r="N37" s="317"/>
      <c r="O37" s="205"/>
      <c r="P37" s="25"/>
      <c r="Q37" s="59"/>
      <c r="R37" s="320"/>
      <c r="S37" s="322"/>
      <c r="T37" s="5"/>
      <c r="U37" s="20"/>
      <c r="V37" s="20"/>
      <c r="X37" s="20"/>
      <c r="Y37" s="20"/>
      <c r="Z37" s="20"/>
      <c r="AA37" s="59">
        <f t="shared" si="25"/>
        <v>0</v>
      </c>
      <c r="AB37" s="20"/>
      <c r="AC37" s="20"/>
      <c r="AD37" s="20"/>
      <c r="AE37" s="59"/>
      <c r="AF37" s="59"/>
      <c r="AG37" s="59"/>
      <c r="AH37" s="59">
        <v>5</v>
      </c>
      <c r="AI37" s="59"/>
      <c r="AJ37" s="59"/>
      <c r="AK37" s="59"/>
      <c r="AL37" s="9"/>
      <c r="AM37" s="20"/>
      <c r="AN37" s="59">
        <f t="shared" ref="AN37:AN38" si="27">AY37*$F37</f>
        <v>0</v>
      </c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59">
        <v>5</v>
      </c>
      <c r="AZ37" s="20"/>
      <c r="BA37" s="20"/>
      <c r="BB37" s="20"/>
      <c r="BC37" s="20"/>
      <c r="BD37" s="20"/>
      <c r="BE37" s="20"/>
      <c r="BF37" s="20"/>
      <c r="BG37" s="20"/>
      <c r="BH37" s="20"/>
      <c r="BI37" s="9"/>
      <c r="BJ37" s="20"/>
      <c r="BK37" s="20"/>
      <c r="BL37" s="20"/>
      <c r="BM37" s="20"/>
      <c r="BN37" s="1"/>
      <c r="BO37" s="266">
        <v>1.24</v>
      </c>
      <c r="BP37" s="98">
        <f t="shared" si="20"/>
        <v>0</v>
      </c>
    </row>
    <row r="38" spans="1:68">
      <c r="A38" s="233" t="s">
        <v>1293</v>
      </c>
      <c r="B38" s="267"/>
      <c r="C38" s="405" t="s">
        <v>1736</v>
      </c>
      <c r="D38" s="32" t="s">
        <v>22</v>
      </c>
      <c r="E38" s="264">
        <v>5</v>
      </c>
      <c r="F38" s="265">
        <f t="shared" si="24"/>
        <v>0</v>
      </c>
      <c r="G38" s="30">
        <v>100</v>
      </c>
      <c r="H38" s="30">
        <f t="shared" si="19"/>
        <v>0</v>
      </c>
      <c r="J38" s="332"/>
      <c r="K38" s="309"/>
      <c r="L38" s="311"/>
      <c r="M38" s="315"/>
      <c r="N38" s="317"/>
      <c r="O38" s="205"/>
      <c r="P38" s="25"/>
      <c r="Q38" s="59"/>
      <c r="R38" s="320"/>
      <c r="S38" s="322"/>
      <c r="T38" s="5"/>
      <c r="U38" s="20"/>
      <c r="V38" s="20"/>
      <c r="X38" s="20"/>
      <c r="Y38" s="20"/>
      <c r="Z38" s="20"/>
      <c r="AA38" s="59">
        <f t="shared" si="25"/>
        <v>0</v>
      </c>
      <c r="AB38" s="20"/>
      <c r="AC38" s="20"/>
      <c r="AD38" s="20"/>
      <c r="AE38" s="59"/>
      <c r="AF38" s="59"/>
      <c r="AG38" s="59"/>
      <c r="AH38" s="59">
        <v>5</v>
      </c>
      <c r="AI38" s="59"/>
      <c r="AJ38" s="59"/>
      <c r="AK38" s="59"/>
      <c r="AL38" s="9"/>
      <c r="AM38" s="20"/>
      <c r="AN38" s="59">
        <f t="shared" si="27"/>
        <v>0</v>
      </c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59">
        <v>5</v>
      </c>
      <c r="AZ38" s="20"/>
      <c r="BA38" s="20"/>
      <c r="BB38" s="20"/>
      <c r="BC38" s="20"/>
      <c r="BD38" s="20"/>
      <c r="BE38" s="20"/>
      <c r="BF38" s="20"/>
      <c r="BG38" s="20"/>
      <c r="BH38" s="20"/>
      <c r="BI38" s="9"/>
      <c r="BJ38" s="20"/>
      <c r="BK38" s="20"/>
      <c r="BL38" s="20"/>
      <c r="BM38" s="20"/>
      <c r="BN38" s="1"/>
      <c r="BO38" s="266">
        <v>1.31</v>
      </c>
      <c r="BP38" s="98">
        <f t="shared" si="20"/>
        <v>0</v>
      </c>
    </row>
    <row r="39" spans="1:68">
      <c r="A39" s="233" t="s">
        <v>1294</v>
      </c>
      <c r="B39" s="234"/>
      <c r="C39" s="405" t="s">
        <v>1737</v>
      </c>
      <c r="D39" s="19" t="s">
        <v>1043</v>
      </c>
      <c r="E39" s="19">
        <f>SUM(E27:E38)</f>
        <v>60</v>
      </c>
      <c r="F39" s="130">
        <f t="shared" si="24"/>
        <v>0</v>
      </c>
      <c r="G39" s="8">
        <v>657.5</v>
      </c>
      <c r="H39" s="8">
        <f t="shared" si="19"/>
        <v>0</v>
      </c>
      <c r="J39" s="332"/>
      <c r="K39" s="309"/>
      <c r="L39" s="311"/>
      <c r="M39" s="315"/>
      <c r="N39" s="317"/>
      <c r="O39" s="205"/>
      <c r="P39" s="168"/>
      <c r="Q39" s="59"/>
      <c r="R39" s="320"/>
      <c r="S39" s="322"/>
      <c r="T39" s="5"/>
      <c r="U39" s="20"/>
      <c r="V39" s="20"/>
      <c r="X39" s="59">
        <f t="shared" ref="X39" si="28">AE39*$F39</f>
        <v>0</v>
      </c>
      <c r="Y39" s="59">
        <f t="shared" ref="Y39" si="29">AF39*$F39</f>
        <v>0</v>
      </c>
      <c r="Z39" s="59">
        <f t="shared" ref="Z39" si="30">AG39*$F39</f>
        <v>0</v>
      </c>
      <c r="AA39" s="59">
        <f t="shared" si="25"/>
        <v>0</v>
      </c>
      <c r="AB39" s="20"/>
      <c r="AC39" s="20"/>
      <c r="AD39" s="20"/>
      <c r="AE39" s="59">
        <v>10</v>
      </c>
      <c r="AF39" s="59">
        <v>5</v>
      </c>
      <c r="AG39" s="59">
        <v>30</v>
      </c>
      <c r="AH39" s="59">
        <v>15</v>
      </c>
      <c r="AI39" s="59"/>
      <c r="AJ39" s="59"/>
      <c r="AK39" s="59"/>
      <c r="AL39" s="9"/>
      <c r="AM39" s="59">
        <f t="shared" ref="AM39:AN39" si="31">AX39*$F39</f>
        <v>0</v>
      </c>
      <c r="AN39" s="59">
        <f t="shared" si="31"/>
        <v>0</v>
      </c>
      <c r="AO39" s="20"/>
      <c r="AP39" s="20"/>
      <c r="AQ39" s="20"/>
      <c r="AR39" s="20"/>
      <c r="AS39" s="20"/>
      <c r="AT39" s="20"/>
      <c r="AU39" s="20"/>
      <c r="AV39" s="20"/>
      <c r="AW39" s="20"/>
      <c r="AX39" s="59">
        <v>10</v>
      </c>
      <c r="AY39" s="59">
        <v>5</v>
      </c>
      <c r="AZ39" s="20"/>
      <c r="BA39" s="20"/>
      <c r="BB39" s="20"/>
      <c r="BC39" s="20"/>
      <c r="BD39" s="20"/>
      <c r="BE39" s="20"/>
      <c r="BF39" s="20"/>
      <c r="BG39" s="20"/>
      <c r="BH39" s="20"/>
      <c r="BI39" s="9"/>
      <c r="BJ39" s="59">
        <f>BL39*F39</f>
        <v>0</v>
      </c>
      <c r="BK39" s="20"/>
      <c r="BL39" s="59">
        <f>SUM(BL27:BL38)</f>
        <v>85</v>
      </c>
      <c r="BM39" s="20"/>
      <c r="BN39" s="1"/>
      <c r="BO39" s="266">
        <v>6.58</v>
      </c>
      <c r="BP39" s="98">
        <f>BO39*F39</f>
        <v>0</v>
      </c>
    </row>
    <row r="40" spans="1:68" s="1" customFormat="1" ht="20.149999999999999" customHeight="1">
      <c r="A40" s="9"/>
      <c r="B40" s="9"/>
      <c r="C40" s="9"/>
      <c r="D40" s="9"/>
      <c r="H40" s="129">
        <f>SUM(H27:H39)</f>
        <v>0</v>
      </c>
      <c r="I40" s="3"/>
      <c r="J40" s="7">
        <f>SUM(J27:J39)</f>
        <v>0</v>
      </c>
      <c r="K40" s="7">
        <f t="shared" ref="K40:T40" si="32">SUM(K27:K39)</f>
        <v>0</v>
      </c>
      <c r="L40" s="7">
        <f t="shared" si="32"/>
        <v>0</v>
      </c>
      <c r="M40" s="7">
        <f t="shared" si="32"/>
        <v>0</v>
      </c>
      <c r="N40" s="7">
        <f t="shared" si="32"/>
        <v>0</v>
      </c>
      <c r="O40" s="7">
        <f t="shared" si="32"/>
        <v>0</v>
      </c>
      <c r="P40" s="7">
        <f t="shared" si="32"/>
        <v>0</v>
      </c>
      <c r="Q40" s="7">
        <f t="shared" si="32"/>
        <v>0</v>
      </c>
      <c r="R40" s="7">
        <f t="shared" si="32"/>
        <v>0</v>
      </c>
      <c r="S40" s="7">
        <f t="shared" si="32"/>
        <v>0</v>
      </c>
      <c r="T40" s="7">
        <f t="shared" si="32"/>
        <v>0</v>
      </c>
      <c r="U40" s="7">
        <f>SUM(U27:U39)</f>
        <v>0</v>
      </c>
      <c r="V40" s="7">
        <f t="shared" ref="V40" si="33">SUM(V27:V39)</f>
        <v>0</v>
      </c>
      <c r="W40" s="3"/>
      <c r="X40" s="7">
        <f>SUM(X27:X39)</f>
        <v>0</v>
      </c>
      <c r="Y40" s="7">
        <f t="shared" ref="Y40:AD40" si="34">SUM(Y27:Y39)</f>
        <v>0</v>
      </c>
      <c r="Z40" s="7">
        <f t="shared" si="34"/>
        <v>0</v>
      </c>
      <c r="AA40" s="7">
        <f t="shared" si="34"/>
        <v>0</v>
      </c>
      <c r="AB40" s="7">
        <f t="shared" si="34"/>
        <v>0</v>
      </c>
      <c r="AC40" s="7">
        <f t="shared" si="34"/>
        <v>0</v>
      </c>
      <c r="AD40" s="7">
        <f t="shared" si="34"/>
        <v>0</v>
      </c>
      <c r="AE40" s="21"/>
      <c r="AF40" s="21"/>
      <c r="AG40" s="21"/>
      <c r="AH40" s="21"/>
      <c r="AI40" s="21"/>
      <c r="AJ40" s="21"/>
      <c r="AK40" s="21"/>
      <c r="AL40" s="3"/>
      <c r="AM40" s="7">
        <f t="shared" ref="AM40:AW40" si="35">SUM(AM27:AM39)</f>
        <v>0</v>
      </c>
      <c r="AN40" s="7">
        <f t="shared" si="35"/>
        <v>0</v>
      </c>
      <c r="AO40" s="7">
        <f t="shared" si="35"/>
        <v>0</v>
      </c>
      <c r="AP40" s="7">
        <f t="shared" si="35"/>
        <v>0</v>
      </c>
      <c r="AQ40" s="7">
        <f t="shared" si="35"/>
        <v>0</v>
      </c>
      <c r="AR40" s="7">
        <f t="shared" si="35"/>
        <v>0</v>
      </c>
      <c r="AS40" s="7">
        <f t="shared" si="35"/>
        <v>0</v>
      </c>
      <c r="AT40" s="7">
        <f t="shared" si="35"/>
        <v>0</v>
      </c>
      <c r="AU40" s="7">
        <f t="shared" si="35"/>
        <v>0</v>
      </c>
      <c r="AV40" s="7">
        <f t="shared" si="35"/>
        <v>0</v>
      </c>
      <c r="AW40" s="7">
        <f t="shared" si="35"/>
        <v>0</v>
      </c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9"/>
      <c r="BJ40" s="7">
        <f>SUM(BJ27:BJ39)</f>
        <v>0</v>
      </c>
      <c r="BK40" s="7">
        <f>SUM(BK27:BK39)</f>
        <v>0</v>
      </c>
      <c r="BL40" s="20"/>
      <c r="BM40" s="20"/>
      <c r="BO40" s="51"/>
      <c r="BP40" s="99">
        <f>SUM(BP27:BP39)</f>
        <v>0</v>
      </c>
    </row>
    <row r="41" spans="1:68" s="1" customFormat="1" ht="20.149999999999999" customHeight="1">
      <c r="A41" s="229"/>
      <c r="B41" s="229"/>
      <c r="C41" s="28" t="s">
        <v>325</v>
      </c>
      <c r="D41" s="16"/>
      <c r="E41" s="16"/>
      <c r="F41" s="16"/>
      <c r="G41" s="12"/>
      <c r="H41" s="12"/>
      <c r="I41" s="9"/>
      <c r="J41" s="16"/>
      <c r="K41" s="16"/>
      <c r="L41" s="16"/>
      <c r="M41" s="16"/>
      <c r="N41" s="16"/>
      <c r="O41" s="16"/>
      <c r="P41" s="17"/>
      <c r="Q41" s="16"/>
      <c r="R41" s="16"/>
      <c r="S41" s="16"/>
      <c r="T41" s="16"/>
      <c r="U41" s="16"/>
      <c r="V41" s="16"/>
      <c r="W41" s="9"/>
      <c r="X41" s="6" t="s">
        <v>61</v>
      </c>
      <c r="Y41" s="6" t="s">
        <v>20</v>
      </c>
      <c r="Z41" s="6" t="s">
        <v>21</v>
      </c>
      <c r="AA41" s="6" t="s">
        <v>22</v>
      </c>
      <c r="AB41" s="6" t="s">
        <v>23</v>
      </c>
      <c r="AC41" s="6" t="s">
        <v>6</v>
      </c>
      <c r="AD41" s="6" t="s">
        <v>24</v>
      </c>
      <c r="AE41" s="13" t="s">
        <v>61</v>
      </c>
      <c r="AF41" s="13" t="s">
        <v>20</v>
      </c>
      <c r="AG41" s="13" t="s">
        <v>21</v>
      </c>
      <c r="AH41" s="13" t="s">
        <v>22</v>
      </c>
      <c r="AI41" s="13" t="s">
        <v>23</v>
      </c>
      <c r="AJ41" s="13" t="s">
        <v>6</v>
      </c>
      <c r="AK41" s="13" t="s">
        <v>24</v>
      </c>
      <c r="AL41" s="9"/>
      <c r="AM41" s="6" t="s">
        <v>48</v>
      </c>
      <c r="AN41" s="6" t="s">
        <v>49</v>
      </c>
      <c r="AO41" s="6" t="s">
        <v>50</v>
      </c>
      <c r="AP41" s="6" t="s">
        <v>52</v>
      </c>
      <c r="AQ41" s="6" t="s">
        <v>54</v>
      </c>
      <c r="AR41" s="6" t="s">
        <v>55</v>
      </c>
      <c r="AS41" s="6" t="s">
        <v>56</v>
      </c>
      <c r="AT41" s="6" t="s">
        <v>57</v>
      </c>
      <c r="AU41" s="6" t="s">
        <v>58</v>
      </c>
      <c r="AV41" s="6" t="s">
        <v>239</v>
      </c>
      <c r="AW41" s="6" t="s">
        <v>240</v>
      </c>
      <c r="AX41" s="13" t="s">
        <v>48</v>
      </c>
      <c r="AY41" s="13" t="s">
        <v>49</v>
      </c>
      <c r="AZ41" s="13" t="s">
        <v>50</v>
      </c>
      <c r="BA41" s="13" t="s">
        <v>52</v>
      </c>
      <c r="BB41" s="13" t="s">
        <v>54</v>
      </c>
      <c r="BC41" s="13" t="s">
        <v>55</v>
      </c>
      <c r="BD41" s="13" t="s">
        <v>56</v>
      </c>
      <c r="BE41" s="13" t="s">
        <v>57</v>
      </c>
      <c r="BF41" s="13" t="s">
        <v>58</v>
      </c>
      <c r="BG41" s="13" t="s">
        <v>239</v>
      </c>
      <c r="BH41" s="13" t="s">
        <v>240</v>
      </c>
      <c r="BI41" s="9"/>
      <c r="BJ41" s="344" t="s">
        <v>50</v>
      </c>
      <c r="BK41" s="345" t="s">
        <v>52</v>
      </c>
      <c r="BL41" s="13" t="s">
        <v>50</v>
      </c>
      <c r="BM41" s="13" t="s">
        <v>52</v>
      </c>
      <c r="BO41" s="346" t="s">
        <v>68</v>
      </c>
      <c r="BP41" s="346" t="s">
        <v>69</v>
      </c>
    </row>
    <row r="42" spans="1:68">
      <c r="A42" s="233" t="s">
        <v>1282</v>
      </c>
      <c r="B42" s="234"/>
      <c r="C42" s="405" t="s">
        <v>1739</v>
      </c>
      <c r="D42" s="19" t="s">
        <v>61</v>
      </c>
      <c r="E42" s="19">
        <v>15</v>
      </c>
      <c r="F42" s="130">
        <f t="shared" ref="F42:F46" si="36">SUM(J42:V42)</f>
        <v>0</v>
      </c>
      <c r="G42" s="8">
        <v>85</v>
      </c>
      <c r="H42" s="8">
        <f t="shared" ref="H42:H47" si="37">F42*G42*(100-$F$2)/100</f>
        <v>0</v>
      </c>
      <c r="J42" s="332"/>
      <c r="K42" s="309"/>
      <c r="L42" s="311"/>
      <c r="M42" s="315"/>
      <c r="N42" s="317"/>
      <c r="O42" s="205"/>
      <c r="P42" s="25"/>
      <c r="Q42" s="59"/>
      <c r="R42" s="320"/>
      <c r="S42" s="322"/>
      <c r="T42" s="5"/>
      <c r="U42" s="20"/>
      <c r="V42" s="20"/>
      <c r="X42" s="59">
        <f>AE42*F42</f>
        <v>0</v>
      </c>
      <c r="Y42" s="20"/>
      <c r="Z42" s="20"/>
      <c r="AA42" s="20"/>
      <c r="AB42" s="20"/>
      <c r="AC42" s="20"/>
      <c r="AD42" s="20"/>
      <c r="AE42" s="59">
        <v>15</v>
      </c>
      <c r="AF42" s="59"/>
      <c r="AG42" s="59"/>
      <c r="AH42" s="59"/>
      <c r="AI42" s="59"/>
      <c r="AJ42" s="59"/>
      <c r="AK42" s="59"/>
      <c r="AL42" s="9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9"/>
      <c r="BJ42" s="59">
        <f>BL42*F42</f>
        <v>0</v>
      </c>
      <c r="BK42" s="20"/>
      <c r="BL42" s="59">
        <v>30</v>
      </c>
      <c r="BM42" s="20"/>
      <c r="BN42" s="1"/>
      <c r="BO42" s="266">
        <v>0.34</v>
      </c>
      <c r="BP42" s="98">
        <f t="shared" ref="BP42:BP46" si="38">BO42*F42</f>
        <v>0</v>
      </c>
    </row>
    <row r="43" spans="1:68">
      <c r="A43" s="233" t="s">
        <v>1283</v>
      </c>
      <c r="B43" s="234"/>
      <c r="C43" s="405" t="s">
        <v>1740</v>
      </c>
      <c r="D43" s="19" t="s">
        <v>21</v>
      </c>
      <c r="E43" s="19">
        <v>5</v>
      </c>
      <c r="F43" s="130">
        <f t="shared" si="36"/>
        <v>0</v>
      </c>
      <c r="G43" s="8">
        <v>50</v>
      </c>
      <c r="H43" s="8">
        <f t="shared" si="37"/>
        <v>0</v>
      </c>
      <c r="J43" s="332"/>
      <c r="K43" s="309"/>
      <c r="L43" s="311"/>
      <c r="M43" s="315"/>
      <c r="N43" s="317"/>
      <c r="O43" s="205"/>
      <c r="P43" s="25"/>
      <c r="Q43" s="59"/>
      <c r="R43" s="320"/>
      <c r="S43" s="322"/>
      <c r="T43" s="5"/>
      <c r="U43" s="20"/>
      <c r="V43" s="20"/>
      <c r="X43" s="20"/>
      <c r="Y43" s="20"/>
      <c r="Z43" s="59">
        <f>AG43*$F43</f>
        <v>0</v>
      </c>
      <c r="AA43" s="20"/>
      <c r="AB43" s="20"/>
      <c r="AC43" s="20"/>
      <c r="AD43" s="20"/>
      <c r="AE43" s="59"/>
      <c r="AF43" s="59"/>
      <c r="AG43" s="59">
        <v>5</v>
      </c>
      <c r="AH43" s="59"/>
      <c r="AI43" s="59"/>
      <c r="AJ43" s="59"/>
      <c r="AK43" s="59"/>
      <c r="AL43" s="9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9"/>
      <c r="BJ43" s="59">
        <f t="shared" ref="BJ43:BJ46" si="39">BL43*F43</f>
        <v>0</v>
      </c>
      <c r="BK43" s="20"/>
      <c r="BL43" s="59">
        <v>10</v>
      </c>
      <c r="BM43" s="20"/>
      <c r="BN43" s="1"/>
      <c r="BO43" s="266">
        <v>0.46</v>
      </c>
      <c r="BP43" s="98">
        <f t="shared" si="38"/>
        <v>0</v>
      </c>
    </row>
    <row r="44" spans="1:68">
      <c r="A44" s="233" t="s">
        <v>1284</v>
      </c>
      <c r="B44" s="234"/>
      <c r="C44" s="405" t="s">
        <v>1741</v>
      </c>
      <c r="D44" s="19" t="s">
        <v>21</v>
      </c>
      <c r="E44" s="19">
        <v>5</v>
      </c>
      <c r="F44" s="130">
        <f t="shared" si="36"/>
        <v>0</v>
      </c>
      <c r="G44" s="8">
        <v>57.5</v>
      </c>
      <c r="H44" s="8">
        <f t="shared" si="37"/>
        <v>0</v>
      </c>
      <c r="J44" s="332"/>
      <c r="K44" s="309"/>
      <c r="L44" s="311"/>
      <c r="M44" s="315"/>
      <c r="N44" s="317"/>
      <c r="O44" s="205"/>
      <c r="P44" s="25"/>
      <c r="Q44" s="59"/>
      <c r="R44" s="320"/>
      <c r="S44" s="322"/>
      <c r="T44" s="5"/>
      <c r="U44" s="20"/>
      <c r="V44" s="20"/>
      <c r="X44" s="20"/>
      <c r="Y44" s="20"/>
      <c r="Z44" s="59">
        <f>AG44*$F44</f>
        <v>0</v>
      </c>
      <c r="AA44" s="20"/>
      <c r="AB44" s="20"/>
      <c r="AC44" s="20"/>
      <c r="AD44" s="20"/>
      <c r="AE44" s="59"/>
      <c r="AF44" s="59"/>
      <c r="AG44" s="59">
        <v>5</v>
      </c>
      <c r="AH44" s="59"/>
      <c r="AI44" s="59"/>
      <c r="AJ44" s="59"/>
      <c r="AK44" s="59"/>
      <c r="AL44" s="9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9"/>
      <c r="BJ44" s="59">
        <f t="shared" si="39"/>
        <v>0</v>
      </c>
      <c r="BK44" s="20"/>
      <c r="BL44" s="59">
        <v>10</v>
      </c>
      <c r="BM44" s="20"/>
      <c r="BN44" s="1"/>
      <c r="BO44" s="266">
        <v>0.57999999999999996</v>
      </c>
      <c r="BP44" s="98">
        <f t="shared" si="38"/>
        <v>0</v>
      </c>
    </row>
    <row r="45" spans="1:68">
      <c r="A45" s="233" t="s">
        <v>1285</v>
      </c>
      <c r="B45" s="234"/>
      <c r="C45" s="405" t="s">
        <v>1742</v>
      </c>
      <c r="D45" s="19" t="s">
        <v>22</v>
      </c>
      <c r="E45" s="19">
        <v>5</v>
      </c>
      <c r="F45" s="130">
        <f t="shared" si="36"/>
        <v>0</v>
      </c>
      <c r="G45" s="8">
        <v>97.5</v>
      </c>
      <c r="H45" s="8">
        <f t="shared" si="37"/>
        <v>0</v>
      </c>
      <c r="J45" s="332"/>
      <c r="K45" s="309"/>
      <c r="L45" s="311"/>
      <c r="M45" s="315"/>
      <c r="N45" s="317"/>
      <c r="O45" s="205"/>
      <c r="P45" s="25"/>
      <c r="Q45" s="59"/>
      <c r="R45" s="320"/>
      <c r="S45" s="322"/>
      <c r="T45" s="5"/>
      <c r="U45" s="20"/>
      <c r="V45" s="20"/>
      <c r="X45" s="20"/>
      <c r="Y45" s="20"/>
      <c r="Z45" s="20"/>
      <c r="AA45" s="59">
        <f t="shared" ref="AA45:AA46" si="40">AH45*$F45</f>
        <v>0</v>
      </c>
      <c r="AB45" s="20"/>
      <c r="AC45" s="20"/>
      <c r="AD45" s="20"/>
      <c r="AE45" s="59"/>
      <c r="AF45" s="59"/>
      <c r="AG45" s="258"/>
      <c r="AH45" s="59">
        <v>5</v>
      </c>
      <c r="AI45" s="59"/>
      <c r="AJ45" s="59"/>
      <c r="AK45" s="59"/>
      <c r="AL45" s="9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9"/>
      <c r="BJ45" s="59">
        <f t="shared" si="39"/>
        <v>0</v>
      </c>
      <c r="BK45" s="20"/>
      <c r="BL45" s="59">
        <v>10</v>
      </c>
      <c r="BM45" s="20"/>
      <c r="BN45" s="1"/>
      <c r="BO45" s="266">
        <v>1.43</v>
      </c>
      <c r="BP45" s="98">
        <f t="shared" si="38"/>
        <v>0</v>
      </c>
    </row>
    <row r="46" spans="1:68">
      <c r="A46" s="233" t="s">
        <v>1286</v>
      </c>
      <c r="B46" s="234"/>
      <c r="C46" s="405" t="s">
        <v>1743</v>
      </c>
      <c r="D46" s="19" t="s">
        <v>22</v>
      </c>
      <c r="E46" s="19">
        <v>5</v>
      </c>
      <c r="F46" s="130">
        <f t="shared" si="36"/>
        <v>0</v>
      </c>
      <c r="G46" s="8">
        <v>145</v>
      </c>
      <c r="H46" s="8">
        <f t="shared" si="37"/>
        <v>0</v>
      </c>
      <c r="J46" s="332"/>
      <c r="K46" s="309"/>
      <c r="L46" s="311"/>
      <c r="M46" s="315"/>
      <c r="N46" s="317"/>
      <c r="O46" s="205"/>
      <c r="P46" s="25"/>
      <c r="Q46" s="59"/>
      <c r="R46" s="320"/>
      <c r="S46" s="322"/>
      <c r="T46" s="5"/>
      <c r="U46" s="20"/>
      <c r="V46" s="20"/>
      <c r="X46" s="20"/>
      <c r="Y46" s="20"/>
      <c r="Z46" s="20"/>
      <c r="AA46" s="59">
        <f t="shared" si="40"/>
        <v>0</v>
      </c>
      <c r="AB46" s="20"/>
      <c r="AC46" s="20"/>
      <c r="AD46" s="20"/>
      <c r="AE46" s="59"/>
      <c r="AF46" s="59"/>
      <c r="AG46" s="258"/>
      <c r="AH46" s="59">
        <v>5</v>
      </c>
      <c r="AI46" s="59"/>
      <c r="AJ46" s="59"/>
      <c r="AK46" s="59"/>
      <c r="AL46" s="9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9"/>
      <c r="BJ46" s="59">
        <f t="shared" si="39"/>
        <v>0</v>
      </c>
      <c r="BK46" s="20"/>
      <c r="BL46" s="59">
        <v>10</v>
      </c>
      <c r="BM46" s="20"/>
      <c r="BN46" s="1"/>
      <c r="BO46" s="266">
        <v>2.71</v>
      </c>
      <c r="BP46" s="98">
        <f t="shared" si="38"/>
        <v>0</v>
      </c>
    </row>
    <row r="47" spans="1:68">
      <c r="A47" s="233" t="s">
        <v>1294</v>
      </c>
      <c r="B47" s="234"/>
      <c r="C47" s="405" t="s">
        <v>1737</v>
      </c>
      <c r="D47" s="19" t="s">
        <v>894</v>
      </c>
      <c r="E47" s="19">
        <v>35</v>
      </c>
      <c r="F47" s="130">
        <f t="shared" ref="F47" si="41">SUM(J47:V47)</f>
        <v>0</v>
      </c>
      <c r="G47" s="8">
        <v>435</v>
      </c>
      <c r="H47" s="8">
        <f t="shared" si="37"/>
        <v>0</v>
      </c>
      <c r="I47" s="443"/>
      <c r="J47" s="332"/>
      <c r="K47" s="309"/>
      <c r="L47" s="311"/>
      <c r="M47" s="315"/>
      <c r="N47" s="317"/>
      <c r="O47" s="205"/>
      <c r="P47" s="168"/>
      <c r="Q47" s="59"/>
      <c r="R47" s="320"/>
      <c r="S47" s="322"/>
      <c r="T47" s="5"/>
      <c r="U47" s="20"/>
      <c r="V47" s="20"/>
      <c r="X47" s="59">
        <f t="shared" ref="X47" si="42">AE47*$F47</f>
        <v>0</v>
      </c>
      <c r="Y47" s="59">
        <f t="shared" ref="Y47" si="43">AF47*$F47</f>
        <v>0</v>
      </c>
      <c r="Z47" s="59">
        <f t="shared" ref="Z47" si="44">AG47*$F47</f>
        <v>0</v>
      </c>
      <c r="AA47" s="59">
        <f t="shared" ref="AA47" si="45">AH47*$F47</f>
        <v>0</v>
      </c>
      <c r="AB47" s="20"/>
      <c r="AC47" s="20"/>
      <c r="AD47" s="20"/>
      <c r="AE47" s="59">
        <v>15</v>
      </c>
      <c r="AF47" s="59"/>
      <c r="AG47" s="59">
        <v>10</v>
      </c>
      <c r="AH47" s="59">
        <v>10</v>
      </c>
      <c r="AI47" s="59"/>
      <c r="AJ47" s="59"/>
      <c r="AK47" s="59"/>
      <c r="AL47" s="9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9"/>
      <c r="BJ47" s="59">
        <f>BL47*F47</f>
        <v>0</v>
      </c>
      <c r="BK47" s="20"/>
      <c r="BL47" s="59">
        <f>SUM(BL42:BL46)</f>
        <v>70</v>
      </c>
      <c r="BM47" s="20"/>
      <c r="BN47" s="1"/>
      <c r="BO47" s="266">
        <v>5.52</v>
      </c>
      <c r="BP47" s="98">
        <f>BO47*F47</f>
        <v>0</v>
      </c>
    </row>
    <row r="48" spans="1:68" s="1" customFormat="1" ht="20.149999999999999" customHeight="1">
      <c r="A48" s="9"/>
      <c r="B48" s="9"/>
      <c r="C48" s="9"/>
      <c r="D48" s="9"/>
      <c r="H48" s="129">
        <f>SUM(H42:H47)</f>
        <v>0</v>
      </c>
      <c r="I48" s="3"/>
      <c r="J48" s="7">
        <f t="shared" ref="J48:V48" si="46">SUM(J42:J47)</f>
        <v>0</v>
      </c>
      <c r="K48" s="7">
        <f t="shared" si="46"/>
        <v>0</v>
      </c>
      <c r="L48" s="7">
        <f t="shared" si="46"/>
        <v>0</v>
      </c>
      <c r="M48" s="7">
        <f t="shared" si="46"/>
        <v>0</v>
      </c>
      <c r="N48" s="7">
        <f t="shared" si="46"/>
        <v>0</v>
      </c>
      <c r="O48" s="7">
        <f t="shared" si="46"/>
        <v>0</v>
      </c>
      <c r="P48" s="7">
        <f t="shared" si="46"/>
        <v>0</v>
      </c>
      <c r="Q48" s="7">
        <f t="shared" si="46"/>
        <v>0</v>
      </c>
      <c r="R48" s="7">
        <f t="shared" si="46"/>
        <v>0</v>
      </c>
      <c r="S48" s="7">
        <f t="shared" si="46"/>
        <v>0</v>
      </c>
      <c r="T48" s="7">
        <f t="shared" si="46"/>
        <v>0</v>
      </c>
      <c r="U48" s="7">
        <f t="shared" si="46"/>
        <v>0</v>
      </c>
      <c r="V48" s="7">
        <f t="shared" si="46"/>
        <v>0</v>
      </c>
      <c r="W48" s="3"/>
      <c r="X48" s="7">
        <f t="shared" ref="X48:AD48" si="47">SUM(X42:X47)</f>
        <v>0</v>
      </c>
      <c r="Y48" s="7">
        <f t="shared" si="47"/>
        <v>0</v>
      </c>
      <c r="Z48" s="7">
        <f t="shared" si="47"/>
        <v>0</v>
      </c>
      <c r="AA48" s="7">
        <f t="shared" si="47"/>
        <v>0</v>
      </c>
      <c r="AB48" s="7">
        <f t="shared" si="47"/>
        <v>0</v>
      </c>
      <c r="AC48" s="7">
        <f t="shared" si="47"/>
        <v>0</v>
      </c>
      <c r="AD48" s="7">
        <f t="shared" si="47"/>
        <v>0</v>
      </c>
      <c r="AE48" s="21"/>
      <c r="AF48" s="21"/>
      <c r="AG48" s="21"/>
      <c r="AH48" s="21"/>
      <c r="AI48" s="21"/>
      <c r="AJ48" s="21"/>
      <c r="AK48" s="21"/>
      <c r="AL48" s="3"/>
      <c r="AM48" s="7">
        <f t="shared" ref="AM48:AW48" si="48">SUM(AM42:AM47)</f>
        <v>0</v>
      </c>
      <c r="AN48" s="7">
        <f t="shared" si="48"/>
        <v>0</v>
      </c>
      <c r="AO48" s="7">
        <f t="shared" si="48"/>
        <v>0</v>
      </c>
      <c r="AP48" s="7">
        <f t="shared" si="48"/>
        <v>0</v>
      </c>
      <c r="AQ48" s="7">
        <f t="shared" si="48"/>
        <v>0</v>
      </c>
      <c r="AR48" s="7">
        <f t="shared" si="48"/>
        <v>0</v>
      </c>
      <c r="AS48" s="7">
        <f t="shared" si="48"/>
        <v>0</v>
      </c>
      <c r="AT48" s="7">
        <f t="shared" si="48"/>
        <v>0</v>
      </c>
      <c r="AU48" s="7">
        <f t="shared" si="48"/>
        <v>0</v>
      </c>
      <c r="AV48" s="7">
        <f t="shared" si="48"/>
        <v>0</v>
      </c>
      <c r="AW48" s="7">
        <f t="shared" si="48"/>
        <v>0</v>
      </c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9"/>
      <c r="BJ48" s="7">
        <f>SUM(BJ42:BJ47)</f>
        <v>0</v>
      </c>
      <c r="BK48" s="7">
        <f>SUM(BK42:BK47)</f>
        <v>0</v>
      </c>
      <c r="BL48" s="20"/>
      <c r="BM48" s="20"/>
      <c r="BO48" s="51"/>
      <c r="BP48" s="99">
        <f>SUM(BP42:BP47)</f>
        <v>0</v>
      </c>
    </row>
    <row r="49" spans="1:68" s="1" customFormat="1" ht="20.149999999999999" customHeight="1">
      <c r="A49" s="229"/>
      <c r="B49" s="229"/>
      <c r="C49" s="28" t="s">
        <v>1461</v>
      </c>
      <c r="D49" s="16"/>
      <c r="E49" s="16"/>
      <c r="F49" s="16"/>
      <c r="G49" s="12"/>
      <c r="H49" s="12"/>
      <c r="I49" s="9"/>
      <c r="J49" s="16"/>
      <c r="K49" s="16"/>
      <c r="L49" s="16"/>
      <c r="M49" s="16"/>
      <c r="N49" s="16"/>
      <c r="O49" s="16"/>
      <c r="P49" s="17"/>
      <c r="Q49" s="16"/>
      <c r="R49" s="16"/>
      <c r="S49" s="16"/>
      <c r="T49" s="16"/>
      <c r="U49" s="16"/>
      <c r="V49" s="16"/>
      <c r="W49" s="9"/>
      <c r="X49" s="6" t="s">
        <v>61</v>
      </c>
      <c r="Y49" s="6" t="s">
        <v>20</v>
      </c>
      <c r="Z49" s="6" t="s">
        <v>21</v>
      </c>
      <c r="AA49" s="6" t="s">
        <v>22</v>
      </c>
      <c r="AB49" s="6" t="s">
        <v>23</v>
      </c>
      <c r="AC49" s="6" t="s">
        <v>6</v>
      </c>
      <c r="AD49" s="6" t="s">
        <v>24</v>
      </c>
      <c r="AE49" s="13" t="s">
        <v>61</v>
      </c>
      <c r="AF49" s="13" t="s">
        <v>20</v>
      </c>
      <c r="AG49" s="13" t="s">
        <v>21</v>
      </c>
      <c r="AH49" s="13" t="s">
        <v>22</v>
      </c>
      <c r="AI49" s="13" t="s">
        <v>23</v>
      </c>
      <c r="AJ49" s="13" t="s">
        <v>6</v>
      </c>
      <c r="AK49" s="13" t="s">
        <v>24</v>
      </c>
      <c r="AL49" s="9"/>
      <c r="AM49" s="6" t="s">
        <v>48</v>
      </c>
      <c r="AN49" s="6" t="s">
        <v>49</v>
      </c>
      <c r="AO49" s="6" t="s">
        <v>50</v>
      </c>
      <c r="AP49" s="6" t="s">
        <v>52</v>
      </c>
      <c r="AQ49" s="6" t="s">
        <v>54</v>
      </c>
      <c r="AR49" s="6" t="s">
        <v>55</v>
      </c>
      <c r="AS49" s="6" t="s">
        <v>56</v>
      </c>
      <c r="AT49" s="6" t="s">
        <v>57</v>
      </c>
      <c r="AU49" s="6" t="s">
        <v>58</v>
      </c>
      <c r="AV49" s="6" t="s">
        <v>239</v>
      </c>
      <c r="AW49" s="6" t="s">
        <v>240</v>
      </c>
      <c r="AX49" s="13" t="s">
        <v>48</v>
      </c>
      <c r="AY49" s="13" t="s">
        <v>49</v>
      </c>
      <c r="AZ49" s="13" t="s">
        <v>50</v>
      </c>
      <c r="BA49" s="13" t="s">
        <v>52</v>
      </c>
      <c r="BB49" s="13" t="s">
        <v>54</v>
      </c>
      <c r="BC49" s="13" t="s">
        <v>55</v>
      </c>
      <c r="BD49" s="13" t="s">
        <v>56</v>
      </c>
      <c r="BE49" s="13" t="s">
        <v>57</v>
      </c>
      <c r="BF49" s="13" t="s">
        <v>58</v>
      </c>
      <c r="BG49" s="13" t="s">
        <v>239</v>
      </c>
      <c r="BH49" s="13" t="s">
        <v>240</v>
      </c>
      <c r="BI49" s="9"/>
      <c r="BJ49" s="344" t="s">
        <v>50</v>
      </c>
      <c r="BK49" s="345" t="s">
        <v>52</v>
      </c>
      <c r="BL49" s="13" t="s">
        <v>50</v>
      </c>
      <c r="BM49" s="13" t="s">
        <v>52</v>
      </c>
      <c r="BO49" s="346" t="s">
        <v>68</v>
      </c>
      <c r="BP49" s="346" t="s">
        <v>69</v>
      </c>
    </row>
    <row r="50" spans="1:68">
      <c r="A50" s="233" t="s">
        <v>1282</v>
      </c>
      <c r="B50" s="304"/>
      <c r="C50" s="397" t="s">
        <v>1462</v>
      </c>
      <c r="D50" s="18" t="s">
        <v>61</v>
      </c>
      <c r="E50" s="19">
        <v>50</v>
      </c>
      <c r="F50" s="130">
        <f t="shared" ref="F50" si="49">SUM(J50:V50)</f>
        <v>0</v>
      </c>
      <c r="G50" s="8">
        <v>42.5</v>
      </c>
      <c r="H50" s="8">
        <f t="shared" ref="H50" si="50">F50*G50*(100-$F$2)/100</f>
        <v>0</v>
      </c>
      <c r="J50" s="332"/>
      <c r="K50" s="309"/>
      <c r="L50" s="311"/>
      <c r="M50" s="315"/>
      <c r="N50" s="317"/>
      <c r="O50" s="205"/>
      <c r="P50" s="25"/>
      <c r="Q50" s="59"/>
      <c r="R50" s="320"/>
      <c r="S50" s="322"/>
      <c r="T50" s="5"/>
      <c r="U50" s="20"/>
      <c r="V50" s="20"/>
      <c r="X50" s="59">
        <f>AE50*F50</f>
        <v>0</v>
      </c>
      <c r="Y50" s="20"/>
      <c r="Z50" s="20"/>
      <c r="AA50" s="20"/>
      <c r="AB50" s="20"/>
      <c r="AC50" s="20"/>
      <c r="AD50" s="20"/>
      <c r="AE50" s="59">
        <v>50</v>
      </c>
      <c r="AF50" s="59"/>
      <c r="AG50" s="59"/>
      <c r="AH50" s="59"/>
      <c r="AI50" s="59"/>
      <c r="AJ50" s="59"/>
      <c r="AK50" s="59"/>
      <c r="AL50" s="9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9"/>
      <c r="BJ50" s="59">
        <f>BL50*F50</f>
        <v>0</v>
      </c>
      <c r="BK50" s="20"/>
      <c r="BL50" s="59">
        <v>50</v>
      </c>
      <c r="BM50" s="20"/>
      <c r="BN50" s="1"/>
      <c r="BO50" s="266">
        <v>0.25</v>
      </c>
      <c r="BP50" s="98">
        <f t="shared" ref="BP50" si="51">BO50*F50</f>
        <v>0</v>
      </c>
    </row>
    <row r="51" spans="1:68">
      <c r="A51" s="233" t="s">
        <v>1282</v>
      </c>
      <c r="B51" s="304"/>
      <c r="C51" s="397" t="s">
        <v>1463</v>
      </c>
      <c r="D51" s="18" t="s">
        <v>61</v>
      </c>
      <c r="E51" s="19">
        <v>20</v>
      </c>
      <c r="F51" s="130">
        <f t="shared" ref="F51" si="52">SUM(J51:V51)</f>
        <v>0</v>
      </c>
      <c r="G51" s="8">
        <v>30</v>
      </c>
      <c r="H51" s="8">
        <f t="shared" ref="H51" si="53">F51*G51*(100-$F$2)/100</f>
        <v>0</v>
      </c>
      <c r="J51" s="332"/>
      <c r="K51" s="309"/>
      <c r="L51" s="311"/>
      <c r="M51" s="315"/>
      <c r="N51" s="317"/>
      <c r="O51" s="205"/>
      <c r="P51" s="25"/>
      <c r="Q51" s="59"/>
      <c r="R51" s="320"/>
      <c r="S51" s="322"/>
      <c r="T51" s="5"/>
      <c r="U51" s="20"/>
      <c r="V51" s="20"/>
      <c r="X51" s="59">
        <f>AE51*F51</f>
        <v>0</v>
      </c>
      <c r="Y51" s="20"/>
      <c r="Z51" s="20"/>
      <c r="AA51" s="20"/>
      <c r="AB51" s="20"/>
      <c r="AC51" s="20"/>
      <c r="AD51" s="20"/>
      <c r="AE51" s="59">
        <v>20</v>
      </c>
      <c r="AF51" s="59"/>
      <c r="AG51" s="59"/>
      <c r="AH51" s="59"/>
      <c r="AI51" s="59"/>
      <c r="AJ51" s="59"/>
      <c r="AK51" s="59"/>
      <c r="AL51" s="9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9"/>
      <c r="BJ51" s="59">
        <f>BL51*F51</f>
        <v>0</v>
      </c>
      <c r="BK51" s="20"/>
      <c r="BL51" s="59">
        <v>20</v>
      </c>
      <c r="BM51" s="20"/>
      <c r="BN51" s="1"/>
      <c r="BO51" s="266">
        <v>0.18</v>
      </c>
      <c r="BP51" s="98">
        <f t="shared" ref="BP51" si="54">BO51*F51</f>
        <v>0</v>
      </c>
    </row>
    <row r="52" spans="1:68" s="1" customFormat="1" ht="20.149999999999999" customHeight="1">
      <c r="A52" s="9"/>
      <c r="B52" s="9"/>
      <c r="C52" s="9"/>
      <c r="D52" s="9"/>
      <c r="H52" s="129">
        <f>SUM(H50:H51)</f>
        <v>0</v>
      </c>
      <c r="I52" s="3"/>
      <c r="J52" s="7">
        <f>SUM(J50:J51)</f>
        <v>0</v>
      </c>
      <c r="K52" s="7">
        <f t="shared" ref="K52:V52" si="55">SUM(K50:K51)</f>
        <v>0</v>
      </c>
      <c r="L52" s="7">
        <f t="shared" si="55"/>
        <v>0</v>
      </c>
      <c r="M52" s="7">
        <f t="shared" si="55"/>
        <v>0</v>
      </c>
      <c r="N52" s="7">
        <f t="shared" si="55"/>
        <v>0</v>
      </c>
      <c r="O52" s="7">
        <f t="shared" si="55"/>
        <v>0</v>
      </c>
      <c r="P52" s="7">
        <f t="shared" si="55"/>
        <v>0</v>
      </c>
      <c r="Q52" s="7">
        <f t="shared" si="55"/>
        <v>0</v>
      </c>
      <c r="R52" s="7">
        <f t="shared" si="55"/>
        <v>0</v>
      </c>
      <c r="S52" s="7">
        <f t="shared" si="55"/>
        <v>0</v>
      </c>
      <c r="T52" s="7">
        <f t="shared" si="55"/>
        <v>0</v>
      </c>
      <c r="U52" s="7">
        <f t="shared" si="55"/>
        <v>0</v>
      </c>
      <c r="V52" s="7">
        <f t="shared" si="55"/>
        <v>0</v>
      </c>
      <c r="W52" s="3"/>
      <c r="X52" s="7">
        <f>SUM(X50:X51)</f>
        <v>0</v>
      </c>
      <c r="Y52" s="7">
        <f t="shared" ref="Y52" si="56">SUM(Y50:Y51)</f>
        <v>0</v>
      </c>
      <c r="Z52" s="7">
        <f t="shared" ref="Z52" si="57">SUM(Z50:Z51)</f>
        <v>0</v>
      </c>
      <c r="AA52" s="7">
        <f t="shared" ref="AA52" si="58">SUM(AA50:AA51)</f>
        <v>0</v>
      </c>
      <c r="AB52" s="7">
        <f t="shared" ref="AB52" si="59">SUM(AB50:AB51)</f>
        <v>0</v>
      </c>
      <c r="AC52" s="7">
        <f t="shared" ref="AC52" si="60">SUM(AC50:AC51)</f>
        <v>0</v>
      </c>
      <c r="AD52" s="7">
        <f t="shared" ref="AD52" si="61">SUM(AD50:AD51)</f>
        <v>0</v>
      </c>
      <c r="AE52" s="21"/>
      <c r="AF52" s="21"/>
      <c r="AG52" s="21"/>
      <c r="AH52" s="21"/>
      <c r="AI52" s="21"/>
      <c r="AJ52" s="21"/>
      <c r="AK52" s="21"/>
      <c r="AL52" s="3"/>
      <c r="AM52" s="7">
        <f t="shared" ref="AM52" si="62">SUM(AM50:AM51)</f>
        <v>0</v>
      </c>
      <c r="AN52" s="7">
        <f t="shared" ref="AN52" si="63">SUM(AN50:AN51)</f>
        <v>0</v>
      </c>
      <c r="AO52" s="7">
        <f t="shared" ref="AO52" si="64">SUM(AO50:AO51)</f>
        <v>0</v>
      </c>
      <c r="AP52" s="7">
        <f t="shared" ref="AP52" si="65">SUM(AP50:AP51)</f>
        <v>0</v>
      </c>
      <c r="AQ52" s="7">
        <f t="shared" ref="AQ52" si="66">SUM(AQ50:AQ51)</f>
        <v>0</v>
      </c>
      <c r="AR52" s="7">
        <f t="shared" ref="AR52" si="67">SUM(AR50:AR51)</f>
        <v>0</v>
      </c>
      <c r="AS52" s="7">
        <f t="shared" ref="AS52" si="68">SUM(AS50:AS51)</f>
        <v>0</v>
      </c>
      <c r="AT52" s="7">
        <f t="shared" ref="AT52" si="69">SUM(AT50:AT51)</f>
        <v>0</v>
      </c>
      <c r="AU52" s="7">
        <f t="shared" ref="AU52" si="70">SUM(AU50:AU51)</f>
        <v>0</v>
      </c>
      <c r="AV52" s="7">
        <f t="shared" ref="AV52" si="71">SUM(AV50:AV51)</f>
        <v>0</v>
      </c>
      <c r="AW52" s="7">
        <f>SUM(AW50:AW51)</f>
        <v>0</v>
      </c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9"/>
      <c r="BJ52" s="7">
        <f>SUM(BJ50:BJ51)</f>
        <v>0</v>
      </c>
      <c r="BK52" s="7">
        <f>SUM(BK50:BK51)</f>
        <v>0</v>
      </c>
      <c r="BL52" s="20"/>
      <c r="BM52" s="20"/>
      <c r="BO52" s="51"/>
      <c r="BP52" s="99">
        <f>SUM(BP50:BP51)</f>
        <v>0</v>
      </c>
    </row>
  </sheetData>
  <mergeCells count="9">
    <mergeCell ref="BO10:BP10"/>
    <mergeCell ref="X6:Z6"/>
    <mergeCell ref="X1:Z1"/>
    <mergeCell ref="J1:N1"/>
    <mergeCell ref="C5:C6"/>
    <mergeCell ref="J6:N6"/>
    <mergeCell ref="X10:AD10"/>
    <mergeCell ref="AM10:AW10"/>
    <mergeCell ref="BJ10:BK10"/>
  </mergeCells>
  <phoneticPr fontId="26" type="noConversion"/>
  <hyperlinks>
    <hyperlink ref="C12" r:id="rId1" xr:uid="{09879BD9-D7C8-4BD1-82E6-033FDCE64973}"/>
    <hyperlink ref="C13" r:id="rId2" xr:uid="{862CB1EB-6FB9-46F8-BAC0-A96523951BA1}"/>
    <hyperlink ref="C14" r:id="rId3" xr:uid="{8CC841B7-1DA6-4BFE-AF72-21E514A3EC60}"/>
    <hyperlink ref="C15" r:id="rId4" xr:uid="{05B07495-C17E-4DD7-8D82-5B71EE73529B}"/>
    <hyperlink ref="C16" r:id="rId5" xr:uid="{219C73D2-F20D-496D-BE1C-12697483A9E3}"/>
    <hyperlink ref="C17" r:id="rId6" xr:uid="{97215CE7-057A-4FF8-B409-1D243CA4F136}"/>
    <hyperlink ref="C18" r:id="rId7" xr:uid="{1EDE2B5E-2637-43CD-88E9-0367BF2BB9B0}"/>
    <hyperlink ref="C19" r:id="rId8" xr:uid="{20CCCA30-719F-47DD-A85E-FFA050FDB4DE}"/>
    <hyperlink ref="C20" r:id="rId9" xr:uid="{5F4DEEFA-3F67-46CA-8ADA-A8D9FCA215D3}"/>
    <hyperlink ref="C21" r:id="rId10" xr:uid="{E91BFC97-A319-4532-B73B-7F2674610D53}"/>
    <hyperlink ref="C22" r:id="rId11" xr:uid="{E6194C8E-0B10-42F5-BE92-6F0A0E6AF001}"/>
    <hyperlink ref="C23" r:id="rId12" xr:uid="{C3220459-7FF1-42C1-8819-5065E6762A66}"/>
    <hyperlink ref="C24" r:id="rId13" display="Little Mercy Complete Series" xr:uid="{32BCA195-A830-4A68-81A7-33DCAE1179F8}"/>
    <hyperlink ref="D6" r:id="rId14" display="by Ghold" xr:uid="{D3095DB6-649F-4F2B-909F-5F2161129653}"/>
  </hyperlinks>
  <pageMargins left="0.7" right="0.7" top="0.75" bottom="0.75" header="0.3" footer="0.3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C704-EFB1-4D47-AF88-9A99A7CDE32B}">
  <sheetPr>
    <tabColor rgb="FFFF0000"/>
  </sheetPr>
  <dimension ref="A1:BM39"/>
  <sheetViews>
    <sheetView topLeftCell="B13" workbookViewId="0">
      <selection activeCell="D2" sqref="D2"/>
    </sheetView>
  </sheetViews>
  <sheetFormatPr baseColWidth="10" defaultRowHeight="14.5"/>
  <cols>
    <col min="1" max="1" width="30.1796875" hidden="1" customWidth="1"/>
    <col min="2" max="2" width="27.54296875" customWidth="1"/>
    <col min="3" max="3" width="9.54296875" customWidth="1"/>
    <col min="4" max="4" width="14.7265625" customWidth="1"/>
    <col min="5" max="5" width="14.1796875" bestFit="1" customWidth="1"/>
    <col min="9" max="17" width="9.7265625" style="476" customWidth="1"/>
    <col min="26" max="32" width="0" hidden="1" customWidth="1"/>
    <col min="45" max="55" width="0" hidden="1" customWidth="1"/>
    <col min="59" max="60" width="0" hidden="1" customWidth="1"/>
  </cols>
  <sheetData>
    <row r="1" spans="1:65" s="1" customFormat="1" ht="20.149999999999999" customHeight="1">
      <c r="A1" s="227"/>
      <c r="D1" s="41" t="s">
        <v>1845</v>
      </c>
      <c r="E1" s="42" t="s">
        <v>254</v>
      </c>
      <c r="G1" s="9"/>
      <c r="H1" s="9"/>
      <c r="I1" s="498" t="s">
        <v>42</v>
      </c>
      <c r="J1" s="498"/>
      <c r="K1" s="498"/>
      <c r="L1" s="498"/>
      <c r="M1" s="499"/>
      <c r="N1" s="455"/>
      <c r="O1" s="455"/>
      <c r="P1" s="455"/>
      <c r="Q1" s="455"/>
      <c r="V1" s="480" t="s">
        <v>70</v>
      </c>
      <c r="W1" s="480"/>
      <c r="X1" s="481"/>
      <c r="Y1" s="154">
        <f>BK34+BK39</f>
        <v>0</v>
      </c>
      <c r="AD1" s="9"/>
      <c r="AE1" s="9"/>
      <c r="AF1" s="9"/>
      <c r="AG1" s="9"/>
      <c r="AH1" s="9"/>
      <c r="AI1" s="9"/>
      <c r="AJ1" s="9"/>
      <c r="AK1" s="9"/>
      <c r="BH1" s="9"/>
      <c r="BJ1" s="9"/>
      <c r="BK1" s="9"/>
      <c r="BL1" s="9"/>
      <c r="BM1" s="9"/>
    </row>
    <row r="2" spans="1:65" s="1" customFormat="1" ht="21" customHeight="1">
      <c r="A2" s="453" t="s">
        <v>41</v>
      </c>
      <c r="B2" s="454"/>
      <c r="C2" s="43"/>
      <c r="D2" s="50">
        <f>G34</f>
        <v>0</v>
      </c>
      <c r="E2" s="81">
        <v>0</v>
      </c>
      <c r="G2" s="9"/>
      <c r="H2" s="9"/>
      <c r="I2" s="456" t="s">
        <v>61</v>
      </c>
      <c r="J2" s="457" t="s">
        <v>20</v>
      </c>
      <c r="K2" s="457" t="s">
        <v>21</v>
      </c>
      <c r="L2" s="457" t="s">
        <v>22</v>
      </c>
      <c r="M2" s="457" t="s">
        <v>23</v>
      </c>
      <c r="N2" s="457" t="s">
        <v>6</v>
      </c>
      <c r="O2" s="457" t="s">
        <v>24</v>
      </c>
      <c r="P2" s="458" t="s">
        <v>62</v>
      </c>
      <c r="Q2" s="455"/>
      <c r="W2" s="9"/>
      <c r="X2" s="9"/>
      <c r="Y2" s="9"/>
      <c r="AB2" s="9"/>
      <c r="AC2" s="9"/>
      <c r="AD2" s="9"/>
      <c r="AE2" s="9"/>
      <c r="AF2" s="9"/>
      <c r="AG2" s="9"/>
      <c r="AH2" s="9"/>
      <c r="AI2" s="9"/>
      <c r="AJ2" s="9"/>
      <c r="AK2" s="9"/>
      <c r="BH2" s="9"/>
      <c r="BJ2" s="9"/>
      <c r="BK2" s="9"/>
      <c r="BL2" s="9"/>
      <c r="BM2" s="9"/>
    </row>
    <row r="3" spans="1:65" s="1" customFormat="1" ht="19.5" customHeight="1">
      <c r="A3" s="227"/>
      <c r="B3" s="40"/>
      <c r="C3" s="40"/>
      <c r="D3" s="40"/>
      <c r="E3" s="40"/>
      <c r="F3" s="3"/>
      <c r="H3" s="9"/>
      <c r="I3" s="459">
        <f>S34+S39</f>
        <v>0</v>
      </c>
      <c r="J3" s="459">
        <f t="shared" ref="J3:O3" si="0">T34+T39</f>
        <v>0</v>
      </c>
      <c r="K3" s="459">
        <f t="shared" si="0"/>
        <v>0</v>
      </c>
      <c r="L3" s="459">
        <f t="shared" si="0"/>
        <v>0</v>
      </c>
      <c r="M3" s="459">
        <f t="shared" si="0"/>
        <v>0</v>
      </c>
      <c r="N3" s="459">
        <f t="shared" si="0"/>
        <v>0</v>
      </c>
      <c r="O3" s="459">
        <f t="shared" si="0"/>
        <v>0</v>
      </c>
      <c r="P3" s="460">
        <f>SUM(I3:O3)</f>
        <v>0</v>
      </c>
      <c r="Q3" s="455"/>
      <c r="W3" s="9"/>
      <c r="X3" s="9"/>
      <c r="Y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BI3" s="9"/>
      <c r="BJ3" s="9"/>
      <c r="BK3" s="9"/>
      <c r="BL3" s="9"/>
      <c r="BM3" s="9"/>
    </row>
    <row r="4" spans="1:65" s="1" customFormat="1" ht="19.5" customHeight="1">
      <c r="A4" s="227"/>
      <c r="B4" s="40"/>
      <c r="C4" s="40"/>
      <c r="D4" s="40"/>
      <c r="E4" s="40"/>
      <c r="F4" s="3"/>
      <c r="H4" s="9"/>
      <c r="I4" s="461"/>
      <c r="J4" s="461"/>
      <c r="K4" s="461"/>
      <c r="L4" s="461"/>
      <c r="M4" s="461"/>
      <c r="N4" s="461"/>
      <c r="O4" s="461"/>
      <c r="P4" s="455"/>
      <c r="Q4" s="455"/>
      <c r="W4" s="9"/>
      <c r="X4" s="9"/>
      <c r="Y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BI4" s="9"/>
      <c r="BJ4" s="9"/>
      <c r="BK4" s="9"/>
      <c r="BL4" s="9"/>
      <c r="BM4" s="9"/>
    </row>
    <row r="5" spans="1:65" s="1" customFormat="1" ht="19.5" customHeight="1">
      <c r="A5" s="497" t="s">
        <v>1807</v>
      </c>
      <c r="B5" s="497"/>
      <c r="C5" s="497"/>
      <c r="D5" s="497"/>
      <c r="E5" s="64"/>
      <c r="F5" s="3"/>
      <c r="G5" s="33"/>
      <c r="H5" s="9"/>
      <c r="I5" s="462"/>
      <c r="J5" s="462"/>
      <c r="K5" s="455"/>
      <c r="L5" s="455"/>
      <c r="M5" s="455"/>
      <c r="N5" s="455"/>
      <c r="O5" s="455"/>
      <c r="P5" s="455"/>
      <c r="Q5" s="455"/>
      <c r="W5" s="9"/>
      <c r="X5" s="9"/>
      <c r="Y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BI5" s="9"/>
      <c r="BJ5" s="9"/>
      <c r="BK5" s="9"/>
      <c r="BL5" s="9"/>
      <c r="BM5" s="9"/>
    </row>
    <row r="6" spans="1:65" s="1" customFormat="1" ht="19.5" customHeight="1">
      <c r="A6" s="497"/>
      <c r="B6" s="497"/>
      <c r="C6" s="497"/>
      <c r="D6" s="497"/>
      <c r="E6" s="40"/>
      <c r="F6" s="3"/>
      <c r="H6" s="9"/>
      <c r="I6" s="498" t="s">
        <v>1447</v>
      </c>
      <c r="J6" s="498"/>
      <c r="K6" s="498"/>
      <c r="L6" s="498"/>
      <c r="M6" s="498"/>
      <c r="N6" s="455"/>
      <c r="O6" s="455"/>
      <c r="P6" s="455"/>
      <c r="Q6" s="455"/>
      <c r="S6" s="9"/>
      <c r="T6" s="9"/>
      <c r="V6" s="479" t="s">
        <v>1448</v>
      </c>
      <c r="W6" s="479"/>
      <c r="X6" s="479"/>
      <c r="Y6" s="477"/>
      <c r="AB6" s="477"/>
      <c r="AC6" s="75"/>
      <c r="AD6" s="9"/>
      <c r="AE6" s="9"/>
      <c r="AF6" s="9"/>
      <c r="AG6" s="9"/>
      <c r="AH6" s="9"/>
      <c r="AI6" s="9"/>
      <c r="AJ6" s="9"/>
      <c r="AK6" s="9"/>
      <c r="AL6" s="9"/>
      <c r="BI6" s="9"/>
      <c r="BJ6" s="9"/>
      <c r="BK6" s="9"/>
      <c r="BL6" s="9"/>
      <c r="BM6" s="9"/>
    </row>
    <row r="7" spans="1:65" s="1" customFormat="1" ht="19.5" customHeight="1">
      <c r="A7" s="227"/>
      <c r="B7" s="40"/>
      <c r="C7" s="40"/>
      <c r="D7" s="40"/>
      <c r="E7" s="40"/>
      <c r="F7" s="3"/>
      <c r="I7" s="463" t="s">
        <v>48</v>
      </c>
      <c r="J7" s="458" t="s">
        <v>49</v>
      </c>
      <c r="K7" s="458" t="s">
        <v>50</v>
      </c>
      <c r="L7" s="458" t="s">
        <v>52</v>
      </c>
      <c r="M7" s="458" t="s">
        <v>54</v>
      </c>
      <c r="N7" s="458" t="s">
        <v>55</v>
      </c>
      <c r="O7" s="458" t="s">
        <v>56</v>
      </c>
      <c r="P7" s="458" t="s">
        <v>57</v>
      </c>
      <c r="Q7" s="458" t="s">
        <v>58</v>
      </c>
      <c r="R7" s="24" t="s">
        <v>239</v>
      </c>
      <c r="S7" s="24" t="s">
        <v>240</v>
      </c>
      <c r="T7" s="24" t="s">
        <v>62</v>
      </c>
      <c r="V7" s="118" t="s">
        <v>50</v>
      </c>
      <c r="W7" s="119" t="s">
        <v>52</v>
      </c>
      <c r="X7" s="120" t="s">
        <v>62</v>
      </c>
      <c r="Y7" s="9"/>
      <c r="AB7" s="9"/>
      <c r="AC7" s="9"/>
      <c r="AD7" s="9"/>
      <c r="AE7" s="9"/>
      <c r="AF7" s="9"/>
      <c r="AG7" s="9"/>
      <c r="AH7" s="9"/>
      <c r="BJ7" s="9"/>
      <c r="BK7" s="9"/>
      <c r="BL7" s="9"/>
      <c r="BM7" s="9"/>
    </row>
    <row r="8" spans="1:65" s="1" customFormat="1" ht="19.5" customHeight="1">
      <c r="A8" s="227"/>
      <c r="B8" s="40"/>
      <c r="C8" s="40"/>
      <c r="D8" s="40"/>
      <c r="E8" s="40"/>
      <c r="F8" s="3"/>
      <c r="G8" s="33"/>
      <c r="I8" s="459">
        <f>S34+S39</f>
        <v>0</v>
      </c>
      <c r="J8" s="459">
        <f t="shared" ref="J8:S8" si="1">T34+T39</f>
        <v>0</v>
      </c>
      <c r="K8" s="459">
        <f t="shared" si="1"/>
        <v>0</v>
      </c>
      <c r="L8" s="459">
        <f t="shared" si="1"/>
        <v>0</v>
      </c>
      <c r="M8" s="459">
        <f t="shared" si="1"/>
        <v>0</v>
      </c>
      <c r="N8" s="459">
        <f t="shared" si="1"/>
        <v>0</v>
      </c>
      <c r="O8" s="459">
        <f t="shared" si="1"/>
        <v>0</v>
      </c>
      <c r="P8" s="459">
        <f t="shared" si="1"/>
        <v>0</v>
      </c>
      <c r="Q8" s="459">
        <f t="shared" si="1"/>
        <v>0</v>
      </c>
      <c r="R8" s="459">
        <f t="shared" si="1"/>
        <v>0</v>
      </c>
      <c r="S8" s="459">
        <f t="shared" si="1"/>
        <v>0</v>
      </c>
      <c r="T8" s="97">
        <f>SUM(I8:S8)</f>
        <v>0</v>
      </c>
      <c r="V8" s="156">
        <f>BE34+BE39</f>
        <v>0</v>
      </c>
      <c r="W8" s="156">
        <f>BF34+BF39</f>
        <v>0</v>
      </c>
      <c r="X8" s="85">
        <f>SUM(V8:W8)</f>
        <v>0</v>
      </c>
      <c r="Y8" s="9"/>
      <c r="AB8" s="9"/>
      <c r="AC8" s="9"/>
      <c r="AD8" s="9"/>
      <c r="AE8" s="9"/>
      <c r="AF8" s="9"/>
      <c r="AG8" s="9"/>
      <c r="AH8" s="9"/>
      <c r="BJ8" s="9"/>
      <c r="BK8" s="9"/>
      <c r="BL8" s="9"/>
      <c r="BM8" s="9"/>
    </row>
    <row r="9" spans="1:65" s="1" customFormat="1" ht="17.25" customHeight="1">
      <c r="A9" s="227"/>
      <c r="B9" s="40"/>
      <c r="C9" s="40"/>
      <c r="H9" s="9"/>
      <c r="I9" s="455"/>
      <c r="J9" s="455"/>
      <c r="K9" s="455"/>
      <c r="L9" s="455"/>
      <c r="M9" s="455"/>
      <c r="N9" s="455"/>
      <c r="O9" s="455"/>
      <c r="P9" s="464"/>
      <c r="Q9" s="455"/>
      <c r="W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BI9" s="9"/>
      <c r="BJ9" s="9"/>
      <c r="BK9" s="9"/>
      <c r="BL9" s="9"/>
      <c r="BM9" s="9"/>
    </row>
    <row r="10" spans="1:65" s="1" customFormat="1" ht="117.75" customHeight="1">
      <c r="A10" s="228" t="s">
        <v>401</v>
      </c>
      <c r="B10" s="45"/>
      <c r="C10" s="142" t="s">
        <v>203</v>
      </c>
      <c r="D10" s="38" t="s">
        <v>30</v>
      </c>
      <c r="E10" s="38" t="s">
        <v>31</v>
      </c>
      <c r="F10" s="38" t="s">
        <v>1844</v>
      </c>
      <c r="G10" s="38" t="s">
        <v>33</v>
      </c>
      <c r="H10" s="9"/>
      <c r="I10" s="331" t="s">
        <v>1809</v>
      </c>
      <c r="J10" s="308" t="s">
        <v>1810</v>
      </c>
      <c r="K10" s="310" t="s">
        <v>1811</v>
      </c>
      <c r="L10" s="314" t="s">
        <v>1812</v>
      </c>
      <c r="M10" s="136" t="s">
        <v>1813</v>
      </c>
      <c r="N10" s="138" t="s">
        <v>1814</v>
      </c>
      <c r="O10" s="328" t="s">
        <v>1815</v>
      </c>
      <c r="P10" s="322" t="s">
        <v>1816</v>
      </c>
      <c r="Q10" s="79" t="s">
        <v>1817</v>
      </c>
      <c r="R10" s="9"/>
      <c r="S10" s="484" t="s">
        <v>34</v>
      </c>
      <c r="T10" s="485"/>
      <c r="U10" s="485"/>
      <c r="V10" s="485"/>
      <c r="W10" s="485"/>
      <c r="X10" s="485"/>
      <c r="Y10" s="486"/>
      <c r="Z10" s="36"/>
      <c r="AA10" s="9"/>
      <c r="AB10" s="9"/>
      <c r="AC10" s="9"/>
      <c r="AD10" s="9"/>
      <c r="AE10" s="9"/>
      <c r="AF10" s="9"/>
      <c r="AG10" s="9"/>
      <c r="AH10" s="487" t="s">
        <v>59</v>
      </c>
      <c r="AI10" s="488"/>
      <c r="AJ10" s="488"/>
      <c r="AK10" s="488"/>
      <c r="AL10" s="488"/>
      <c r="AM10" s="488"/>
      <c r="AN10" s="488"/>
      <c r="AO10" s="488"/>
      <c r="AP10" s="488"/>
      <c r="AQ10" s="488"/>
      <c r="AR10" s="488"/>
      <c r="BD10" s="9"/>
      <c r="BE10" s="489" t="s">
        <v>65</v>
      </c>
      <c r="BF10" s="490"/>
      <c r="BG10" s="9"/>
      <c r="BH10" s="9"/>
      <c r="BJ10" s="478" t="s">
        <v>67</v>
      </c>
      <c r="BK10" s="478"/>
    </row>
    <row r="11" spans="1:65" s="1" customFormat="1" ht="19.5" customHeight="1">
      <c r="A11" s="229"/>
      <c r="B11" s="28" t="s">
        <v>1453</v>
      </c>
      <c r="C11" s="16"/>
      <c r="D11" s="16"/>
      <c r="E11" s="16"/>
      <c r="F11" s="12"/>
      <c r="G11" s="12"/>
      <c r="H11" s="3"/>
      <c r="I11" s="465"/>
      <c r="J11" s="465"/>
      <c r="K11" s="465"/>
      <c r="L11" s="465"/>
      <c r="M11" s="465"/>
      <c r="N11" s="466"/>
      <c r="O11" s="465"/>
      <c r="P11" s="465"/>
      <c r="Q11" s="465"/>
      <c r="R11" s="9"/>
      <c r="S11" s="6" t="s">
        <v>61</v>
      </c>
      <c r="T11" s="6" t="s">
        <v>20</v>
      </c>
      <c r="U11" s="6" t="s">
        <v>21</v>
      </c>
      <c r="V11" s="6" t="s">
        <v>22</v>
      </c>
      <c r="W11" s="6" t="s">
        <v>23</v>
      </c>
      <c r="X11" s="6" t="s">
        <v>6</v>
      </c>
      <c r="Y11" s="6" t="s">
        <v>24</v>
      </c>
      <c r="Z11" s="13" t="s">
        <v>61</v>
      </c>
      <c r="AA11" s="13" t="s">
        <v>20</v>
      </c>
      <c r="AB11" s="13" t="s">
        <v>21</v>
      </c>
      <c r="AC11" s="13" t="s">
        <v>22</v>
      </c>
      <c r="AD11" s="13" t="s">
        <v>23</v>
      </c>
      <c r="AE11" s="13" t="s">
        <v>6</v>
      </c>
      <c r="AF11" s="13" t="s">
        <v>24</v>
      </c>
      <c r="AG11" s="3"/>
      <c r="AH11" s="6" t="s">
        <v>48</v>
      </c>
      <c r="AI11" s="6" t="s">
        <v>49</v>
      </c>
      <c r="AJ11" s="6" t="s">
        <v>50</v>
      </c>
      <c r="AK11" s="6" t="s">
        <v>52</v>
      </c>
      <c r="AL11" s="6" t="s">
        <v>54</v>
      </c>
      <c r="AM11" s="6" t="s">
        <v>55</v>
      </c>
      <c r="AN11" s="6" t="s">
        <v>56</v>
      </c>
      <c r="AO11" s="6" t="s">
        <v>57</v>
      </c>
      <c r="AP11" s="6" t="s">
        <v>58</v>
      </c>
      <c r="AQ11" s="6" t="s">
        <v>239</v>
      </c>
      <c r="AR11" s="6" t="s">
        <v>240</v>
      </c>
      <c r="AS11" s="13" t="s">
        <v>48</v>
      </c>
      <c r="AT11" s="13" t="s">
        <v>49</v>
      </c>
      <c r="AU11" s="13" t="s">
        <v>50</v>
      </c>
      <c r="AV11" s="13" t="s">
        <v>52</v>
      </c>
      <c r="AW11" s="13" t="s">
        <v>54</v>
      </c>
      <c r="AX11" s="13" t="s">
        <v>55</v>
      </c>
      <c r="AY11" s="13" t="s">
        <v>56</v>
      </c>
      <c r="AZ11" s="13" t="s">
        <v>57</v>
      </c>
      <c r="BA11" s="13" t="s">
        <v>58</v>
      </c>
      <c r="BB11" s="13" t="s">
        <v>239</v>
      </c>
      <c r="BC11" s="13" t="s">
        <v>240</v>
      </c>
      <c r="BD11" s="3"/>
      <c r="BE11" s="174" t="s">
        <v>50</v>
      </c>
      <c r="BF11" s="174" t="s">
        <v>52</v>
      </c>
      <c r="BG11" s="13" t="s">
        <v>50</v>
      </c>
      <c r="BH11" s="13" t="s">
        <v>52</v>
      </c>
      <c r="BJ11" s="73" t="s">
        <v>68</v>
      </c>
      <c r="BK11" s="73" t="s">
        <v>69</v>
      </c>
    </row>
    <row r="12" spans="1:65" s="1" customFormat="1" ht="19.5" customHeight="1">
      <c r="A12" s="235" t="s">
        <v>1808</v>
      </c>
      <c r="B12" s="437" t="s">
        <v>1476</v>
      </c>
      <c r="C12" s="18" t="s">
        <v>61</v>
      </c>
      <c r="D12" s="19">
        <v>15</v>
      </c>
      <c r="E12" s="130">
        <f t="shared" ref="E12:E33" si="2">SUM(I12:Q12)</f>
        <v>0</v>
      </c>
      <c r="F12" s="8">
        <v>85</v>
      </c>
      <c r="G12" s="8">
        <f>E12*F12*(100-$E$2)/100</f>
        <v>0</v>
      </c>
      <c r="H12" s="3"/>
      <c r="I12" s="467"/>
      <c r="J12" s="468"/>
      <c r="K12" s="469"/>
      <c r="L12" s="470"/>
      <c r="M12" s="471"/>
      <c r="N12" s="472"/>
      <c r="O12" s="473"/>
      <c r="P12" s="474"/>
      <c r="Q12" s="79"/>
      <c r="R12" s="9"/>
      <c r="S12" s="48">
        <f>Z12*$E12</f>
        <v>0</v>
      </c>
      <c r="T12" s="20"/>
      <c r="U12" s="20"/>
      <c r="V12" s="20"/>
      <c r="W12" s="20"/>
      <c r="X12" s="20"/>
      <c r="Y12" s="20"/>
      <c r="Z12" s="48">
        <v>15</v>
      </c>
      <c r="AA12" s="48"/>
      <c r="AB12" s="48"/>
      <c r="AC12" s="48"/>
      <c r="AD12" s="48"/>
      <c r="AE12" s="48"/>
      <c r="AF12" s="48"/>
      <c r="AG12" s="3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3"/>
      <c r="BE12" s="48">
        <f t="shared" ref="BE12:BE15" si="3">BG12*$E12</f>
        <v>0</v>
      </c>
      <c r="BF12" s="20"/>
      <c r="BG12" s="59">
        <v>30</v>
      </c>
      <c r="BH12" s="20"/>
      <c r="BJ12" s="134">
        <v>0.36000000000000004</v>
      </c>
      <c r="BK12" s="98">
        <f t="shared" ref="BK12:BK33" si="4">BJ12*E12</f>
        <v>0</v>
      </c>
    </row>
    <row r="13" spans="1:65" s="1" customFormat="1" ht="19.5" customHeight="1">
      <c r="A13" s="235" t="s">
        <v>1822</v>
      </c>
      <c r="B13" s="437" t="s">
        <v>1537</v>
      </c>
      <c r="C13" s="18" t="s">
        <v>20</v>
      </c>
      <c r="D13" s="19">
        <v>10</v>
      </c>
      <c r="E13" s="130">
        <f t="shared" si="2"/>
        <v>0</v>
      </c>
      <c r="F13" s="8">
        <v>87.5</v>
      </c>
      <c r="G13" s="8">
        <f t="shared" ref="G13:G33" si="5">E13*F13*(100-$F$2)/100</f>
        <v>0</v>
      </c>
      <c r="H13" s="3"/>
      <c r="I13" s="467"/>
      <c r="J13" s="468"/>
      <c r="K13" s="469"/>
      <c r="L13" s="470"/>
      <c r="M13" s="471"/>
      <c r="N13" s="472"/>
      <c r="O13" s="473"/>
      <c r="P13" s="474"/>
      <c r="Q13" s="79"/>
      <c r="R13" s="9"/>
      <c r="S13" s="20"/>
      <c r="T13" s="48">
        <f t="shared" ref="T13:X29" si="6">AA13*$E13</f>
        <v>0</v>
      </c>
      <c r="U13" s="20"/>
      <c r="V13" s="20"/>
      <c r="W13" s="20"/>
      <c r="X13" s="20"/>
      <c r="Y13" s="20"/>
      <c r="Z13" s="48"/>
      <c r="AA13" s="48">
        <v>10</v>
      </c>
      <c r="AB13" s="48"/>
      <c r="AC13" s="48"/>
      <c r="AD13" s="48"/>
      <c r="AE13" s="48"/>
      <c r="AF13" s="48"/>
      <c r="AG13" s="3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3"/>
      <c r="BE13" s="48">
        <f t="shared" si="3"/>
        <v>0</v>
      </c>
      <c r="BF13" s="20"/>
      <c r="BG13" s="59">
        <v>30</v>
      </c>
      <c r="BH13" s="20"/>
      <c r="BJ13" s="134">
        <v>0.54</v>
      </c>
      <c r="BK13" s="98">
        <f t="shared" si="4"/>
        <v>0</v>
      </c>
    </row>
    <row r="14" spans="1:65" s="1" customFormat="1" ht="20.149999999999999" customHeight="1">
      <c r="A14" s="235" t="s">
        <v>1823</v>
      </c>
      <c r="B14" s="437" t="s">
        <v>1477</v>
      </c>
      <c r="C14" s="18" t="s">
        <v>20</v>
      </c>
      <c r="D14" s="19">
        <v>5</v>
      </c>
      <c r="E14" s="130">
        <f t="shared" si="2"/>
        <v>0</v>
      </c>
      <c r="F14" s="8">
        <v>62.5</v>
      </c>
      <c r="G14" s="8">
        <f t="shared" si="5"/>
        <v>0</v>
      </c>
      <c r="H14" s="3"/>
      <c r="I14" s="467"/>
      <c r="J14" s="468"/>
      <c r="K14" s="469"/>
      <c r="L14" s="470"/>
      <c r="M14" s="471"/>
      <c r="N14" s="472"/>
      <c r="O14" s="473"/>
      <c r="P14" s="474"/>
      <c r="Q14" s="79"/>
      <c r="R14" s="9"/>
      <c r="S14" s="20"/>
      <c r="T14" s="48">
        <f t="shared" si="6"/>
        <v>0</v>
      </c>
      <c r="U14" s="20"/>
      <c r="V14" s="20"/>
      <c r="W14" s="20"/>
      <c r="X14" s="20"/>
      <c r="Y14" s="20"/>
      <c r="Z14" s="48"/>
      <c r="AA14" s="48">
        <v>5</v>
      </c>
      <c r="AB14" s="48"/>
      <c r="AC14" s="48"/>
      <c r="AD14" s="48"/>
      <c r="AE14" s="48"/>
      <c r="AF14" s="48"/>
      <c r="AG14" s="3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3"/>
      <c r="BE14" s="48">
        <f t="shared" si="3"/>
        <v>0</v>
      </c>
      <c r="BF14" s="20"/>
      <c r="BG14" s="59">
        <v>10</v>
      </c>
      <c r="BH14" s="20"/>
      <c r="BJ14" s="134">
        <v>0.27</v>
      </c>
      <c r="BK14" s="98">
        <f t="shared" si="4"/>
        <v>0</v>
      </c>
    </row>
    <row r="15" spans="1:65" s="1" customFormat="1" ht="20.149999999999999" customHeight="1">
      <c r="A15" s="235" t="s">
        <v>1824</v>
      </c>
      <c r="B15" s="437" t="s">
        <v>1478</v>
      </c>
      <c r="C15" s="18" t="s">
        <v>20</v>
      </c>
      <c r="D15" s="19">
        <v>5</v>
      </c>
      <c r="E15" s="130">
        <f t="shared" si="2"/>
        <v>0</v>
      </c>
      <c r="F15" s="8">
        <v>62.5</v>
      </c>
      <c r="G15" s="8">
        <f t="shared" si="5"/>
        <v>0</v>
      </c>
      <c r="H15" s="3"/>
      <c r="I15" s="467"/>
      <c r="J15" s="468"/>
      <c r="K15" s="469"/>
      <c r="L15" s="470"/>
      <c r="M15" s="471"/>
      <c r="N15" s="472"/>
      <c r="O15" s="473"/>
      <c r="P15" s="474"/>
      <c r="Q15" s="79"/>
      <c r="R15" s="9"/>
      <c r="S15" s="20"/>
      <c r="T15" s="48">
        <f t="shared" si="6"/>
        <v>0</v>
      </c>
      <c r="U15" s="20"/>
      <c r="V15" s="20"/>
      <c r="W15" s="20"/>
      <c r="X15" s="20"/>
      <c r="Y15" s="20"/>
      <c r="Z15" s="48"/>
      <c r="AA15" s="48">
        <v>5</v>
      </c>
      <c r="AB15" s="48"/>
      <c r="AC15" s="48"/>
      <c r="AD15" s="48"/>
      <c r="AE15" s="48"/>
      <c r="AF15" s="48"/>
      <c r="AG15" s="3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3"/>
      <c r="BE15" s="48">
        <f t="shared" si="3"/>
        <v>0</v>
      </c>
      <c r="BF15" s="20"/>
      <c r="BG15" s="59">
        <v>10</v>
      </c>
      <c r="BH15" s="20"/>
      <c r="BJ15" s="134">
        <v>0.27</v>
      </c>
      <c r="BK15" s="98">
        <f t="shared" si="4"/>
        <v>0</v>
      </c>
    </row>
    <row r="16" spans="1:65" s="1" customFormat="1" ht="19.5" customHeight="1">
      <c r="A16" s="233" t="s">
        <v>1825</v>
      </c>
      <c r="B16" s="438" t="s">
        <v>1458</v>
      </c>
      <c r="C16" s="18" t="s">
        <v>21</v>
      </c>
      <c r="D16" s="23">
        <v>5</v>
      </c>
      <c r="E16" s="130">
        <f t="shared" si="2"/>
        <v>0</v>
      </c>
      <c r="F16" s="8">
        <v>80</v>
      </c>
      <c r="G16" s="8">
        <f t="shared" si="5"/>
        <v>0</v>
      </c>
      <c r="H16" s="9"/>
      <c r="I16" s="467"/>
      <c r="J16" s="468"/>
      <c r="K16" s="469"/>
      <c r="L16" s="470"/>
      <c r="M16" s="471"/>
      <c r="N16" s="472"/>
      <c r="O16" s="473"/>
      <c r="P16" s="474"/>
      <c r="Q16" s="79"/>
      <c r="R16" s="9"/>
      <c r="S16" s="20"/>
      <c r="T16" s="20"/>
      <c r="U16" s="48">
        <f t="shared" si="6"/>
        <v>0</v>
      </c>
      <c r="V16" s="20"/>
      <c r="W16" s="20"/>
      <c r="X16" s="20"/>
      <c r="Y16" s="20"/>
      <c r="Z16" s="48"/>
      <c r="AA16" s="48"/>
      <c r="AB16" s="48">
        <v>5</v>
      </c>
      <c r="AC16" s="48"/>
      <c r="AD16" s="48"/>
      <c r="AE16" s="48"/>
      <c r="AF16" s="48"/>
      <c r="AG16" s="9"/>
      <c r="AH16" s="48">
        <f>AS16*$E16</f>
        <v>0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48">
        <v>5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9"/>
      <c r="BE16" s="20"/>
      <c r="BF16" s="20"/>
      <c r="BG16" s="20"/>
      <c r="BH16" s="20"/>
      <c r="BJ16" s="134">
        <v>0.54</v>
      </c>
      <c r="BK16" s="98">
        <f t="shared" si="4"/>
        <v>0</v>
      </c>
    </row>
    <row r="17" spans="1:63" s="1" customFormat="1" ht="19.5" customHeight="1">
      <c r="A17" s="233" t="s">
        <v>1826</v>
      </c>
      <c r="B17" s="438" t="s">
        <v>1459</v>
      </c>
      <c r="C17" s="18" t="s">
        <v>21</v>
      </c>
      <c r="D17" s="23">
        <v>5</v>
      </c>
      <c r="E17" s="130">
        <f t="shared" si="2"/>
        <v>0</v>
      </c>
      <c r="F17" s="8">
        <v>90</v>
      </c>
      <c r="G17" s="8">
        <f t="shared" si="5"/>
        <v>0</v>
      </c>
      <c r="H17" s="9"/>
      <c r="I17" s="467"/>
      <c r="J17" s="468"/>
      <c r="K17" s="469"/>
      <c r="L17" s="470"/>
      <c r="M17" s="471"/>
      <c r="N17" s="472"/>
      <c r="O17" s="473"/>
      <c r="P17" s="474"/>
      <c r="Q17" s="79"/>
      <c r="R17" s="9"/>
      <c r="S17" s="20"/>
      <c r="T17" s="20"/>
      <c r="U17" s="48">
        <f t="shared" si="6"/>
        <v>0</v>
      </c>
      <c r="V17" s="20"/>
      <c r="W17" s="20"/>
      <c r="X17" s="20"/>
      <c r="Y17" s="20"/>
      <c r="Z17" s="48"/>
      <c r="AA17" s="48"/>
      <c r="AB17" s="48">
        <v>5</v>
      </c>
      <c r="AC17" s="48"/>
      <c r="AD17" s="48"/>
      <c r="AE17" s="48"/>
      <c r="AF17" s="48"/>
      <c r="AG17" s="9"/>
      <c r="AH17" s="48">
        <f>AS17*$E17</f>
        <v>0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48">
        <v>5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9"/>
      <c r="BE17" s="20"/>
      <c r="BF17" s="20"/>
      <c r="BG17" s="20"/>
      <c r="BH17" s="20"/>
      <c r="BJ17" s="134">
        <v>0.81</v>
      </c>
      <c r="BK17" s="98">
        <f t="shared" si="4"/>
        <v>0</v>
      </c>
    </row>
    <row r="18" spans="1:63" s="1" customFormat="1" ht="19.5" customHeight="1">
      <c r="A18" s="233" t="s">
        <v>1827</v>
      </c>
      <c r="B18" s="438" t="s">
        <v>1460</v>
      </c>
      <c r="C18" s="18" t="s">
        <v>21</v>
      </c>
      <c r="D18" s="23">
        <v>5</v>
      </c>
      <c r="E18" s="130">
        <f t="shared" si="2"/>
        <v>0</v>
      </c>
      <c r="F18" s="8">
        <v>92.5</v>
      </c>
      <c r="G18" s="8">
        <f t="shared" si="5"/>
        <v>0</v>
      </c>
      <c r="H18" s="9"/>
      <c r="I18" s="467"/>
      <c r="J18" s="468"/>
      <c r="K18" s="469"/>
      <c r="L18" s="470"/>
      <c r="M18" s="471"/>
      <c r="N18" s="472"/>
      <c r="O18" s="473"/>
      <c r="P18" s="474"/>
      <c r="Q18" s="79"/>
      <c r="R18" s="9"/>
      <c r="S18" s="20"/>
      <c r="T18" s="20"/>
      <c r="U18" s="48">
        <f t="shared" si="6"/>
        <v>0</v>
      </c>
      <c r="V18" s="20"/>
      <c r="W18" s="20"/>
      <c r="X18" s="20"/>
      <c r="Y18" s="20"/>
      <c r="Z18" s="48"/>
      <c r="AA18" s="48"/>
      <c r="AB18" s="48">
        <v>5</v>
      </c>
      <c r="AC18" s="48"/>
      <c r="AD18" s="48"/>
      <c r="AE18" s="48"/>
      <c r="AF18" s="48"/>
      <c r="AG18" s="9"/>
      <c r="AH18" s="48">
        <f>AS18*$E18</f>
        <v>0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48">
        <v>5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9"/>
      <c r="BE18" s="48">
        <f t="shared" ref="BE18:BE20" si="7">BG18*$E18</f>
        <v>0</v>
      </c>
      <c r="BF18" s="20"/>
      <c r="BG18" s="59">
        <v>10</v>
      </c>
      <c r="BH18" s="20"/>
      <c r="BJ18" s="134">
        <v>0.81</v>
      </c>
      <c r="BK18" s="98">
        <f t="shared" si="4"/>
        <v>0</v>
      </c>
    </row>
    <row r="19" spans="1:63" s="1" customFormat="1" ht="19.5" customHeight="1">
      <c r="A19" s="233" t="s">
        <v>1828</v>
      </c>
      <c r="B19" s="438" t="s">
        <v>1479</v>
      </c>
      <c r="C19" s="18" t="s">
        <v>21</v>
      </c>
      <c r="D19" s="23">
        <v>5</v>
      </c>
      <c r="E19" s="130">
        <f t="shared" si="2"/>
        <v>0</v>
      </c>
      <c r="F19" s="8">
        <v>92.5</v>
      </c>
      <c r="G19" s="8">
        <f t="shared" si="5"/>
        <v>0</v>
      </c>
      <c r="H19" s="9"/>
      <c r="I19" s="467"/>
      <c r="J19" s="468"/>
      <c r="K19" s="469"/>
      <c r="L19" s="470"/>
      <c r="M19" s="471"/>
      <c r="N19" s="472"/>
      <c r="O19" s="473"/>
      <c r="P19" s="474"/>
      <c r="Q19" s="79"/>
      <c r="R19" s="9"/>
      <c r="S19" s="20"/>
      <c r="T19" s="20"/>
      <c r="U19" s="48">
        <f t="shared" si="6"/>
        <v>0</v>
      </c>
      <c r="V19" s="20"/>
      <c r="W19" s="20"/>
      <c r="X19" s="20"/>
      <c r="Y19" s="20"/>
      <c r="Z19" s="48"/>
      <c r="AA19" s="48"/>
      <c r="AB19" s="48">
        <v>5</v>
      </c>
      <c r="AC19" s="48"/>
      <c r="AD19" s="48"/>
      <c r="AE19" s="48"/>
      <c r="AF19" s="48"/>
      <c r="AG19" s="9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9"/>
      <c r="BE19" s="48">
        <f t="shared" si="7"/>
        <v>0</v>
      </c>
      <c r="BF19" s="20"/>
      <c r="BG19" s="59">
        <v>10</v>
      </c>
      <c r="BH19" s="20"/>
      <c r="BJ19" s="134">
        <v>0.81</v>
      </c>
      <c r="BK19" s="98">
        <f t="shared" si="4"/>
        <v>0</v>
      </c>
    </row>
    <row r="20" spans="1:63" s="1" customFormat="1" ht="19.5" customHeight="1">
      <c r="A20" s="233" t="s">
        <v>1829</v>
      </c>
      <c r="B20" s="438" t="s">
        <v>1480</v>
      </c>
      <c r="C20" s="18" t="s">
        <v>21</v>
      </c>
      <c r="D20" s="23">
        <v>5</v>
      </c>
      <c r="E20" s="130">
        <f t="shared" si="2"/>
        <v>0</v>
      </c>
      <c r="F20" s="8">
        <v>77.5</v>
      </c>
      <c r="G20" s="8">
        <f t="shared" si="5"/>
        <v>0</v>
      </c>
      <c r="H20" s="9"/>
      <c r="I20" s="467"/>
      <c r="J20" s="468"/>
      <c r="K20" s="469"/>
      <c r="L20" s="470"/>
      <c r="M20" s="471"/>
      <c r="N20" s="472"/>
      <c r="O20" s="473"/>
      <c r="P20" s="474"/>
      <c r="Q20" s="79"/>
      <c r="R20" s="9"/>
      <c r="S20" s="20"/>
      <c r="T20" s="20"/>
      <c r="U20" s="48">
        <f t="shared" si="6"/>
        <v>0</v>
      </c>
      <c r="V20" s="20"/>
      <c r="W20" s="20"/>
      <c r="X20" s="20"/>
      <c r="Y20" s="20"/>
      <c r="Z20" s="48"/>
      <c r="AA20" s="48"/>
      <c r="AB20" s="48">
        <v>5</v>
      </c>
      <c r="AC20" s="48"/>
      <c r="AD20" s="48"/>
      <c r="AE20" s="48"/>
      <c r="AF20" s="48"/>
      <c r="AG20" s="9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9"/>
      <c r="BE20" s="48">
        <f t="shared" si="7"/>
        <v>0</v>
      </c>
      <c r="BF20" s="20"/>
      <c r="BG20" s="59">
        <v>10</v>
      </c>
      <c r="BH20" s="20"/>
      <c r="BJ20" s="134">
        <v>0.45</v>
      </c>
      <c r="BK20" s="98">
        <f t="shared" si="4"/>
        <v>0</v>
      </c>
    </row>
    <row r="21" spans="1:63" s="1" customFormat="1" ht="19.5" customHeight="1">
      <c r="A21" s="233" t="s">
        <v>1830</v>
      </c>
      <c r="B21" s="438" t="s">
        <v>1457</v>
      </c>
      <c r="C21" s="18" t="s">
        <v>22</v>
      </c>
      <c r="D21" s="23">
        <v>3</v>
      </c>
      <c r="E21" s="130">
        <f t="shared" si="2"/>
        <v>0</v>
      </c>
      <c r="F21" s="8">
        <v>82.5</v>
      </c>
      <c r="G21" s="8">
        <f t="shared" si="5"/>
        <v>0</v>
      </c>
      <c r="H21" s="9"/>
      <c r="I21" s="467"/>
      <c r="J21" s="468"/>
      <c r="K21" s="469"/>
      <c r="L21" s="470"/>
      <c r="M21" s="471"/>
      <c r="N21" s="472"/>
      <c r="O21" s="473"/>
      <c r="P21" s="474"/>
      <c r="Q21" s="79"/>
      <c r="R21" s="9"/>
      <c r="S21" s="20"/>
      <c r="T21" s="20"/>
      <c r="U21" s="20"/>
      <c r="V21" s="48">
        <f t="shared" si="6"/>
        <v>0</v>
      </c>
      <c r="W21" s="20"/>
      <c r="X21" s="20"/>
      <c r="Y21" s="20"/>
      <c r="Z21" s="48"/>
      <c r="AA21" s="48"/>
      <c r="AB21" s="48"/>
      <c r="AC21" s="48">
        <v>3</v>
      </c>
      <c r="AD21" s="48"/>
      <c r="AE21" s="48"/>
      <c r="AF21" s="48"/>
      <c r="AG21" s="9"/>
      <c r="AH21" s="48">
        <f>AS21*$E21</f>
        <v>0</v>
      </c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48">
        <v>3</v>
      </c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9"/>
      <c r="BE21" s="20"/>
      <c r="BF21" s="20"/>
      <c r="BG21" s="20"/>
      <c r="BH21" s="20"/>
      <c r="BJ21" s="134">
        <v>0.81</v>
      </c>
      <c r="BK21" s="98">
        <f t="shared" si="4"/>
        <v>0</v>
      </c>
    </row>
    <row r="22" spans="1:63" s="1" customFormat="1" ht="19.5" customHeight="1">
      <c r="A22" s="233" t="s">
        <v>1831</v>
      </c>
      <c r="B22" s="438" t="s">
        <v>1481</v>
      </c>
      <c r="C22" s="18" t="s">
        <v>22</v>
      </c>
      <c r="D22" s="23">
        <v>5</v>
      </c>
      <c r="E22" s="130">
        <f t="shared" si="2"/>
        <v>0</v>
      </c>
      <c r="F22" s="8">
        <v>137.5</v>
      </c>
      <c r="G22" s="8">
        <f t="shared" si="5"/>
        <v>0</v>
      </c>
      <c r="H22" s="9"/>
      <c r="I22" s="467"/>
      <c r="J22" s="468"/>
      <c r="K22" s="469"/>
      <c r="L22" s="470"/>
      <c r="M22" s="471"/>
      <c r="N22" s="472"/>
      <c r="O22" s="473"/>
      <c r="P22" s="474"/>
      <c r="Q22" s="79"/>
      <c r="R22" s="9"/>
      <c r="S22" s="20"/>
      <c r="T22" s="20"/>
      <c r="U22" s="20"/>
      <c r="V22" s="48">
        <f t="shared" si="6"/>
        <v>0</v>
      </c>
      <c r="W22" s="20"/>
      <c r="X22" s="20"/>
      <c r="Y22" s="20"/>
      <c r="Z22" s="48"/>
      <c r="AA22" s="48"/>
      <c r="AB22" s="48"/>
      <c r="AC22" s="48">
        <v>5</v>
      </c>
      <c r="AD22" s="48"/>
      <c r="AE22" s="48"/>
      <c r="AF22" s="48"/>
      <c r="AG22" s="9"/>
      <c r="AH22" s="48">
        <f>AS22*$E22</f>
        <v>0</v>
      </c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48">
        <v>5</v>
      </c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9"/>
      <c r="BE22" s="20"/>
      <c r="BF22" s="20"/>
      <c r="BG22" s="20"/>
      <c r="BH22" s="20"/>
      <c r="BJ22" s="134">
        <v>1.53</v>
      </c>
      <c r="BK22" s="98">
        <f t="shared" si="4"/>
        <v>0</v>
      </c>
    </row>
    <row r="23" spans="1:63" s="1" customFormat="1" ht="19.5" customHeight="1">
      <c r="A23" s="233" t="s">
        <v>1832</v>
      </c>
      <c r="B23" s="438" t="s">
        <v>1482</v>
      </c>
      <c r="C23" s="18" t="s">
        <v>22</v>
      </c>
      <c r="D23" s="23">
        <v>3</v>
      </c>
      <c r="E23" s="130">
        <f t="shared" si="2"/>
        <v>0</v>
      </c>
      <c r="F23" s="8">
        <v>137.5</v>
      </c>
      <c r="G23" s="8">
        <f t="shared" si="5"/>
        <v>0</v>
      </c>
      <c r="H23" s="9"/>
      <c r="I23" s="467"/>
      <c r="J23" s="468"/>
      <c r="K23" s="469"/>
      <c r="L23" s="470"/>
      <c r="M23" s="471"/>
      <c r="N23" s="472"/>
      <c r="O23" s="473"/>
      <c r="P23" s="474"/>
      <c r="Q23" s="79"/>
      <c r="R23" s="9"/>
      <c r="S23" s="20"/>
      <c r="T23" s="20"/>
      <c r="U23" s="20"/>
      <c r="V23" s="48">
        <f t="shared" si="6"/>
        <v>0</v>
      </c>
      <c r="W23" s="20"/>
      <c r="X23" s="20"/>
      <c r="Y23" s="20"/>
      <c r="Z23" s="48"/>
      <c r="AA23" s="48"/>
      <c r="AB23" s="48"/>
      <c r="AC23" s="48">
        <v>3</v>
      </c>
      <c r="AD23" s="48"/>
      <c r="AE23" s="48"/>
      <c r="AF23" s="48"/>
      <c r="AG23" s="9"/>
      <c r="AH23" s="21"/>
      <c r="AI23" s="48">
        <f>AT23*$E23</f>
        <v>0</v>
      </c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48">
        <v>3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9"/>
      <c r="BE23" s="20"/>
      <c r="BF23" s="20"/>
      <c r="BG23" s="20"/>
      <c r="BH23" s="20"/>
      <c r="BJ23" s="134">
        <v>1.71</v>
      </c>
      <c r="BK23" s="98">
        <f t="shared" si="4"/>
        <v>0</v>
      </c>
    </row>
    <row r="24" spans="1:63" s="1" customFormat="1" ht="19.5" customHeight="1">
      <c r="A24" s="233" t="s">
        <v>1833</v>
      </c>
      <c r="B24" s="438" t="s">
        <v>1483</v>
      </c>
      <c r="C24" s="18" t="s">
        <v>22</v>
      </c>
      <c r="D24" s="23">
        <v>3</v>
      </c>
      <c r="E24" s="130">
        <f t="shared" si="2"/>
        <v>0</v>
      </c>
      <c r="F24" s="8">
        <v>132.5</v>
      </c>
      <c r="G24" s="8">
        <f t="shared" si="5"/>
        <v>0</v>
      </c>
      <c r="H24" s="9"/>
      <c r="I24" s="467"/>
      <c r="J24" s="468"/>
      <c r="K24" s="469"/>
      <c r="L24" s="470"/>
      <c r="M24" s="471"/>
      <c r="N24" s="472"/>
      <c r="O24" s="473"/>
      <c r="P24" s="474"/>
      <c r="Q24" s="79"/>
      <c r="R24" s="9"/>
      <c r="S24" s="20"/>
      <c r="T24" s="20"/>
      <c r="U24" s="20"/>
      <c r="V24" s="48">
        <f t="shared" si="6"/>
        <v>0</v>
      </c>
      <c r="W24" s="20"/>
      <c r="X24" s="20"/>
      <c r="Y24" s="20"/>
      <c r="Z24" s="48"/>
      <c r="AA24" s="48"/>
      <c r="AB24" s="48"/>
      <c r="AC24" s="48">
        <v>3</v>
      </c>
      <c r="AD24" s="48"/>
      <c r="AE24" s="48"/>
      <c r="AF24" s="48"/>
      <c r="AG24" s="9"/>
      <c r="AH24" s="21"/>
      <c r="AI24" s="21"/>
      <c r="AJ24" s="21"/>
      <c r="AK24" s="48">
        <f t="shared" ref="AK24:AL24" si="8">AV24*$E24</f>
        <v>0</v>
      </c>
      <c r="AL24" s="48">
        <f t="shared" si="8"/>
        <v>0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48">
        <v>2</v>
      </c>
      <c r="AW24" s="48">
        <v>1</v>
      </c>
      <c r="AX24" s="21"/>
      <c r="AY24" s="21"/>
      <c r="AZ24" s="21"/>
      <c r="BA24" s="21"/>
      <c r="BB24" s="21"/>
      <c r="BC24" s="21"/>
      <c r="BD24" s="9"/>
      <c r="BE24" s="20"/>
      <c r="BF24" s="20"/>
      <c r="BG24" s="20"/>
      <c r="BH24" s="20"/>
      <c r="BJ24" s="134">
        <v>1.53</v>
      </c>
      <c r="BK24" s="98">
        <f t="shared" si="4"/>
        <v>0</v>
      </c>
    </row>
    <row r="25" spans="1:63" s="1" customFormat="1" ht="19.5" customHeight="1">
      <c r="A25" s="233" t="s">
        <v>1834</v>
      </c>
      <c r="B25" s="438" t="s">
        <v>1484</v>
      </c>
      <c r="C25" s="18" t="s">
        <v>23</v>
      </c>
      <c r="D25" s="23">
        <v>3</v>
      </c>
      <c r="E25" s="130">
        <f t="shared" si="2"/>
        <v>0</v>
      </c>
      <c r="F25" s="8">
        <v>97.5</v>
      </c>
      <c r="G25" s="8">
        <f t="shared" si="5"/>
        <v>0</v>
      </c>
      <c r="H25" s="9"/>
      <c r="I25" s="467"/>
      <c r="J25" s="468"/>
      <c r="K25" s="469"/>
      <c r="L25" s="470"/>
      <c r="M25" s="471"/>
      <c r="N25" s="472"/>
      <c r="O25" s="473"/>
      <c r="P25" s="474"/>
      <c r="Q25" s="79"/>
      <c r="R25" s="9"/>
      <c r="S25" s="20"/>
      <c r="T25" s="20"/>
      <c r="U25" s="20"/>
      <c r="V25" s="20"/>
      <c r="W25" s="48">
        <f t="shared" si="6"/>
        <v>0</v>
      </c>
      <c r="X25" s="20"/>
      <c r="Y25" s="20"/>
      <c r="Z25" s="48"/>
      <c r="AA25" s="48"/>
      <c r="AB25" s="48"/>
      <c r="AC25" s="48"/>
      <c r="AD25" s="48">
        <v>3</v>
      </c>
      <c r="AE25" s="48"/>
      <c r="AF25" s="48"/>
      <c r="AG25" s="9"/>
      <c r="AH25" s="48">
        <f>AS25*$E25</f>
        <v>0</v>
      </c>
      <c r="AI25" s="21"/>
      <c r="AJ25" s="21"/>
      <c r="AK25" s="48">
        <f>AV25*$E25</f>
        <v>0</v>
      </c>
      <c r="AL25" s="21"/>
      <c r="AM25" s="21"/>
      <c r="AN25" s="21"/>
      <c r="AO25" s="21"/>
      <c r="AP25" s="21"/>
      <c r="AQ25" s="21"/>
      <c r="AR25" s="21"/>
      <c r="AS25" s="48">
        <v>1</v>
      </c>
      <c r="AT25" s="21"/>
      <c r="AU25" s="21"/>
      <c r="AV25" s="48">
        <v>2</v>
      </c>
      <c r="AW25" s="21"/>
      <c r="AX25" s="21"/>
      <c r="AY25" s="21"/>
      <c r="AZ25" s="21"/>
      <c r="BA25" s="21"/>
      <c r="BB25" s="21"/>
      <c r="BC25" s="21"/>
      <c r="BD25" s="9"/>
      <c r="BE25" s="20"/>
      <c r="BF25" s="20"/>
      <c r="BG25" s="20"/>
      <c r="BH25" s="20"/>
      <c r="BJ25" s="134">
        <v>0.81</v>
      </c>
      <c r="BK25" s="98">
        <f t="shared" si="4"/>
        <v>0</v>
      </c>
    </row>
    <row r="26" spans="1:63" s="1" customFormat="1" ht="19.5" customHeight="1">
      <c r="A26" s="233" t="s">
        <v>1835</v>
      </c>
      <c r="B26" s="438" t="s">
        <v>1485</v>
      </c>
      <c r="C26" s="18" t="s">
        <v>23</v>
      </c>
      <c r="D26" s="23">
        <v>3</v>
      </c>
      <c r="E26" s="130">
        <f t="shared" si="2"/>
        <v>0</v>
      </c>
      <c r="F26" s="8">
        <v>170</v>
      </c>
      <c r="G26" s="8">
        <f t="shared" si="5"/>
        <v>0</v>
      </c>
      <c r="H26" s="9"/>
      <c r="I26" s="467"/>
      <c r="J26" s="468"/>
      <c r="K26" s="469"/>
      <c r="L26" s="470"/>
      <c r="M26" s="471"/>
      <c r="N26" s="472"/>
      <c r="O26" s="473"/>
      <c r="P26" s="474"/>
      <c r="Q26" s="79"/>
      <c r="R26" s="9"/>
      <c r="S26" s="20"/>
      <c r="T26" s="20"/>
      <c r="U26" s="20"/>
      <c r="V26" s="20"/>
      <c r="W26" s="48">
        <f t="shared" si="6"/>
        <v>0</v>
      </c>
      <c r="X26" s="20"/>
      <c r="Y26" s="20"/>
      <c r="Z26" s="48"/>
      <c r="AA26" s="48"/>
      <c r="AB26" s="48"/>
      <c r="AC26" s="48"/>
      <c r="AD26" s="48">
        <v>3</v>
      </c>
      <c r="AE26" s="48"/>
      <c r="AF26" s="48"/>
      <c r="AG26" s="9"/>
      <c r="AH26" s="21"/>
      <c r="AI26" s="21"/>
      <c r="AJ26" s="21"/>
      <c r="AK26" s="21"/>
      <c r="AL26" s="48">
        <f t="shared" ref="AK26:AM28" si="9">AW26*$E26</f>
        <v>0</v>
      </c>
      <c r="AM26" s="48">
        <f t="shared" si="9"/>
        <v>0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48">
        <v>2</v>
      </c>
      <c r="AX26" s="48">
        <v>1</v>
      </c>
      <c r="AY26" s="21"/>
      <c r="AZ26" s="21"/>
      <c r="BA26" s="21"/>
      <c r="BB26" s="21"/>
      <c r="BC26" s="21"/>
      <c r="BD26" s="9"/>
      <c r="BE26" s="20"/>
      <c r="BF26" s="20"/>
      <c r="BG26" s="20"/>
      <c r="BH26" s="20"/>
      <c r="BJ26" s="134">
        <v>2.4300000000000002</v>
      </c>
      <c r="BK26" s="98">
        <f t="shared" si="4"/>
        <v>0</v>
      </c>
    </row>
    <row r="27" spans="1:63" s="1" customFormat="1" ht="19.5" customHeight="1">
      <c r="A27" s="233" t="s">
        <v>1836</v>
      </c>
      <c r="B27" s="438" t="s">
        <v>1486</v>
      </c>
      <c r="C27" s="18" t="s">
        <v>23</v>
      </c>
      <c r="D27" s="23">
        <v>3</v>
      </c>
      <c r="E27" s="130">
        <f t="shared" si="2"/>
        <v>0</v>
      </c>
      <c r="F27" s="8">
        <v>147.5</v>
      </c>
      <c r="G27" s="8">
        <f t="shared" si="5"/>
        <v>0</v>
      </c>
      <c r="H27" s="9"/>
      <c r="I27" s="467"/>
      <c r="J27" s="468"/>
      <c r="K27" s="469"/>
      <c r="L27" s="470"/>
      <c r="M27" s="471"/>
      <c r="N27" s="472"/>
      <c r="O27" s="473"/>
      <c r="P27" s="474"/>
      <c r="Q27" s="79"/>
      <c r="R27" s="9"/>
      <c r="S27" s="20"/>
      <c r="T27" s="20"/>
      <c r="U27" s="20"/>
      <c r="V27" s="20"/>
      <c r="W27" s="48">
        <f t="shared" si="6"/>
        <v>0</v>
      </c>
      <c r="X27" s="20"/>
      <c r="Y27" s="20"/>
      <c r="Z27" s="48"/>
      <c r="AA27" s="48"/>
      <c r="AB27" s="48"/>
      <c r="AC27" s="48"/>
      <c r="AD27" s="48">
        <v>3</v>
      </c>
      <c r="AE27" s="48"/>
      <c r="AF27" s="48"/>
      <c r="AG27" s="9"/>
      <c r="AH27" s="21"/>
      <c r="AI27" s="21"/>
      <c r="AJ27" s="21"/>
      <c r="AK27" s="48">
        <f t="shared" si="9"/>
        <v>0</v>
      </c>
      <c r="AL27" s="48">
        <f t="shared" si="9"/>
        <v>0</v>
      </c>
      <c r="AM27" s="21"/>
      <c r="AN27" s="21"/>
      <c r="AO27" s="21"/>
      <c r="AP27" s="21"/>
      <c r="AQ27" s="21"/>
      <c r="AR27" s="21"/>
      <c r="AS27" s="21"/>
      <c r="AT27" s="21"/>
      <c r="AU27" s="21"/>
      <c r="AV27" s="48">
        <v>1</v>
      </c>
      <c r="AW27" s="48">
        <v>2</v>
      </c>
      <c r="AX27" s="21"/>
      <c r="AY27" s="21"/>
      <c r="AZ27" s="21"/>
      <c r="BA27" s="21"/>
      <c r="BB27" s="21"/>
      <c r="BC27" s="21"/>
      <c r="BD27" s="9"/>
      <c r="BE27" s="20"/>
      <c r="BF27" s="20"/>
      <c r="BG27" s="20"/>
      <c r="BH27" s="20"/>
      <c r="BJ27" s="134">
        <v>1.9800000000000002</v>
      </c>
      <c r="BK27" s="98">
        <f t="shared" si="4"/>
        <v>0</v>
      </c>
    </row>
    <row r="28" spans="1:63" s="1" customFormat="1" ht="19.5" customHeight="1">
      <c r="A28" s="233" t="s">
        <v>1837</v>
      </c>
      <c r="B28" s="438" t="s">
        <v>1487</v>
      </c>
      <c r="C28" s="18" t="s">
        <v>23</v>
      </c>
      <c r="D28" s="23">
        <v>3</v>
      </c>
      <c r="E28" s="130">
        <f t="shared" si="2"/>
        <v>0</v>
      </c>
      <c r="F28" s="8">
        <v>192.5</v>
      </c>
      <c r="G28" s="8">
        <f t="shared" si="5"/>
        <v>0</v>
      </c>
      <c r="H28" s="9"/>
      <c r="I28" s="467"/>
      <c r="J28" s="468"/>
      <c r="K28" s="469"/>
      <c r="L28" s="470"/>
      <c r="M28" s="471"/>
      <c r="N28" s="472"/>
      <c r="O28" s="473"/>
      <c r="P28" s="474"/>
      <c r="Q28" s="79"/>
      <c r="R28" s="9"/>
      <c r="S28" s="20"/>
      <c r="T28" s="20"/>
      <c r="U28" s="20"/>
      <c r="V28" s="20"/>
      <c r="W28" s="48">
        <f t="shared" si="6"/>
        <v>0</v>
      </c>
      <c r="X28" s="20"/>
      <c r="Y28" s="20"/>
      <c r="Z28" s="48"/>
      <c r="AA28" s="48"/>
      <c r="AB28" s="48"/>
      <c r="AC28" s="48"/>
      <c r="AD28" s="48">
        <v>3</v>
      </c>
      <c r="AE28" s="48"/>
      <c r="AF28" s="48"/>
      <c r="AG28" s="9"/>
      <c r="AH28" s="21"/>
      <c r="AI28" s="21"/>
      <c r="AJ28" s="21"/>
      <c r="AK28" s="48">
        <f t="shared" si="9"/>
        <v>0</v>
      </c>
      <c r="AL28" s="48">
        <f t="shared" si="9"/>
        <v>0</v>
      </c>
      <c r="AM28" s="48">
        <f t="shared" si="9"/>
        <v>0</v>
      </c>
      <c r="AN28" s="21"/>
      <c r="AO28" s="21"/>
      <c r="AP28" s="21"/>
      <c r="AQ28" s="21"/>
      <c r="AR28" s="21"/>
      <c r="AS28" s="21"/>
      <c r="AT28" s="21"/>
      <c r="AU28" s="21"/>
      <c r="AV28" s="48">
        <v>1</v>
      </c>
      <c r="AW28" s="48">
        <v>1</v>
      </c>
      <c r="AX28" s="48">
        <v>1</v>
      </c>
      <c r="AY28" s="21"/>
      <c r="AZ28" s="21"/>
      <c r="BA28" s="21"/>
      <c r="BB28" s="21"/>
      <c r="BC28" s="21"/>
      <c r="BD28" s="9"/>
      <c r="BE28" s="20"/>
      <c r="BF28" s="20"/>
      <c r="BG28" s="20"/>
      <c r="BH28" s="20"/>
      <c r="BJ28" s="134">
        <v>2.79</v>
      </c>
      <c r="BK28" s="98">
        <f t="shared" si="4"/>
        <v>0</v>
      </c>
    </row>
    <row r="29" spans="1:63" s="1" customFormat="1" ht="19.5" customHeight="1">
      <c r="A29" s="233" t="s">
        <v>1838</v>
      </c>
      <c r="B29" s="438" t="s">
        <v>1488</v>
      </c>
      <c r="C29" s="18" t="s">
        <v>6</v>
      </c>
      <c r="D29" s="23">
        <v>1</v>
      </c>
      <c r="E29" s="130">
        <f t="shared" si="2"/>
        <v>0</v>
      </c>
      <c r="F29" s="8">
        <v>97.5</v>
      </c>
      <c r="G29" s="8">
        <f t="shared" si="5"/>
        <v>0</v>
      </c>
      <c r="H29" s="9"/>
      <c r="I29" s="467"/>
      <c r="J29" s="468"/>
      <c r="K29" s="469"/>
      <c r="L29" s="470"/>
      <c r="M29" s="471"/>
      <c r="N29" s="472"/>
      <c r="O29" s="473"/>
      <c r="P29" s="474"/>
      <c r="Q29" s="79"/>
      <c r="R29" s="9"/>
      <c r="S29" s="20"/>
      <c r="T29" s="20"/>
      <c r="U29" s="20"/>
      <c r="V29" s="20"/>
      <c r="W29" s="20"/>
      <c r="X29" s="48">
        <f t="shared" si="6"/>
        <v>0</v>
      </c>
      <c r="Y29" s="20"/>
      <c r="Z29" s="48"/>
      <c r="AA29" s="48"/>
      <c r="AB29" s="48"/>
      <c r="AC29" s="48"/>
      <c r="AD29" s="48"/>
      <c r="AE29" s="48">
        <v>1</v>
      </c>
      <c r="AF29" s="48"/>
      <c r="AG29" s="9"/>
      <c r="AH29" s="21"/>
      <c r="AI29" s="21"/>
      <c r="AJ29" s="21"/>
      <c r="AK29" s="21"/>
      <c r="AL29" s="21"/>
      <c r="AM29" s="48">
        <f>AX29*$E29</f>
        <v>0</v>
      </c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48">
        <v>1</v>
      </c>
      <c r="AY29" s="21"/>
      <c r="AZ29" s="21"/>
      <c r="BA29" s="21"/>
      <c r="BB29" s="21"/>
      <c r="BC29" s="21"/>
      <c r="BD29" s="9"/>
      <c r="BE29" s="20"/>
      <c r="BF29" s="20"/>
      <c r="BG29" s="20"/>
      <c r="BH29" s="20"/>
      <c r="BJ29" s="134">
        <v>1.1700000000000002</v>
      </c>
      <c r="BK29" s="98">
        <f t="shared" si="4"/>
        <v>0</v>
      </c>
    </row>
    <row r="30" spans="1:63" s="1" customFormat="1" ht="19.5" customHeight="1">
      <c r="A30" s="233" t="s">
        <v>1839</v>
      </c>
      <c r="B30" s="438" t="s">
        <v>1489</v>
      </c>
      <c r="C30" s="18" t="s">
        <v>6</v>
      </c>
      <c r="D30" s="23">
        <v>1</v>
      </c>
      <c r="E30" s="130">
        <f t="shared" si="2"/>
        <v>0</v>
      </c>
      <c r="F30" s="8">
        <v>92.5</v>
      </c>
      <c r="G30" s="8">
        <f t="shared" si="5"/>
        <v>0</v>
      </c>
      <c r="H30" s="9"/>
      <c r="I30" s="467"/>
      <c r="J30" s="468"/>
      <c r="K30" s="469"/>
      <c r="L30" s="470"/>
      <c r="M30" s="471"/>
      <c r="N30" s="472"/>
      <c r="O30" s="473"/>
      <c r="P30" s="474"/>
      <c r="Q30" s="79"/>
      <c r="R30" s="9"/>
      <c r="S30" s="20"/>
      <c r="T30" s="20"/>
      <c r="U30" s="20"/>
      <c r="V30" s="20"/>
      <c r="W30" s="20"/>
      <c r="X30" s="48">
        <f t="shared" ref="X30:X33" si="10">AE30*$E30</f>
        <v>0</v>
      </c>
      <c r="Y30" s="20"/>
      <c r="Z30" s="48"/>
      <c r="AA30" s="48"/>
      <c r="AB30" s="48"/>
      <c r="AC30" s="48"/>
      <c r="AD30" s="48"/>
      <c r="AE30" s="48">
        <v>1</v>
      </c>
      <c r="AF30" s="48"/>
      <c r="AG30" s="9"/>
      <c r="AH30" s="21"/>
      <c r="AI30" s="21"/>
      <c r="AJ30" s="21"/>
      <c r="AK30" s="21"/>
      <c r="AL30" s="48">
        <f>AW30*$E30</f>
        <v>0</v>
      </c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48">
        <v>1</v>
      </c>
      <c r="AX30" s="21"/>
      <c r="AY30" s="21"/>
      <c r="AZ30" s="21"/>
      <c r="BA30" s="21"/>
      <c r="BB30" s="21"/>
      <c r="BC30" s="21"/>
      <c r="BD30" s="9"/>
      <c r="BE30" s="20"/>
      <c r="BF30" s="20"/>
      <c r="BG30" s="20"/>
      <c r="BH30" s="20"/>
      <c r="BJ30" s="134">
        <v>1.08</v>
      </c>
      <c r="BK30" s="98">
        <f t="shared" si="4"/>
        <v>0</v>
      </c>
    </row>
    <row r="31" spans="1:63" s="1" customFormat="1" ht="19.5" customHeight="1">
      <c r="A31" s="233" t="s">
        <v>1840</v>
      </c>
      <c r="B31" s="438" t="s">
        <v>1490</v>
      </c>
      <c r="C31" s="18" t="s">
        <v>6</v>
      </c>
      <c r="D31" s="23">
        <v>1</v>
      </c>
      <c r="E31" s="130">
        <f t="shared" si="2"/>
        <v>0</v>
      </c>
      <c r="F31" s="8">
        <v>95</v>
      </c>
      <c r="G31" s="8">
        <f t="shared" si="5"/>
        <v>0</v>
      </c>
      <c r="H31" s="9"/>
      <c r="I31" s="467"/>
      <c r="J31" s="468"/>
      <c r="K31" s="469"/>
      <c r="L31" s="470"/>
      <c r="M31" s="471"/>
      <c r="N31" s="472"/>
      <c r="O31" s="473"/>
      <c r="P31" s="474"/>
      <c r="Q31" s="79"/>
      <c r="R31" s="9"/>
      <c r="S31" s="20"/>
      <c r="T31" s="20"/>
      <c r="U31" s="20"/>
      <c r="V31" s="20"/>
      <c r="W31" s="20"/>
      <c r="X31" s="48">
        <f t="shared" si="10"/>
        <v>0</v>
      </c>
      <c r="Y31" s="20"/>
      <c r="Z31" s="48"/>
      <c r="AA31" s="48"/>
      <c r="AB31" s="48"/>
      <c r="AC31" s="48"/>
      <c r="AD31" s="48"/>
      <c r="AE31" s="48">
        <v>1</v>
      </c>
      <c r="AF31" s="48"/>
      <c r="AG31" s="9"/>
      <c r="AH31" s="21"/>
      <c r="AI31" s="21"/>
      <c r="AJ31" s="21"/>
      <c r="AK31" s="21"/>
      <c r="AL31" s="21"/>
      <c r="AM31" s="48">
        <f>AX31*$E31</f>
        <v>0</v>
      </c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48">
        <v>1</v>
      </c>
      <c r="AY31" s="21"/>
      <c r="AZ31" s="21"/>
      <c r="BA31" s="21"/>
      <c r="BB31" s="21"/>
      <c r="BC31" s="21"/>
      <c r="BD31" s="9"/>
      <c r="BE31" s="20"/>
      <c r="BF31" s="20"/>
      <c r="BG31" s="20"/>
      <c r="BH31" s="20"/>
      <c r="BJ31" s="134">
        <v>1.1700000000000002</v>
      </c>
      <c r="BK31" s="98">
        <f t="shared" si="4"/>
        <v>0</v>
      </c>
    </row>
    <row r="32" spans="1:63" s="1" customFormat="1" ht="19.5" customHeight="1">
      <c r="A32" s="233" t="s">
        <v>1841</v>
      </c>
      <c r="B32" s="438" t="s">
        <v>1491</v>
      </c>
      <c r="C32" s="18" t="s">
        <v>6</v>
      </c>
      <c r="D32" s="23">
        <v>1</v>
      </c>
      <c r="E32" s="130">
        <f t="shared" si="2"/>
        <v>0</v>
      </c>
      <c r="F32" s="8">
        <v>102.5</v>
      </c>
      <c r="G32" s="8">
        <f t="shared" si="5"/>
        <v>0</v>
      </c>
      <c r="H32" s="9"/>
      <c r="I32" s="467"/>
      <c r="J32" s="468"/>
      <c r="K32" s="469"/>
      <c r="L32" s="470"/>
      <c r="M32" s="471"/>
      <c r="N32" s="472"/>
      <c r="O32" s="473"/>
      <c r="P32" s="474"/>
      <c r="Q32" s="79"/>
      <c r="R32" s="9"/>
      <c r="S32" s="20"/>
      <c r="T32" s="20"/>
      <c r="U32" s="20"/>
      <c r="V32" s="20"/>
      <c r="W32" s="20"/>
      <c r="X32" s="48">
        <f t="shared" si="10"/>
        <v>0</v>
      </c>
      <c r="Y32" s="20"/>
      <c r="Z32" s="48"/>
      <c r="AA32" s="48"/>
      <c r="AB32" s="48"/>
      <c r="AC32" s="48"/>
      <c r="AD32" s="48"/>
      <c r="AE32" s="48">
        <v>1</v>
      </c>
      <c r="AF32" s="48"/>
      <c r="AG32" s="9"/>
      <c r="AH32" s="21"/>
      <c r="AI32" s="21"/>
      <c r="AJ32" s="21"/>
      <c r="AK32" s="48">
        <f t="shared" ref="AK32:AK33" si="11">AV32*$E32</f>
        <v>0</v>
      </c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48">
        <v>1</v>
      </c>
      <c r="AW32" s="21"/>
      <c r="AX32" s="21"/>
      <c r="AY32" s="21"/>
      <c r="AZ32" s="21"/>
      <c r="BA32" s="21"/>
      <c r="BB32" s="21"/>
      <c r="BC32" s="21"/>
      <c r="BD32" s="9"/>
      <c r="BE32" s="20"/>
      <c r="BF32" s="20"/>
      <c r="BG32" s="20"/>
      <c r="BH32" s="20"/>
      <c r="BJ32" s="134">
        <v>1.26</v>
      </c>
      <c r="BK32" s="98">
        <f t="shared" si="4"/>
        <v>0</v>
      </c>
    </row>
    <row r="33" spans="1:63" s="1" customFormat="1" ht="19.5" customHeight="1">
      <c r="A33" s="233" t="s">
        <v>1842</v>
      </c>
      <c r="B33" s="438" t="s">
        <v>1492</v>
      </c>
      <c r="C33" s="18" t="s">
        <v>6</v>
      </c>
      <c r="D33" s="23">
        <v>1</v>
      </c>
      <c r="E33" s="130">
        <f t="shared" si="2"/>
        <v>0</v>
      </c>
      <c r="F33" s="8">
        <v>95</v>
      </c>
      <c r="G33" s="8">
        <f t="shared" si="5"/>
        <v>0</v>
      </c>
      <c r="H33" s="9"/>
      <c r="I33" s="467"/>
      <c r="J33" s="468"/>
      <c r="K33" s="469"/>
      <c r="L33" s="470"/>
      <c r="M33" s="471"/>
      <c r="N33" s="472"/>
      <c r="O33" s="473"/>
      <c r="P33" s="474"/>
      <c r="Q33" s="79"/>
      <c r="R33" s="9"/>
      <c r="S33" s="20"/>
      <c r="T33" s="20"/>
      <c r="U33" s="20"/>
      <c r="V33" s="20"/>
      <c r="W33" s="20"/>
      <c r="X33" s="48">
        <f t="shared" si="10"/>
        <v>0</v>
      </c>
      <c r="Y33" s="20"/>
      <c r="Z33" s="48"/>
      <c r="AA33" s="48"/>
      <c r="AB33" s="48"/>
      <c r="AC33" s="48"/>
      <c r="AD33" s="48"/>
      <c r="AE33" s="48">
        <v>1</v>
      </c>
      <c r="AF33" s="48"/>
      <c r="AG33" s="9"/>
      <c r="AH33" s="21"/>
      <c r="AI33" s="21"/>
      <c r="AJ33" s="21"/>
      <c r="AK33" s="48">
        <f t="shared" si="11"/>
        <v>0</v>
      </c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48">
        <v>1</v>
      </c>
      <c r="AW33" s="21"/>
      <c r="AX33" s="21"/>
      <c r="AY33" s="21"/>
      <c r="AZ33" s="21"/>
      <c r="BA33" s="21"/>
      <c r="BB33" s="21"/>
      <c r="BC33" s="21"/>
      <c r="BD33" s="9"/>
      <c r="BE33" s="20"/>
      <c r="BF33" s="20"/>
      <c r="BG33" s="20"/>
      <c r="BH33" s="20"/>
      <c r="BJ33" s="134">
        <v>1.08</v>
      </c>
      <c r="BK33" s="98">
        <f t="shared" si="4"/>
        <v>0</v>
      </c>
    </row>
    <row r="34" spans="1:63" s="1" customFormat="1" ht="20.149999999999999" customHeight="1">
      <c r="A34" s="227"/>
      <c r="B34" s="227"/>
      <c r="C34" s="16"/>
      <c r="D34" s="16"/>
      <c r="E34" s="16"/>
      <c r="F34" s="16"/>
      <c r="G34" s="129">
        <f>SUM(G12:G33)</f>
        <v>0</v>
      </c>
      <c r="H34" s="9"/>
      <c r="I34" s="475">
        <f>SUM(I12:I33)</f>
        <v>0</v>
      </c>
      <c r="J34" s="475">
        <f t="shared" ref="J34:S34" si="12">SUM(J12:J33)</f>
        <v>0</v>
      </c>
      <c r="K34" s="475">
        <f t="shared" si="12"/>
        <v>0</v>
      </c>
      <c r="L34" s="475">
        <f t="shared" si="12"/>
        <v>0</v>
      </c>
      <c r="M34" s="475">
        <f t="shared" si="12"/>
        <v>0</v>
      </c>
      <c r="N34" s="475">
        <f t="shared" si="12"/>
        <v>0</v>
      </c>
      <c r="O34" s="475">
        <f t="shared" si="12"/>
        <v>0</v>
      </c>
      <c r="P34" s="475">
        <f t="shared" si="12"/>
        <v>0</v>
      </c>
      <c r="Q34" s="475">
        <f t="shared" si="12"/>
        <v>0</v>
      </c>
      <c r="R34" s="9"/>
      <c r="S34" s="475">
        <f t="shared" si="12"/>
        <v>0</v>
      </c>
      <c r="T34" s="475">
        <f t="shared" ref="T34" si="13">SUM(T12:T33)</f>
        <v>0</v>
      </c>
      <c r="U34" s="475">
        <f t="shared" ref="U34" si="14">SUM(U12:U33)</f>
        <v>0</v>
      </c>
      <c r="V34" s="475">
        <f t="shared" ref="V34" si="15">SUM(V12:V33)</f>
        <v>0</v>
      </c>
      <c r="W34" s="475">
        <f t="shared" ref="W34" si="16">SUM(W12:W33)</f>
        <v>0</v>
      </c>
      <c r="X34" s="475">
        <f t="shared" ref="X34" si="17">SUM(X12:X33)</f>
        <v>0</v>
      </c>
      <c r="Y34" s="475">
        <f t="shared" ref="Y34" si="18">SUM(Y12:Y33)</f>
        <v>0</v>
      </c>
      <c r="Z34" s="16"/>
      <c r="AA34" s="16"/>
      <c r="AB34" s="16"/>
      <c r="AC34" s="16"/>
      <c r="AD34" s="16"/>
      <c r="AE34" s="16"/>
      <c r="AF34" s="16"/>
      <c r="AG34" s="16"/>
      <c r="AH34" s="31">
        <f>SUM(AH12:AH33)</f>
        <v>0</v>
      </c>
      <c r="AI34" s="31">
        <f t="shared" ref="AI34:AR34" si="19">SUM(AI12:AI33)</f>
        <v>0</v>
      </c>
      <c r="AJ34" s="31">
        <f t="shared" si="19"/>
        <v>0</v>
      </c>
      <c r="AK34" s="31">
        <f t="shared" si="19"/>
        <v>0</v>
      </c>
      <c r="AL34" s="31">
        <f t="shared" si="19"/>
        <v>0</v>
      </c>
      <c r="AM34" s="31">
        <f t="shared" si="19"/>
        <v>0</v>
      </c>
      <c r="AN34" s="31">
        <f t="shared" si="19"/>
        <v>0</v>
      </c>
      <c r="AO34" s="31">
        <f t="shared" si="19"/>
        <v>0</v>
      </c>
      <c r="AP34" s="31">
        <f t="shared" si="19"/>
        <v>0</v>
      </c>
      <c r="AQ34" s="31">
        <f t="shared" si="19"/>
        <v>0</v>
      </c>
      <c r="AR34" s="31">
        <f t="shared" si="19"/>
        <v>0</v>
      </c>
      <c r="BE34" s="31">
        <f>SUM(BE12:BE33)</f>
        <v>0</v>
      </c>
      <c r="BF34" s="31">
        <f>SUM(BF12:BF33)</f>
        <v>0</v>
      </c>
      <c r="BH34" s="9"/>
      <c r="BI34" s="9"/>
      <c r="BK34" s="99">
        <f>SUM(BK12:BK33)</f>
        <v>0</v>
      </c>
    </row>
    <row r="35" spans="1:63" s="1" customFormat="1" ht="20.149999999999999" customHeight="1">
      <c r="A35" s="222"/>
      <c r="B35" s="28" t="s">
        <v>1818</v>
      </c>
      <c r="C35" s="16"/>
      <c r="D35" s="16"/>
      <c r="E35" s="16"/>
      <c r="F35" s="12"/>
      <c r="G35" s="12"/>
      <c r="H35" s="9"/>
      <c r="I35" s="16"/>
      <c r="J35" s="16"/>
      <c r="K35" s="16"/>
      <c r="L35" s="16"/>
      <c r="M35" s="16"/>
      <c r="N35" s="16"/>
      <c r="O35" s="17"/>
      <c r="P35" s="16"/>
      <c r="Q35" s="16"/>
      <c r="R35" s="9"/>
      <c r="S35" s="6" t="s">
        <v>61</v>
      </c>
      <c r="T35" s="6" t="s">
        <v>20</v>
      </c>
      <c r="U35" s="6" t="s">
        <v>21</v>
      </c>
      <c r="V35" s="6" t="s">
        <v>22</v>
      </c>
      <c r="W35" s="6" t="s">
        <v>23</v>
      </c>
      <c r="X35" s="6" t="s">
        <v>6</v>
      </c>
      <c r="Y35" s="6" t="s">
        <v>24</v>
      </c>
      <c r="Z35" s="13" t="s">
        <v>61</v>
      </c>
      <c r="AA35" s="13" t="s">
        <v>20</v>
      </c>
      <c r="AB35" s="13" t="s">
        <v>21</v>
      </c>
      <c r="AC35" s="13" t="s">
        <v>22</v>
      </c>
      <c r="AD35" s="13" t="s">
        <v>23</v>
      </c>
      <c r="AE35" s="13" t="s">
        <v>6</v>
      </c>
      <c r="AF35" s="13" t="s">
        <v>24</v>
      </c>
      <c r="AG35" s="9"/>
      <c r="AH35" s="6" t="s">
        <v>48</v>
      </c>
      <c r="AI35" s="6" t="s">
        <v>49</v>
      </c>
      <c r="AJ35" s="6" t="s">
        <v>50</v>
      </c>
      <c r="AK35" s="6" t="s">
        <v>52</v>
      </c>
      <c r="AL35" s="6" t="s">
        <v>54</v>
      </c>
      <c r="AM35" s="6" t="s">
        <v>55</v>
      </c>
      <c r="AN35" s="6" t="s">
        <v>56</v>
      </c>
      <c r="AO35" s="6" t="s">
        <v>57</v>
      </c>
      <c r="AP35" s="6" t="s">
        <v>58</v>
      </c>
      <c r="AQ35" s="6" t="s">
        <v>239</v>
      </c>
      <c r="AR35" s="6" t="s">
        <v>240</v>
      </c>
      <c r="AS35" s="13" t="s">
        <v>48</v>
      </c>
      <c r="AT35" s="13" t="s">
        <v>49</v>
      </c>
      <c r="AU35" s="13" t="s">
        <v>50</v>
      </c>
      <c r="AV35" s="13" t="s">
        <v>52</v>
      </c>
      <c r="AW35" s="13" t="s">
        <v>54</v>
      </c>
      <c r="AX35" s="13" t="s">
        <v>55</v>
      </c>
      <c r="AY35" s="13" t="s">
        <v>56</v>
      </c>
      <c r="AZ35" s="13" t="s">
        <v>57</v>
      </c>
      <c r="BA35" s="13" t="s">
        <v>58</v>
      </c>
      <c r="BB35" s="13" t="s">
        <v>239</v>
      </c>
      <c r="BC35" s="13" t="s">
        <v>240</v>
      </c>
      <c r="BD35" s="9"/>
      <c r="BE35" s="73" t="s">
        <v>50</v>
      </c>
      <c r="BF35" s="73" t="s">
        <v>52</v>
      </c>
      <c r="BG35" s="140" t="s">
        <v>50</v>
      </c>
      <c r="BH35" s="140" t="s">
        <v>52</v>
      </c>
      <c r="BJ35" s="72" t="s">
        <v>68</v>
      </c>
      <c r="BK35" s="72" t="s">
        <v>69</v>
      </c>
    </row>
    <row r="36" spans="1:63" s="1" customFormat="1" ht="20.149999999999999" customHeight="1">
      <c r="A36" s="223" t="s">
        <v>1843</v>
      </c>
      <c r="B36" s="278" t="s">
        <v>365</v>
      </c>
      <c r="C36" s="19" t="s">
        <v>366</v>
      </c>
      <c r="D36" s="19">
        <v>16</v>
      </c>
      <c r="E36" s="130">
        <f>SUM(I36:Q36)</f>
        <v>0</v>
      </c>
      <c r="F36" s="8" t="s">
        <v>1819</v>
      </c>
      <c r="G36" s="8" t="e">
        <f>E36*F36*(100-$E$2)/100</f>
        <v>#VALUE!</v>
      </c>
      <c r="H36" s="9"/>
      <c r="I36" s="467"/>
      <c r="J36" s="468"/>
      <c r="K36" s="469"/>
      <c r="L36" s="470"/>
      <c r="M36" s="471"/>
      <c r="N36" s="472"/>
      <c r="O36" s="473"/>
      <c r="P36" s="474"/>
      <c r="Q36" s="79"/>
      <c r="R36" s="9"/>
      <c r="S36" s="20"/>
      <c r="T36" s="48">
        <f>AA36*$E36</f>
        <v>0</v>
      </c>
      <c r="U36" s="20"/>
      <c r="V36" s="20"/>
      <c r="W36" s="48">
        <f>AD36*$E36</f>
        <v>0</v>
      </c>
      <c r="X36" s="20"/>
      <c r="Y36" s="20"/>
      <c r="Z36" s="59"/>
      <c r="AA36" s="59">
        <v>4</v>
      </c>
      <c r="AB36" s="59"/>
      <c r="AC36" s="59"/>
      <c r="AD36" s="59">
        <v>12</v>
      </c>
      <c r="AE36" s="59"/>
      <c r="AF36" s="59"/>
      <c r="AG36" s="9"/>
      <c r="AH36" s="48">
        <f>AS36*$E36</f>
        <v>0</v>
      </c>
      <c r="AI36" s="20"/>
      <c r="AJ36" s="20"/>
      <c r="AK36" s="20"/>
      <c r="AL36" s="48">
        <f>AW36*$E36</f>
        <v>0</v>
      </c>
      <c r="AM36" s="20"/>
      <c r="AN36" s="20"/>
      <c r="AO36" s="20"/>
      <c r="AP36" s="20"/>
      <c r="AQ36" s="20"/>
      <c r="AR36" s="20"/>
      <c r="AS36" s="249">
        <v>4</v>
      </c>
      <c r="AT36" s="249"/>
      <c r="AU36" s="249"/>
      <c r="AV36" s="249"/>
      <c r="AW36" s="249">
        <v>12</v>
      </c>
      <c r="AX36" s="249"/>
      <c r="AY36" s="249"/>
      <c r="AZ36" s="249"/>
      <c r="BA36" s="249"/>
      <c r="BB36" s="249"/>
      <c r="BC36" s="249"/>
      <c r="BD36" s="9"/>
      <c r="BE36" s="20"/>
      <c r="BF36" s="20"/>
      <c r="BG36" s="249"/>
      <c r="BH36" s="249"/>
      <c r="BJ36" s="98"/>
      <c r="BK36" s="98">
        <f>BJ36*E36</f>
        <v>0</v>
      </c>
    </row>
    <row r="37" spans="1:63" s="1" customFormat="1" ht="20.149999999999999" customHeight="1">
      <c r="A37" s="223" t="s">
        <v>1843</v>
      </c>
      <c r="B37" s="278" t="s">
        <v>1297</v>
      </c>
      <c r="C37" s="19" t="s">
        <v>20</v>
      </c>
      <c r="D37" s="19">
        <v>1</v>
      </c>
      <c r="E37" s="130">
        <f>SUM(I37:Q37)</f>
        <v>0</v>
      </c>
      <c r="F37" s="8" t="s">
        <v>1819</v>
      </c>
      <c r="G37" s="8" t="e">
        <f>E37*F37*(100-$E$2)/100</f>
        <v>#VALUE!</v>
      </c>
      <c r="H37" s="9"/>
      <c r="I37" s="467"/>
      <c r="J37" s="468"/>
      <c r="K37" s="469"/>
      <c r="L37" s="470"/>
      <c r="M37" s="471"/>
      <c r="N37" s="472"/>
      <c r="O37" s="473"/>
      <c r="P37" s="474"/>
      <c r="Q37" s="79"/>
      <c r="R37" s="9"/>
      <c r="S37" s="20"/>
      <c r="T37" s="48">
        <f t="shared" ref="T37" si="20">AA37*$E37</f>
        <v>0</v>
      </c>
      <c r="U37" s="20"/>
      <c r="V37" s="20"/>
      <c r="W37" s="20"/>
      <c r="X37" s="20"/>
      <c r="Y37" s="20"/>
      <c r="Z37" s="59"/>
      <c r="AA37" s="59">
        <v>1</v>
      </c>
      <c r="AB37" s="59"/>
      <c r="AC37" s="59"/>
      <c r="AD37" s="59"/>
      <c r="AE37" s="59"/>
      <c r="AF37" s="59"/>
      <c r="AG37" s="9"/>
      <c r="AH37" s="48">
        <f>AS37*$E37</f>
        <v>0</v>
      </c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49">
        <v>1</v>
      </c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9"/>
      <c r="BE37" s="20"/>
      <c r="BF37" s="20"/>
      <c r="BG37" s="249"/>
      <c r="BH37" s="249"/>
      <c r="BJ37" s="98"/>
      <c r="BK37" s="98">
        <f>BJ37*E37</f>
        <v>0</v>
      </c>
    </row>
    <row r="38" spans="1:63" s="1" customFormat="1" ht="20.149999999999999" customHeight="1">
      <c r="A38" s="223" t="s">
        <v>1843</v>
      </c>
      <c r="B38" s="278" t="s">
        <v>1296</v>
      </c>
      <c r="C38" s="19" t="s">
        <v>23</v>
      </c>
      <c r="D38" s="19">
        <v>1</v>
      </c>
      <c r="E38" s="130">
        <f>SUM(I38:Q38)</f>
        <v>0</v>
      </c>
      <c r="F38" s="8" t="s">
        <v>1819</v>
      </c>
      <c r="G38" s="8" t="e">
        <f>E38*F38*(100-$E$2)/100</f>
        <v>#VALUE!</v>
      </c>
      <c r="H38" s="9"/>
      <c r="I38" s="467"/>
      <c r="J38" s="468"/>
      <c r="K38" s="469"/>
      <c r="L38" s="470"/>
      <c r="M38" s="471"/>
      <c r="N38" s="472"/>
      <c r="O38" s="473"/>
      <c r="P38" s="474"/>
      <c r="Q38" s="79"/>
      <c r="R38" s="9"/>
      <c r="S38" s="20"/>
      <c r="T38" s="20"/>
      <c r="U38" s="20"/>
      <c r="V38" s="20"/>
      <c r="W38" s="48">
        <f t="shared" ref="W38" si="21">AD38*$E38</f>
        <v>0</v>
      </c>
      <c r="X38" s="20"/>
      <c r="Y38" s="20"/>
      <c r="Z38" s="59"/>
      <c r="AA38" s="59"/>
      <c r="AB38" s="59"/>
      <c r="AC38" s="59"/>
      <c r="AD38" s="59">
        <v>1</v>
      </c>
      <c r="AE38" s="59"/>
      <c r="AF38" s="59"/>
      <c r="AG38" s="9"/>
      <c r="AH38" s="20"/>
      <c r="AI38" s="20"/>
      <c r="AJ38" s="20"/>
      <c r="AK38" s="20"/>
      <c r="AL38" s="48">
        <f>AW38*$E38</f>
        <v>0</v>
      </c>
      <c r="AM38" s="20"/>
      <c r="AN38" s="20"/>
      <c r="AO38" s="20"/>
      <c r="AP38" s="20"/>
      <c r="AQ38" s="20"/>
      <c r="AR38" s="20"/>
      <c r="AS38" s="249"/>
      <c r="AT38" s="249"/>
      <c r="AU38" s="249"/>
      <c r="AV38" s="249"/>
      <c r="AW38" s="249">
        <v>1</v>
      </c>
      <c r="AX38" s="249"/>
      <c r="AY38" s="249"/>
      <c r="AZ38" s="249"/>
      <c r="BA38" s="249"/>
      <c r="BB38" s="249"/>
      <c r="BC38" s="249"/>
      <c r="BD38" s="9"/>
      <c r="BE38" s="20"/>
      <c r="BF38" s="20"/>
      <c r="BG38" s="249"/>
      <c r="BH38" s="249"/>
      <c r="BJ38" s="98"/>
      <c r="BK38" s="98">
        <f>BJ38*E38</f>
        <v>0</v>
      </c>
    </row>
    <row r="39" spans="1:63" s="1" customFormat="1" ht="20.149999999999999" customHeight="1">
      <c r="A39" s="222"/>
      <c r="B39" s="289"/>
      <c r="C39" s="9"/>
      <c r="D39" s="57"/>
      <c r="G39" s="109" t="e">
        <f>SUM(G36:G38)</f>
        <v>#VALUE!</v>
      </c>
      <c r="H39" s="3"/>
      <c r="I39" s="31">
        <f>SUM(I36:I38)</f>
        <v>0</v>
      </c>
      <c r="J39" s="31">
        <f t="shared" ref="J39:Q39" si="22">SUM(J36:J38)</f>
        <v>0</v>
      </c>
      <c r="K39" s="31">
        <f t="shared" si="22"/>
        <v>0</v>
      </c>
      <c r="L39" s="31">
        <f>SUM(L36:L38)</f>
        <v>0</v>
      </c>
      <c r="M39" s="31">
        <f>SUM(M36:M38)</f>
        <v>0</v>
      </c>
      <c r="N39" s="31">
        <f t="shared" si="22"/>
        <v>0</v>
      </c>
      <c r="O39" s="31">
        <f t="shared" si="22"/>
        <v>0</v>
      </c>
      <c r="P39" s="31">
        <f t="shared" si="22"/>
        <v>0</v>
      </c>
      <c r="Q39" s="31">
        <f t="shared" si="22"/>
        <v>0</v>
      </c>
      <c r="R39" s="3"/>
      <c r="S39" s="31">
        <f>SUM(S36:S38)</f>
        <v>0</v>
      </c>
      <c r="T39" s="31">
        <f t="shared" ref="T39:Y39" si="23">SUM(T36:T38)</f>
        <v>0</v>
      </c>
      <c r="U39" s="31">
        <f t="shared" si="23"/>
        <v>0</v>
      </c>
      <c r="V39" s="31">
        <f t="shared" si="23"/>
        <v>0</v>
      </c>
      <c r="W39" s="31">
        <f t="shared" si="23"/>
        <v>0</v>
      </c>
      <c r="X39" s="31">
        <f t="shared" si="23"/>
        <v>0</v>
      </c>
      <c r="Y39" s="31">
        <f t="shared" si="23"/>
        <v>0</v>
      </c>
      <c r="Z39" s="21"/>
      <c r="AA39" s="21"/>
      <c r="AB39" s="21"/>
      <c r="AC39" s="21"/>
      <c r="AD39" s="21"/>
      <c r="AE39" s="21"/>
      <c r="AF39" s="21"/>
      <c r="AG39" s="3"/>
      <c r="AH39" s="31">
        <f>SUM(AH36:AH38)</f>
        <v>0</v>
      </c>
      <c r="AI39" s="31">
        <f t="shared" ref="AI39:AR39" si="24">SUM(AI36:AI38)</f>
        <v>0</v>
      </c>
      <c r="AJ39" s="31">
        <f t="shared" si="24"/>
        <v>0</v>
      </c>
      <c r="AK39" s="31">
        <f t="shared" si="24"/>
        <v>0</v>
      </c>
      <c r="AL39" s="31">
        <f t="shared" si="24"/>
        <v>0</v>
      </c>
      <c r="AM39" s="31">
        <f t="shared" si="24"/>
        <v>0</v>
      </c>
      <c r="AN39" s="31">
        <f t="shared" si="24"/>
        <v>0</v>
      </c>
      <c r="AO39" s="31">
        <f t="shared" si="24"/>
        <v>0</v>
      </c>
      <c r="AP39" s="31">
        <f t="shared" si="24"/>
        <v>0</v>
      </c>
      <c r="AQ39" s="31">
        <f t="shared" si="24"/>
        <v>0</v>
      </c>
      <c r="AR39" s="31">
        <f t="shared" si="24"/>
        <v>0</v>
      </c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9"/>
      <c r="BE39" s="31">
        <f t="shared" ref="BE39:BF39" si="25">SUM(BE36:BE38)</f>
        <v>0</v>
      </c>
      <c r="BF39" s="31">
        <f t="shared" si="25"/>
        <v>0</v>
      </c>
      <c r="BG39" s="51"/>
      <c r="BH39" s="51"/>
      <c r="BJ39" s="51"/>
      <c r="BK39" s="31">
        <f>SUM(BK36:BK38)</f>
        <v>0</v>
      </c>
    </row>
  </sheetData>
  <mergeCells count="9">
    <mergeCell ref="BE10:BF10"/>
    <mergeCell ref="BJ10:BK10"/>
    <mergeCell ref="A5:D6"/>
    <mergeCell ref="V6:X6"/>
    <mergeCell ref="I1:M1"/>
    <mergeCell ref="I6:M6"/>
    <mergeCell ref="S10:Y10"/>
    <mergeCell ref="V1:X1"/>
    <mergeCell ref="AH10:AR10"/>
  </mergeCells>
  <hyperlinks>
    <hyperlink ref="B32" r:id="rId1" xr:uid="{E20F9E84-D7B7-4006-9228-53C62D0EA9EC}"/>
    <hyperlink ref="B33" r:id="rId2" xr:uid="{A911FC01-AB03-45AC-8FFE-67C0BE6EE1D5}"/>
    <hyperlink ref="B12" r:id="rId3" xr:uid="{6C2F49E6-E6E4-4DF5-A044-C9388CFD6992}"/>
    <hyperlink ref="B13" r:id="rId4" xr:uid="{E7759269-B6B0-485F-AEF5-78BA0A0C802A}"/>
    <hyperlink ref="B14" r:id="rId5" xr:uid="{49EC8ED0-8D4E-454A-9E0C-4D90C8BA82D1}"/>
    <hyperlink ref="B15" r:id="rId6" xr:uid="{EE546F31-C28D-4119-87CA-AB57E1B15E59}"/>
    <hyperlink ref="B19" r:id="rId7" xr:uid="{3C08303D-812F-4519-B373-3E25820E5FA0}"/>
    <hyperlink ref="B20" r:id="rId8" xr:uid="{6407B3E1-F8B8-4D5A-AD56-98472CD4B0B1}"/>
    <hyperlink ref="B22" r:id="rId9" xr:uid="{5783F70B-C8AC-467A-9326-AEC90EA47AA8}"/>
    <hyperlink ref="B23" r:id="rId10" xr:uid="{32A1C84C-2DD9-4715-8E78-8ABB32AD1064}"/>
    <hyperlink ref="B24" r:id="rId11" xr:uid="{44916710-2564-4117-ABE7-6EE07D84CFB6}"/>
    <hyperlink ref="B25" r:id="rId12" xr:uid="{21AF466B-FFA1-4B85-9F18-470337161B1C}"/>
    <hyperlink ref="B26" r:id="rId13" xr:uid="{A8AFAF23-51AA-4538-93D0-7592D31998AC}"/>
    <hyperlink ref="B27" r:id="rId14" xr:uid="{F6ABE27B-0565-4BED-86B4-DDC76B74664E}"/>
    <hyperlink ref="B28" r:id="rId15" xr:uid="{8DF45DC4-F74A-4429-AB96-C46CF480A14C}"/>
    <hyperlink ref="B29" r:id="rId16" xr:uid="{E4AE969E-8117-4F73-B747-35A8877D59ED}"/>
    <hyperlink ref="B30" r:id="rId17" xr:uid="{C949F054-0014-4C5C-B9C1-E3F27FD29197}"/>
    <hyperlink ref="B31" r:id="rId18" xr:uid="{434168BB-8C4C-4F6D-A841-119220E9BADD}"/>
    <hyperlink ref="B18" r:id="rId19" xr:uid="{CF326471-3B7A-4F86-A713-0CDD19507DA6}"/>
    <hyperlink ref="B17" r:id="rId20" xr:uid="{5FB6C2D2-80DF-4D5E-B079-D30E5D1F0371}"/>
    <hyperlink ref="B16" r:id="rId21" xr:uid="{06D3D159-8001-4327-AE2A-0C868B05B8B9}"/>
    <hyperlink ref="B21" r:id="rId22" xr:uid="{AA7A4C68-1BB4-4FE7-BA33-3F6A758655FE}"/>
    <hyperlink ref="B36" r:id="rId23" xr:uid="{143595B9-C37F-434A-B455-E392D41D1BAC}"/>
    <hyperlink ref="B37" r:id="rId24" display="Pack Speed Kid" xr:uid="{B7DC3C64-DC33-4023-AEF2-B8367E87A5D8}"/>
    <hyperlink ref="B38" r:id="rId25" display="Pack Speed Kid" xr:uid="{04F99915-0EA8-45D7-AE97-4A0BC298A91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/>
  <dimension ref="A1:BU143"/>
  <sheetViews>
    <sheetView zoomScale="80" zoomScaleNormal="80" workbookViewId="0">
      <pane xSplit="3" topLeftCell="O1" activePane="topRight" state="frozenSplit"/>
      <selection pane="topRight" activeCell="AA7" sqref="AA7"/>
    </sheetView>
  </sheetViews>
  <sheetFormatPr baseColWidth="10" defaultRowHeight="14.5"/>
  <cols>
    <col min="1" max="1" width="21.7265625" hidden="1" customWidth="1"/>
    <col min="2" max="2" width="15.1796875" hidden="1" customWidth="1"/>
    <col min="3" max="3" width="47.453125" customWidth="1"/>
    <col min="4" max="4" width="28" customWidth="1"/>
    <col min="5" max="5" width="16" customWidth="1"/>
    <col min="6" max="6" width="15.1796875" customWidth="1"/>
    <col min="7" max="7" width="22.54296875" bestFit="1" customWidth="1"/>
    <col min="8" max="8" width="13.7265625" customWidth="1"/>
    <col min="9" max="9" width="4.453125" customWidth="1"/>
    <col min="10" max="22" width="11.453125" customWidth="1"/>
    <col min="23" max="28" width="8.7265625" customWidth="1"/>
    <col min="29" max="29" width="8.1796875" bestFit="1" customWidth="1"/>
    <col min="30" max="30" width="7.1796875" customWidth="1"/>
    <col min="31" max="31" width="5" hidden="1" customWidth="1"/>
    <col min="32" max="32" width="3.453125" hidden="1" customWidth="1"/>
    <col min="33" max="33" width="3.54296875" hidden="1" customWidth="1"/>
    <col min="34" max="34" width="3.1796875" hidden="1" customWidth="1"/>
    <col min="35" max="35" width="4.81640625" hidden="1" customWidth="1"/>
    <col min="36" max="36" width="6.453125" hidden="1" customWidth="1"/>
    <col min="37" max="38" width="8.1796875" hidden="1" customWidth="1"/>
    <col min="39" max="39" width="4.453125" customWidth="1"/>
    <col min="40" max="49" width="8.7265625" customWidth="1"/>
    <col min="50" max="51" width="10" bestFit="1" customWidth="1"/>
    <col min="52" max="52" width="9" customWidth="1"/>
    <col min="53" max="56" width="8.81640625" hidden="1" customWidth="1"/>
    <col min="57" max="57" width="0.26953125" hidden="1" customWidth="1"/>
    <col min="58" max="59" width="8.81640625" hidden="1" customWidth="1"/>
    <col min="60" max="62" width="10" hidden="1" customWidth="1"/>
    <col min="63" max="63" width="0.1796875" hidden="1" customWidth="1"/>
    <col min="64" max="64" width="10" hidden="1" customWidth="1"/>
    <col min="65" max="65" width="9" hidden="1" customWidth="1"/>
    <col min="66" max="66" width="4.453125" customWidth="1"/>
    <col min="67" max="67" width="8.7265625" customWidth="1"/>
    <col min="68" max="68" width="8.54296875" customWidth="1"/>
    <col min="69" max="70" width="8.81640625" hidden="1" customWidth="1"/>
    <col min="71" max="71" width="4.453125" customWidth="1"/>
    <col min="72" max="72" width="5.7265625" bestFit="1" customWidth="1"/>
    <col min="73" max="73" width="13.1796875" customWidth="1"/>
  </cols>
  <sheetData>
    <row r="1" spans="1:73" s="1" customFormat="1" ht="20.149999999999999" customHeight="1">
      <c r="E1" s="41" t="s">
        <v>47</v>
      </c>
      <c r="F1" s="42" t="s">
        <v>255</v>
      </c>
      <c r="H1" s="9"/>
      <c r="J1" s="114" t="s">
        <v>42</v>
      </c>
      <c r="K1" s="114"/>
      <c r="L1" s="114"/>
      <c r="M1" s="114"/>
      <c r="N1" s="122"/>
      <c r="W1" s="91" t="s">
        <v>70</v>
      </c>
      <c r="X1" s="169"/>
      <c r="Y1" s="169"/>
      <c r="Z1" s="169"/>
      <c r="AA1" s="111">
        <f>BU24+BU56+BU93+BU143</f>
        <v>0</v>
      </c>
      <c r="AE1" s="9"/>
      <c r="AF1" s="9"/>
      <c r="AG1" s="9"/>
      <c r="AH1" s="9"/>
      <c r="AI1" s="9"/>
      <c r="AJ1" s="9"/>
      <c r="AK1" s="9"/>
      <c r="AL1" s="9"/>
      <c r="BM1" s="9"/>
    </row>
    <row r="2" spans="1:73" s="1" customFormat="1" ht="20">
      <c r="C2" s="43" t="s">
        <v>41</v>
      </c>
      <c r="D2" s="43"/>
      <c r="E2" s="163">
        <f>E3+E4</f>
        <v>0</v>
      </c>
      <c r="F2" s="164">
        <f>AVERAGE(F3:F4)</f>
        <v>0</v>
      </c>
      <c r="H2" s="9"/>
      <c r="J2" s="35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35" t="s">
        <v>391</v>
      </c>
      <c r="R2" s="24" t="s">
        <v>62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BM2" s="9"/>
    </row>
    <row r="3" spans="1:73" s="1" customFormat="1" ht="19.5" customHeight="1">
      <c r="C3" s="40"/>
      <c r="D3" s="40"/>
      <c r="E3" s="180">
        <f>H24+H56+H143</f>
        <v>0</v>
      </c>
      <c r="F3" s="81">
        <v>0</v>
      </c>
      <c r="G3" s="33"/>
      <c r="I3" s="9"/>
      <c r="J3" s="147">
        <f>W24+W56+W93+W143</f>
        <v>0</v>
      </c>
      <c r="K3" s="147">
        <f t="shared" ref="K3:Q3" si="0">X24+X56+X93+X143</f>
        <v>0</v>
      </c>
      <c r="L3" s="147">
        <f t="shared" si="0"/>
        <v>0</v>
      </c>
      <c r="M3" s="147">
        <f t="shared" si="0"/>
        <v>0</v>
      </c>
      <c r="N3" s="147">
        <f t="shared" si="0"/>
        <v>0</v>
      </c>
      <c r="O3" s="147">
        <f t="shared" si="0"/>
        <v>0</v>
      </c>
      <c r="P3" s="147">
        <f t="shared" si="0"/>
        <v>0</v>
      </c>
      <c r="Q3" s="147">
        <f t="shared" si="0"/>
        <v>0</v>
      </c>
      <c r="R3" s="85">
        <f>SUM(J3:Q3)</f>
        <v>0</v>
      </c>
      <c r="V3" s="9"/>
      <c r="Y3" s="9"/>
      <c r="Z3" s="9"/>
      <c r="AA3" s="9"/>
      <c r="AB3" s="9"/>
      <c r="AC3" s="9"/>
      <c r="AD3" s="9"/>
      <c r="AE3" s="70"/>
      <c r="AF3" s="9"/>
      <c r="AG3" s="9"/>
      <c r="AH3" s="9"/>
      <c r="AI3" s="9"/>
      <c r="AJ3" s="9"/>
      <c r="AK3" s="9"/>
      <c r="AL3" s="9"/>
      <c r="AM3" s="9"/>
      <c r="BN3" s="9"/>
    </row>
    <row r="4" spans="1:73" s="1" customFormat="1" ht="19.5" customHeight="1">
      <c r="C4" s="40"/>
      <c r="D4" s="40"/>
      <c r="E4" s="180">
        <f>H93</f>
        <v>0</v>
      </c>
      <c r="F4" s="81">
        <v>0</v>
      </c>
      <c r="G4" s="186" t="s">
        <v>325</v>
      </c>
      <c r="I4" s="9"/>
      <c r="J4" s="46"/>
      <c r="K4" s="46"/>
      <c r="L4" s="46"/>
      <c r="M4" s="46"/>
      <c r="N4" s="46"/>
      <c r="O4" s="46"/>
      <c r="P4" s="46"/>
      <c r="V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BN4" s="9"/>
    </row>
    <row r="5" spans="1:73" s="1" customFormat="1" ht="19.5" customHeight="1">
      <c r="C5" s="500" t="s">
        <v>1682</v>
      </c>
      <c r="D5" s="40"/>
      <c r="E5" s="40" t="e">
        <f>E2/R3</f>
        <v>#DIV/0!</v>
      </c>
      <c r="F5" s="64"/>
      <c r="G5" s="33"/>
      <c r="H5" s="33"/>
      <c r="I5" s="9"/>
      <c r="J5" s="33"/>
      <c r="K5" s="33"/>
      <c r="V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BN5" s="9"/>
    </row>
    <row r="6" spans="1:73" s="1" customFormat="1" ht="19.5" customHeight="1">
      <c r="C6" s="501"/>
      <c r="D6" s="407"/>
      <c r="E6" s="40"/>
      <c r="F6" s="40"/>
      <c r="G6" s="33"/>
      <c r="I6" s="9"/>
      <c r="J6" s="479" t="s">
        <v>1447</v>
      </c>
      <c r="K6" s="479"/>
      <c r="L6" s="479"/>
      <c r="M6" s="479"/>
      <c r="N6" s="479"/>
      <c r="T6" s="9"/>
      <c r="U6" s="9"/>
      <c r="V6" s="9"/>
      <c r="W6" s="173" t="s">
        <v>1448</v>
      </c>
      <c r="X6" s="173"/>
      <c r="Y6" s="173"/>
      <c r="Z6" s="173"/>
      <c r="AA6" s="9"/>
      <c r="AC6" s="75"/>
      <c r="AD6" s="75"/>
      <c r="AF6" s="9"/>
      <c r="AG6" s="9"/>
      <c r="AH6" s="9"/>
      <c r="AI6" s="9"/>
      <c r="AJ6" s="9"/>
      <c r="AK6" s="9"/>
      <c r="AL6" s="9"/>
      <c r="AM6" s="9"/>
      <c r="BN6" s="9"/>
    </row>
    <row r="7" spans="1:73" s="1" customFormat="1" ht="19.5" customHeight="1">
      <c r="C7" s="40"/>
      <c r="D7" s="40"/>
      <c r="E7" s="40"/>
      <c r="F7" s="40"/>
      <c r="G7" s="33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24" t="s">
        <v>62</v>
      </c>
      <c r="W7" s="82" t="s">
        <v>50</v>
      </c>
      <c r="X7" s="71" t="s">
        <v>52</v>
      </c>
      <c r="Y7" s="67" t="s">
        <v>62</v>
      </c>
      <c r="Z7" s="70"/>
      <c r="AA7" s="9"/>
      <c r="AB7" s="9"/>
      <c r="AC7" s="9"/>
      <c r="AD7" s="9"/>
      <c r="AE7" s="9"/>
      <c r="AF7" s="9"/>
      <c r="AG7" s="9"/>
      <c r="AH7" s="9"/>
    </row>
    <row r="8" spans="1:73" s="1" customFormat="1" ht="19.5" customHeight="1">
      <c r="C8" s="276" t="s">
        <v>1062</v>
      </c>
      <c r="D8" s="40"/>
      <c r="E8" s="40"/>
      <c r="F8" s="40"/>
      <c r="G8" s="33"/>
      <c r="H8" s="33"/>
      <c r="J8" s="37">
        <f>AN24+AN56+AN93+AN143</f>
        <v>0</v>
      </c>
      <c r="K8" s="37">
        <f t="shared" ref="K8:T8" si="1">AO24+AO56+AO93+AO143</f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37">
        <f t="shared" si="1"/>
        <v>0</v>
      </c>
      <c r="T8" s="37">
        <f t="shared" si="1"/>
        <v>0</v>
      </c>
      <c r="U8" s="97">
        <f>SUM(J8:T8)</f>
        <v>0</v>
      </c>
      <c r="W8" s="141">
        <f>BO24+BO56+BO93+BO143</f>
        <v>0</v>
      </c>
      <c r="X8" s="141">
        <f>BP24+BP56+BP93+BP143</f>
        <v>0</v>
      </c>
      <c r="Y8" s="85">
        <f>SUM(W8:X8)</f>
        <v>0</v>
      </c>
      <c r="Z8" s="9"/>
      <c r="AA8" s="9"/>
      <c r="AB8" s="9"/>
      <c r="AC8" s="9"/>
      <c r="AD8" s="9"/>
      <c r="AE8" s="9"/>
      <c r="AF8" s="9"/>
      <c r="AG8" s="9"/>
      <c r="AH8" s="9"/>
    </row>
    <row r="9" spans="1:73" s="1" customFormat="1" ht="12" customHeight="1">
      <c r="C9" s="40"/>
      <c r="D9" s="40"/>
      <c r="I9" s="9"/>
      <c r="P9" s="2"/>
      <c r="V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BN9" s="9"/>
    </row>
    <row r="10" spans="1:73" s="1" customFormat="1" ht="117.75" customHeight="1">
      <c r="A10" s="228" t="s">
        <v>401</v>
      </c>
      <c r="B10" s="241" t="s">
        <v>842</v>
      </c>
      <c r="C10" s="239"/>
      <c r="D10" s="166" t="s">
        <v>210</v>
      </c>
      <c r="E10" s="167" t="s">
        <v>30</v>
      </c>
      <c r="F10" s="167" t="s">
        <v>31</v>
      </c>
      <c r="G10" s="167" t="s">
        <v>32</v>
      </c>
      <c r="H10" s="167" t="s">
        <v>33</v>
      </c>
      <c r="I10" s="9"/>
      <c r="J10" s="194" t="s">
        <v>1450</v>
      </c>
      <c r="K10" s="195" t="s">
        <v>247</v>
      </c>
      <c r="L10" s="196" t="s">
        <v>226</v>
      </c>
      <c r="M10" s="197" t="s">
        <v>44</v>
      </c>
      <c r="N10" s="198" t="s">
        <v>45</v>
      </c>
      <c r="O10" s="199" t="s">
        <v>201</v>
      </c>
      <c r="P10" s="200" t="s">
        <v>202</v>
      </c>
      <c r="Q10" s="201" t="s">
        <v>398</v>
      </c>
      <c r="R10" s="202" t="s">
        <v>399</v>
      </c>
      <c r="S10" s="203" t="s">
        <v>223</v>
      </c>
      <c r="T10" s="204" t="s">
        <v>400</v>
      </c>
      <c r="U10" s="205" t="s">
        <v>1395</v>
      </c>
      <c r="V10" s="9"/>
      <c r="W10" s="502" t="s">
        <v>34</v>
      </c>
      <c r="X10" s="503"/>
      <c r="Y10" s="503"/>
      <c r="Z10" s="503"/>
      <c r="AA10" s="503"/>
      <c r="AB10" s="503"/>
      <c r="AC10" s="503"/>
      <c r="AD10" s="503"/>
      <c r="AE10" s="36"/>
      <c r="AF10" s="9"/>
      <c r="AG10" s="9"/>
      <c r="AH10" s="9"/>
      <c r="AI10" s="9"/>
      <c r="AJ10" s="9"/>
      <c r="AK10" s="9"/>
      <c r="AL10" s="9"/>
      <c r="AM10" s="9"/>
      <c r="AN10" s="487" t="s">
        <v>59</v>
      </c>
      <c r="AO10" s="488"/>
      <c r="AP10" s="488"/>
      <c r="AQ10" s="488"/>
      <c r="AR10" s="488"/>
      <c r="AS10" s="488"/>
      <c r="AT10" s="488"/>
      <c r="AU10" s="488"/>
      <c r="AV10" s="488"/>
      <c r="AW10" s="488"/>
      <c r="AX10" s="488"/>
      <c r="AY10" s="488"/>
      <c r="AZ10" s="488"/>
      <c r="BM10" s="3"/>
      <c r="BN10" s="9"/>
      <c r="BO10" s="489" t="s">
        <v>65</v>
      </c>
      <c r="BP10" s="490"/>
      <c r="BT10" s="478" t="s">
        <v>67</v>
      </c>
      <c r="BU10" s="478"/>
    </row>
    <row r="11" spans="1:73" s="1" customFormat="1" ht="20.149999999999999" customHeight="1">
      <c r="A11" s="235"/>
      <c r="B11" s="235"/>
      <c r="C11" s="219" t="s">
        <v>225</v>
      </c>
      <c r="D11" s="16"/>
      <c r="E11" s="16"/>
      <c r="F11" s="16"/>
      <c r="G11" s="12"/>
      <c r="H11" s="12"/>
      <c r="I11" s="3"/>
      <c r="J11" s="16"/>
      <c r="K11" s="16"/>
      <c r="L11" s="16"/>
      <c r="M11" s="16"/>
      <c r="N11" s="16"/>
      <c r="O11" s="16"/>
      <c r="P11" s="77"/>
      <c r="Q11" s="77"/>
      <c r="R11" s="16"/>
      <c r="S11" s="16"/>
      <c r="T11" s="16"/>
      <c r="U11" s="16"/>
      <c r="V11" s="3"/>
      <c r="W11" s="6" t="s">
        <v>61</v>
      </c>
      <c r="X11" s="6" t="s">
        <v>20</v>
      </c>
      <c r="Y11" s="6" t="s">
        <v>21</v>
      </c>
      <c r="Z11" s="6" t="s">
        <v>22</v>
      </c>
      <c r="AA11" s="6" t="s">
        <v>23</v>
      </c>
      <c r="AB11" s="6" t="s">
        <v>6</v>
      </c>
      <c r="AC11" s="6" t="s">
        <v>24</v>
      </c>
      <c r="AD11" s="6" t="s">
        <v>391</v>
      </c>
      <c r="AE11" s="13" t="s">
        <v>61</v>
      </c>
      <c r="AF11" s="13" t="s">
        <v>20</v>
      </c>
      <c r="AG11" s="13" t="s">
        <v>21</v>
      </c>
      <c r="AH11" s="13" t="s">
        <v>22</v>
      </c>
      <c r="AI11" s="13" t="s">
        <v>23</v>
      </c>
      <c r="AJ11" s="13" t="s">
        <v>6</v>
      </c>
      <c r="AK11" s="13" t="s">
        <v>24</v>
      </c>
      <c r="AL11" s="13" t="s">
        <v>391</v>
      </c>
      <c r="AM11" s="3"/>
      <c r="AN11" s="6" t="s">
        <v>48</v>
      </c>
      <c r="AO11" s="84" t="s">
        <v>49</v>
      </c>
      <c r="AP11" s="84" t="s">
        <v>50</v>
      </c>
      <c r="AQ11" s="84" t="s">
        <v>51</v>
      </c>
      <c r="AR11" s="84" t="s">
        <v>52</v>
      </c>
      <c r="AS11" s="84" t="s">
        <v>53</v>
      </c>
      <c r="AT11" s="84" t="s">
        <v>54</v>
      </c>
      <c r="AU11" s="84" t="s">
        <v>55</v>
      </c>
      <c r="AV11" s="84" t="s">
        <v>56</v>
      </c>
      <c r="AW11" s="84" t="s">
        <v>57</v>
      </c>
      <c r="AX11" s="84" t="s">
        <v>58</v>
      </c>
      <c r="AY11" s="84" t="s">
        <v>239</v>
      </c>
      <c r="AZ11" s="84" t="s">
        <v>240</v>
      </c>
      <c r="BA11" s="13" t="s">
        <v>48</v>
      </c>
      <c r="BB11" s="13" t="s">
        <v>49</v>
      </c>
      <c r="BC11" s="13" t="s">
        <v>50</v>
      </c>
      <c r="BD11" s="13" t="s">
        <v>51</v>
      </c>
      <c r="BE11" s="13" t="s">
        <v>52</v>
      </c>
      <c r="BF11" s="13" t="s">
        <v>53</v>
      </c>
      <c r="BG11" s="13" t="s">
        <v>54</v>
      </c>
      <c r="BH11" s="13" t="s">
        <v>55</v>
      </c>
      <c r="BI11" s="13" t="s">
        <v>56</v>
      </c>
      <c r="BJ11" s="13" t="s">
        <v>57</v>
      </c>
      <c r="BK11" s="13" t="s">
        <v>58</v>
      </c>
      <c r="BL11" s="13" t="s">
        <v>239</v>
      </c>
      <c r="BM11" s="13" t="s">
        <v>240</v>
      </c>
      <c r="BO11" s="73" t="s">
        <v>50</v>
      </c>
      <c r="BP11" s="73" t="s">
        <v>52</v>
      </c>
      <c r="BQ11" s="39" t="s">
        <v>50</v>
      </c>
      <c r="BR11" s="39" t="s">
        <v>52</v>
      </c>
      <c r="BT11" s="73" t="s">
        <v>68</v>
      </c>
      <c r="BU11" s="73" t="s">
        <v>69</v>
      </c>
    </row>
    <row r="12" spans="1:73" s="1" customFormat="1" ht="20.149999999999999" customHeight="1">
      <c r="A12" s="233" t="s">
        <v>768</v>
      </c>
      <c r="B12" s="235" t="s">
        <v>882</v>
      </c>
      <c r="C12" s="292" t="s">
        <v>1366</v>
      </c>
      <c r="D12" s="18" t="s">
        <v>1789</v>
      </c>
      <c r="E12" s="19">
        <v>1</v>
      </c>
      <c r="F12" s="107">
        <f t="shared" ref="F12:F18" si="2">SUM(J12:U12)</f>
        <v>0</v>
      </c>
      <c r="G12" s="8">
        <v>267.5</v>
      </c>
      <c r="H12" s="8">
        <f t="shared" ref="H12:H18" si="3">F12*G12*(100-$F$3)/100</f>
        <v>0</v>
      </c>
      <c r="I12" s="9"/>
      <c r="J12" s="206"/>
      <c r="K12" s="207"/>
      <c r="L12" s="208"/>
      <c r="M12" s="209"/>
      <c r="N12" s="210"/>
      <c r="O12" s="211"/>
      <c r="P12" s="192"/>
      <c r="Q12" s="193"/>
      <c r="R12" s="212"/>
      <c r="S12" s="213"/>
      <c r="T12" s="214"/>
      <c r="U12" s="215"/>
      <c r="V12" s="9"/>
      <c r="W12" s="20"/>
      <c r="X12" s="20"/>
      <c r="Y12" s="20"/>
      <c r="Z12" s="20"/>
      <c r="AA12" s="20"/>
      <c r="AB12" s="20"/>
      <c r="AC12" s="48">
        <f t="shared" ref="AB12:AC18" si="4">AK12*$F12</f>
        <v>0</v>
      </c>
      <c r="AD12" s="20"/>
      <c r="AE12" s="48"/>
      <c r="AF12" s="48"/>
      <c r="AG12" s="48"/>
      <c r="AH12" s="48"/>
      <c r="AI12" s="48"/>
      <c r="AJ12" s="48"/>
      <c r="AK12" s="48">
        <v>1</v>
      </c>
      <c r="AL12" s="48"/>
      <c r="AM12" s="9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9"/>
      <c r="BO12" s="51"/>
      <c r="BP12" s="74">
        <f t="shared" ref="BP12" si="5">BR12*F12</f>
        <v>0</v>
      </c>
      <c r="BQ12" s="74"/>
      <c r="BR12" s="74">
        <v>7</v>
      </c>
      <c r="BT12" s="98">
        <v>4.5999999999999996</v>
      </c>
      <c r="BU12" s="98">
        <f t="shared" ref="BU12:BU18" si="6">BT12*F12</f>
        <v>0</v>
      </c>
    </row>
    <row r="13" spans="1:73" s="1" customFormat="1" ht="20.149999999999999" customHeight="1">
      <c r="A13" s="233" t="s">
        <v>764</v>
      </c>
      <c r="B13" s="235" t="s">
        <v>883</v>
      </c>
      <c r="C13" s="292" t="s">
        <v>1367</v>
      </c>
      <c r="D13" s="18" t="s">
        <v>24</v>
      </c>
      <c r="E13" s="19">
        <v>1</v>
      </c>
      <c r="F13" s="107">
        <f t="shared" si="2"/>
        <v>0</v>
      </c>
      <c r="G13" s="8">
        <v>232.5</v>
      </c>
      <c r="H13" s="8">
        <f t="shared" si="3"/>
        <v>0</v>
      </c>
      <c r="I13" s="9"/>
      <c r="J13" s="206"/>
      <c r="K13" s="207"/>
      <c r="L13" s="208"/>
      <c r="M13" s="209"/>
      <c r="N13" s="210"/>
      <c r="O13" s="211"/>
      <c r="P13" s="192"/>
      <c r="Q13" s="193"/>
      <c r="R13" s="212"/>
      <c r="S13" s="213"/>
      <c r="T13" s="214"/>
      <c r="U13" s="215"/>
      <c r="V13" s="9"/>
      <c r="W13" s="20"/>
      <c r="X13" s="20"/>
      <c r="Y13" s="20"/>
      <c r="Z13" s="20"/>
      <c r="AA13" s="20"/>
      <c r="AB13" s="20"/>
      <c r="AC13" s="48">
        <f t="shared" si="4"/>
        <v>0</v>
      </c>
      <c r="AD13" s="20"/>
      <c r="AE13" s="48"/>
      <c r="AF13" s="48"/>
      <c r="AG13" s="48"/>
      <c r="AH13" s="48"/>
      <c r="AI13" s="48"/>
      <c r="AJ13" s="48"/>
      <c r="AK13" s="48">
        <v>1</v>
      </c>
      <c r="AL13" s="48"/>
      <c r="AM13" s="9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9"/>
      <c r="BO13" s="74">
        <f>BQ13*F13</f>
        <v>0</v>
      </c>
      <c r="BP13" s="51"/>
      <c r="BQ13" s="74">
        <v>8</v>
      </c>
      <c r="BR13" s="74"/>
      <c r="BT13" s="98">
        <v>2.2999999999999998</v>
      </c>
      <c r="BU13" s="98">
        <f t="shared" si="6"/>
        <v>0</v>
      </c>
    </row>
    <row r="14" spans="1:73" s="1" customFormat="1" ht="20.149999999999999" customHeight="1">
      <c r="A14" s="233" t="s">
        <v>765</v>
      </c>
      <c r="B14" s="235" t="s">
        <v>884</v>
      </c>
      <c r="C14" s="292" t="s">
        <v>1368</v>
      </c>
      <c r="D14" s="18" t="s">
        <v>24</v>
      </c>
      <c r="E14" s="19">
        <v>1</v>
      </c>
      <c r="F14" s="107">
        <f t="shared" si="2"/>
        <v>0</v>
      </c>
      <c r="G14" s="8">
        <v>220</v>
      </c>
      <c r="H14" s="8">
        <f t="shared" si="3"/>
        <v>0</v>
      </c>
      <c r="I14" s="9"/>
      <c r="J14" s="206"/>
      <c r="K14" s="207"/>
      <c r="L14" s="208"/>
      <c r="M14" s="209"/>
      <c r="N14" s="210"/>
      <c r="O14" s="211"/>
      <c r="P14" s="192"/>
      <c r="Q14" s="193"/>
      <c r="R14" s="212"/>
      <c r="S14" s="213"/>
      <c r="T14" s="214"/>
      <c r="U14" s="215"/>
      <c r="V14" s="9"/>
      <c r="W14" s="20"/>
      <c r="X14" s="20"/>
      <c r="Y14" s="20"/>
      <c r="Z14" s="20"/>
      <c r="AA14" s="20"/>
      <c r="AB14" s="20"/>
      <c r="AC14" s="48">
        <f t="shared" si="4"/>
        <v>0</v>
      </c>
      <c r="AD14" s="20"/>
      <c r="AE14" s="48"/>
      <c r="AF14" s="48"/>
      <c r="AG14" s="48"/>
      <c r="AH14" s="48"/>
      <c r="AI14" s="48"/>
      <c r="AJ14" s="48"/>
      <c r="AK14" s="48">
        <v>1</v>
      </c>
      <c r="AL14" s="48"/>
      <c r="AM14" s="9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9"/>
      <c r="BO14" s="74">
        <f>BQ14*F14</f>
        <v>0</v>
      </c>
      <c r="BP14" s="51"/>
      <c r="BQ14" s="74">
        <v>6</v>
      </c>
      <c r="BR14" s="74"/>
      <c r="BT14" s="98">
        <v>1.8</v>
      </c>
      <c r="BU14" s="98">
        <f t="shared" si="6"/>
        <v>0</v>
      </c>
    </row>
    <row r="15" spans="1:73" s="1" customFormat="1" ht="20.149999999999999" customHeight="1">
      <c r="A15" s="233" t="s">
        <v>766</v>
      </c>
      <c r="B15" s="235" t="s">
        <v>885</v>
      </c>
      <c r="C15" s="292" t="s">
        <v>1369</v>
      </c>
      <c r="D15" s="18" t="s">
        <v>24</v>
      </c>
      <c r="E15" s="19">
        <v>1</v>
      </c>
      <c r="F15" s="107">
        <f t="shared" si="2"/>
        <v>0</v>
      </c>
      <c r="G15" s="8">
        <v>225</v>
      </c>
      <c r="H15" s="8">
        <f t="shared" si="3"/>
        <v>0</v>
      </c>
      <c r="I15" s="9"/>
      <c r="J15" s="206"/>
      <c r="K15" s="207"/>
      <c r="L15" s="208"/>
      <c r="M15" s="209"/>
      <c r="N15" s="210"/>
      <c r="O15" s="211"/>
      <c r="P15" s="192"/>
      <c r="Q15" s="193"/>
      <c r="R15" s="212"/>
      <c r="S15" s="213"/>
      <c r="T15" s="214"/>
      <c r="U15" s="215"/>
      <c r="V15" s="9"/>
      <c r="W15" s="20"/>
      <c r="X15" s="20"/>
      <c r="Y15" s="20"/>
      <c r="Z15" s="20"/>
      <c r="AA15" s="20"/>
      <c r="AB15" s="20"/>
      <c r="AC15" s="48">
        <f t="shared" si="4"/>
        <v>0</v>
      </c>
      <c r="AD15" s="20"/>
      <c r="AE15" s="48"/>
      <c r="AF15" s="48"/>
      <c r="AG15" s="48"/>
      <c r="AH15" s="48"/>
      <c r="AI15" s="48"/>
      <c r="AJ15" s="48"/>
      <c r="AK15" s="48">
        <v>1</v>
      </c>
      <c r="AL15" s="48"/>
      <c r="AM15" s="9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9"/>
      <c r="BO15" s="74">
        <f>BQ15*F15</f>
        <v>0</v>
      </c>
      <c r="BP15" s="51"/>
      <c r="BQ15" s="74">
        <v>6</v>
      </c>
      <c r="BR15" s="74"/>
      <c r="BT15" s="98">
        <v>2</v>
      </c>
      <c r="BU15" s="98">
        <f t="shared" si="6"/>
        <v>0</v>
      </c>
    </row>
    <row r="16" spans="1:73" s="1" customFormat="1" ht="20.149999999999999" customHeight="1">
      <c r="A16" s="233" t="s">
        <v>767</v>
      </c>
      <c r="B16" s="235" t="s">
        <v>886</v>
      </c>
      <c r="C16" s="292" t="s">
        <v>1370</v>
      </c>
      <c r="D16" s="18" t="s">
        <v>24</v>
      </c>
      <c r="E16" s="19">
        <v>1</v>
      </c>
      <c r="F16" s="107">
        <f t="shared" si="2"/>
        <v>0</v>
      </c>
      <c r="G16" s="8">
        <v>215</v>
      </c>
      <c r="H16" s="8">
        <f t="shared" si="3"/>
        <v>0</v>
      </c>
      <c r="I16" s="9"/>
      <c r="J16" s="206"/>
      <c r="K16" s="207"/>
      <c r="L16" s="208"/>
      <c r="M16" s="209"/>
      <c r="N16" s="210"/>
      <c r="O16" s="211"/>
      <c r="P16" s="192"/>
      <c r="Q16" s="193"/>
      <c r="R16" s="212"/>
      <c r="S16" s="213"/>
      <c r="T16" s="214"/>
      <c r="U16" s="215"/>
      <c r="V16" s="9"/>
      <c r="W16" s="20"/>
      <c r="X16" s="20"/>
      <c r="Y16" s="20"/>
      <c r="Z16" s="20"/>
      <c r="AA16" s="20"/>
      <c r="AB16" s="20"/>
      <c r="AC16" s="48">
        <f t="shared" si="4"/>
        <v>0</v>
      </c>
      <c r="AD16" s="20"/>
      <c r="AE16" s="48"/>
      <c r="AF16" s="48"/>
      <c r="AG16" s="48"/>
      <c r="AH16" s="48"/>
      <c r="AI16" s="48"/>
      <c r="AJ16" s="48"/>
      <c r="AK16" s="48">
        <v>1</v>
      </c>
      <c r="AL16" s="48"/>
      <c r="AM16" s="9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9"/>
      <c r="BO16" s="74">
        <f>BQ16*F16</f>
        <v>0</v>
      </c>
      <c r="BP16" s="51"/>
      <c r="BQ16" s="74">
        <v>6</v>
      </c>
      <c r="BR16" s="74"/>
      <c r="BT16" s="98">
        <v>1.6</v>
      </c>
      <c r="BU16" s="98">
        <f t="shared" si="6"/>
        <v>0</v>
      </c>
    </row>
    <row r="17" spans="1:73" s="1" customFormat="1" ht="20.149999999999999" customHeight="1">
      <c r="A17" s="235" t="s">
        <v>889</v>
      </c>
      <c r="B17" s="235"/>
      <c r="C17" s="232" t="s">
        <v>1371</v>
      </c>
      <c r="D17" s="18" t="s">
        <v>24</v>
      </c>
      <c r="E17" s="19">
        <v>5</v>
      </c>
      <c r="F17" s="107">
        <f t="shared" si="2"/>
        <v>0</v>
      </c>
      <c r="G17" s="8">
        <v>1102.5</v>
      </c>
      <c r="H17" s="8">
        <f t="shared" si="3"/>
        <v>0</v>
      </c>
      <c r="I17" s="9"/>
      <c r="J17" s="206"/>
      <c r="K17" s="207"/>
      <c r="L17" s="208"/>
      <c r="M17" s="209"/>
      <c r="N17" s="210"/>
      <c r="O17" s="211"/>
      <c r="P17" s="192"/>
      <c r="Q17" s="193"/>
      <c r="R17" s="212"/>
      <c r="S17" s="213"/>
      <c r="T17" s="214"/>
      <c r="U17" s="215"/>
      <c r="V17" s="9"/>
      <c r="W17" s="20"/>
      <c r="X17" s="20"/>
      <c r="Y17" s="20"/>
      <c r="Z17" s="20"/>
      <c r="AA17" s="20"/>
      <c r="AB17" s="20"/>
      <c r="AC17" s="48">
        <f t="shared" si="4"/>
        <v>0</v>
      </c>
      <c r="AD17" s="20"/>
      <c r="AE17" s="48"/>
      <c r="AF17" s="48"/>
      <c r="AG17" s="48"/>
      <c r="AH17" s="48"/>
      <c r="AI17" s="48"/>
      <c r="AJ17" s="48"/>
      <c r="AK17" s="48">
        <v>5</v>
      </c>
      <c r="AL17" s="48"/>
      <c r="AM17" s="9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9"/>
      <c r="BO17" s="74">
        <f>BQ17*F17</f>
        <v>0</v>
      </c>
      <c r="BP17" s="74">
        <f>BR17*F17</f>
        <v>0</v>
      </c>
      <c r="BQ17" s="74">
        <v>26</v>
      </c>
      <c r="BR17" s="74">
        <v>7</v>
      </c>
      <c r="BT17" s="190">
        <v>12.3</v>
      </c>
      <c r="BU17" s="98">
        <f t="shared" si="6"/>
        <v>0</v>
      </c>
    </row>
    <row r="18" spans="1:73" s="1" customFormat="1" ht="20.149999999999999" customHeight="1">
      <c r="A18" s="233" t="s">
        <v>769</v>
      </c>
      <c r="B18" s="235" t="s">
        <v>887</v>
      </c>
      <c r="C18" s="298" t="s">
        <v>1649</v>
      </c>
      <c r="D18" s="19" t="s">
        <v>227</v>
      </c>
      <c r="E18" s="19">
        <v>1</v>
      </c>
      <c r="F18" s="107">
        <f t="shared" si="2"/>
        <v>0</v>
      </c>
      <c r="G18" s="8">
        <v>292.5</v>
      </c>
      <c r="H18" s="8">
        <f t="shared" si="3"/>
        <v>0</v>
      </c>
      <c r="I18" s="9"/>
      <c r="J18" s="206"/>
      <c r="K18" s="207"/>
      <c r="L18" s="208"/>
      <c r="M18" s="209"/>
      <c r="N18" s="210"/>
      <c r="O18" s="211"/>
      <c r="P18" s="192"/>
      <c r="Q18" s="193"/>
      <c r="R18" s="212"/>
      <c r="S18" s="213"/>
      <c r="T18" s="214"/>
      <c r="U18" s="215"/>
      <c r="V18" s="9"/>
      <c r="W18" s="20"/>
      <c r="X18" s="20"/>
      <c r="Y18" s="20"/>
      <c r="Z18" s="20"/>
      <c r="AA18" s="20"/>
      <c r="AB18" s="48">
        <f t="shared" si="4"/>
        <v>0</v>
      </c>
      <c r="AC18" s="20"/>
      <c r="AD18" s="20"/>
      <c r="AE18" s="48"/>
      <c r="AF18" s="48"/>
      <c r="AG18" s="48"/>
      <c r="AH18" s="48"/>
      <c r="AI18" s="48"/>
      <c r="AJ18" s="48">
        <v>1</v>
      </c>
      <c r="AK18" s="48"/>
      <c r="AL18" s="48"/>
      <c r="AM18" s="9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9"/>
      <c r="BO18" s="51"/>
      <c r="BP18" s="74">
        <f>BR18*F18</f>
        <v>0</v>
      </c>
      <c r="BQ18" s="74"/>
      <c r="BR18" s="74">
        <v>10</v>
      </c>
      <c r="BT18" s="98">
        <v>5</v>
      </c>
      <c r="BU18" s="98">
        <f t="shared" si="6"/>
        <v>0</v>
      </c>
    </row>
    <row r="19" spans="1:73" s="1" customFormat="1" ht="18.75" customHeight="1">
      <c r="A19" s="233" t="s">
        <v>770</v>
      </c>
      <c r="B19" s="235" t="s">
        <v>843</v>
      </c>
      <c r="C19" s="292" t="s">
        <v>377</v>
      </c>
      <c r="D19" s="18" t="s">
        <v>24</v>
      </c>
      <c r="E19" s="32">
        <v>1</v>
      </c>
      <c r="F19" s="107">
        <f>SUM(J19:U19)</f>
        <v>0</v>
      </c>
      <c r="G19" s="8">
        <v>322.5</v>
      </c>
      <c r="H19" s="8">
        <f>F19*G19*(100-$F$3)/100</f>
        <v>0</v>
      </c>
      <c r="I19" s="9"/>
      <c r="J19" s="206"/>
      <c r="K19" s="207"/>
      <c r="L19" s="208"/>
      <c r="M19" s="209"/>
      <c r="N19" s="210"/>
      <c r="O19" s="211"/>
      <c r="P19" s="192"/>
      <c r="Q19" s="193"/>
      <c r="R19" s="212"/>
      <c r="S19" s="213"/>
      <c r="T19" s="214"/>
      <c r="U19" s="215"/>
      <c r="V19" s="9"/>
      <c r="W19" s="20"/>
      <c r="X19" s="20"/>
      <c r="Y19" s="20"/>
      <c r="Z19" s="20"/>
      <c r="AA19" s="20"/>
      <c r="AB19" s="20"/>
      <c r="AC19" s="48">
        <f>AK19*$F19</f>
        <v>0</v>
      </c>
      <c r="AD19" s="20"/>
      <c r="AE19" s="48"/>
      <c r="AF19" s="48"/>
      <c r="AG19" s="48"/>
      <c r="AH19" s="48"/>
      <c r="AI19" s="48"/>
      <c r="AJ19" s="48"/>
      <c r="AK19" s="48">
        <v>1</v>
      </c>
      <c r="AL19" s="48"/>
      <c r="AM19" s="9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9"/>
      <c r="BO19" s="74">
        <f>BQ19*F19</f>
        <v>0</v>
      </c>
      <c r="BP19" s="51"/>
      <c r="BQ19" s="74">
        <v>7</v>
      </c>
      <c r="BR19" s="74"/>
      <c r="BT19" s="98">
        <v>3.25</v>
      </c>
      <c r="BU19" s="98">
        <f>BT19*F19</f>
        <v>0</v>
      </c>
    </row>
    <row r="20" spans="1:73" s="1" customFormat="1" ht="18.75" customHeight="1">
      <c r="A20" s="233" t="s">
        <v>771</v>
      </c>
      <c r="B20" s="235" t="s">
        <v>844</v>
      </c>
      <c r="C20" s="292" t="s">
        <v>378</v>
      </c>
      <c r="D20" s="18" t="s">
        <v>24</v>
      </c>
      <c r="E20" s="32">
        <v>1</v>
      </c>
      <c r="F20" s="107">
        <f>SUM(J20:U20)</f>
        <v>0</v>
      </c>
      <c r="G20" s="8">
        <v>290</v>
      </c>
      <c r="H20" s="8">
        <f>F20*G20*(100-$F$3)/100</f>
        <v>0</v>
      </c>
      <c r="I20" s="9"/>
      <c r="J20" s="206"/>
      <c r="K20" s="207"/>
      <c r="L20" s="208"/>
      <c r="M20" s="209"/>
      <c r="N20" s="210"/>
      <c r="O20" s="211"/>
      <c r="P20" s="192"/>
      <c r="Q20" s="193"/>
      <c r="R20" s="212"/>
      <c r="S20" s="213"/>
      <c r="T20" s="214"/>
      <c r="U20" s="215"/>
      <c r="V20" s="9"/>
      <c r="W20" s="20"/>
      <c r="X20" s="20"/>
      <c r="Y20" s="20"/>
      <c r="Z20" s="20"/>
      <c r="AA20" s="20"/>
      <c r="AB20" s="20"/>
      <c r="AC20" s="48">
        <f>AK20*$F20</f>
        <v>0</v>
      </c>
      <c r="AD20" s="20"/>
      <c r="AE20" s="48"/>
      <c r="AF20" s="48"/>
      <c r="AG20" s="48"/>
      <c r="AH20" s="48"/>
      <c r="AI20" s="48"/>
      <c r="AJ20" s="48"/>
      <c r="AK20" s="48">
        <v>1</v>
      </c>
      <c r="AL20" s="48"/>
      <c r="AM20" s="9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9"/>
      <c r="BO20" s="74">
        <f>BQ20*F20</f>
        <v>0</v>
      </c>
      <c r="BP20" s="51"/>
      <c r="BQ20" s="74">
        <v>7</v>
      </c>
      <c r="BR20" s="74"/>
      <c r="BT20" s="98">
        <v>2.85</v>
      </c>
      <c r="BU20" s="98">
        <f>BT20*F20</f>
        <v>0</v>
      </c>
    </row>
    <row r="21" spans="1:73" s="1" customFormat="1" ht="18.75" customHeight="1">
      <c r="A21" s="233" t="s">
        <v>772</v>
      </c>
      <c r="B21" s="235" t="s">
        <v>845</v>
      </c>
      <c r="C21" s="292" t="s">
        <v>379</v>
      </c>
      <c r="D21" s="18" t="s">
        <v>6</v>
      </c>
      <c r="E21" s="32">
        <v>1</v>
      </c>
      <c r="F21" s="107">
        <f>SUM(J21:U21)</f>
        <v>0</v>
      </c>
      <c r="G21" s="8">
        <v>285</v>
      </c>
      <c r="H21" s="8">
        <f>F21*G21*(100-$F$3)/100</f>
        <v>0</v>
      </c>
      <c r="I21" s="9"/>
      <c r="J21" s="206"/>
      <c r="K21" s="207"/>
      <c r="L21" s="208"/>
      <c r="M21" s="209"/>
      <c r="N21" s="210"/>
      <c r="O21" s="211"/>
      <c r="P21" s="192"/>
      <c r="Q21" s="193"/>
      <c r="R21" s="212"/>
      <c r="S21" s="213"/>
      <c r="T21" s="214"/>
      <c r="U21" s="215"/>
      <c r="V21" s="9"/>
      <c r="W21" s="20"/>
      <c r="X21" s="20"/>
      <c r="Y21" s="20"/>
      <c r="Z21" s="20"/>
      <c r="AA21" s="20"/>
      <c r="AB21" s="48">
        <f>AJ21*$F21</f>
        <v>0</v>
      </c>
      <c r="AC21" s="20"/>
      <c r="AD21" s="20"/>
      <c r="AE21" s="48"/>
      <c r="AF21" s="48"/>
      <c r="AG21" s="48"/>
      <c r="AH21" s="48"/>
      <c r="AI21" s="48"/>
      <c r="AJ21" s="48">
        <v>1</v>
      </c>
      <c r="AK21" s="48"/>
      <c r="AL21" s="48"/>
      <c r="AM21" s="9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9"/>
      <c r="BO21" s="74">
        <f>BQ21*F21</f>
        <v>0</v>
      </c>
      <c r="BP21" s="51"/>
      <c r="BQ21" s="74">
        <v>6</v>
      </c>
      <c r="BR21" s="74"/>
      <c r="BT21" s="98">
        <v>2.4500000000000002</v>
      </c>
      <c r="BU21" s="98">
        <f>BT21*F21</f>
        <v>0</v>
      </c>
    </row>
    <row r="22" spans="1:73" s="1" customFormat="1" ht="18.75" customHeight="1">
      <c r="A22" s="233" t="s">
        <v>773</v>
      </c>
      <c r="B22" s="235" t="s">
        <v>846</v>
      </c>
      <c r="C22" s="292" t="s">
        <v>380</v>
      </c>
      <c r="D22" s="18" t="s">
        <v>6</v>
      </c>
      <c r="E22" s="32">
        <v>1</v>
      </c>
      <c r="F22" s="107">
        <f>SUM(J22:U22)</f>
        <v>0</v>
      </c>
      <c r="G22" s="8">
        <v>277.5</v>
      </c>
      <c r="H22" s="8">
        <f>F22*G22*(100-$F$3)/100</f>
        <v>0</v>
      </c>
      <c r="I22" s="9"/>
      <c r="J22" s="206"/>
      <c r="K22" s="207"/>
      <c r="L22" s="208"/>
      <c r="M22" s="209"/>
      <c r="N22" s="210"/>
      <c r="O22" s="211"/>
      <c r="P22" s="192"/>
      <c r="Q22" s="193"/>
      <c r="R22" s="212"/>
      <c r="S22" s="213"/>
      <c r="T22" s="214"/>
      <c r="U22" s="215"/>
      <c r="V22" s="9"/>
      <c r="W22" s="20"/>
      <c r="X22" s="20"/>
      <c r="Y22" s="20"/>
      <c r="Z22" s="20"/>
      <c r="AA22" s="20"/>
      <c r="AB22" s="48">
        <f>AJ22*$F22</f>
        <v>0</v>
      </c>
      <c r="AC22" s="20"/>
      <c r="AD22" s="20"/>
      <c r="AE22" s="48"/>
      <c r="AF22" s="48"/>
      <c r="AG22" s="48"/>
      <c r="AH22" s="48"/>
      <c r="AI22" s="48"/>
      <c r="AJ22" s="48">
        <v>1</v>
      </c>
      <c r="AK22" s="48"/>
      <c r="AL22" s="48"/>
      <c r="AM22" s="9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9"/>
      <c r="BO22" s="74">
        <f>BQ22*F22</f>
        <v>0</v>
      </c>
      <c r="BP22" s="51"/>
      <c r="BQ22" s="74">
        <v>6</v>
      </c>
      <c r="BR22" s="74"/>
      <c r="BT22" s="98">
        <v>1.7</v>
      </c>
      <c r="BU22" s="98">
        <f>BT22*F22</f>
        <v>0</v>
      </c>
    </row>
    <row r="23" spans="1:73" s="1" customFormat="1" ht="18.75" customHeight="1">
      <c r="A23" s="233" t="s">
        <v>780</v>
      </c>
      <c r="B23" s="235"/>
      <c r="C23" s="230" t="s">
        <v>381</v>
      </c>
      <c r="D23" s="18" t="s">
        <v>1436</v>
      </c>
      <c r="E23" s="19">
        <v>4</v>
      </c>
      <c r="F23" s="107">
        <f>SUM(J23:U23)</f>
        <v>0</v>
      </c>
      <c r="G23" s="8">
        <v>1120</v>
      </c>
      <c r="H23" s="8">
        <f>F23*G23*(100-$F$3)/100</f>
        <v>0</v>
      </c>
      <c r="I23" s="9"/>
      <c r="J23" s="206"/>
      <c r="K23" s="207"/>
      <c r="L23" s="208"/>
      <c r="M23" s="209"/>
      <c r="N23" s="210"/>
      <c r="O23" s="211"/>
      <c r="P23" s="192"/>
      <c r="Q23" s="193"/>
      <c r="R23" s="212"/>
      <c r="S23" s="213"/>
      <c r="T23" s="214"/>
      <c r="U23" s="215"/>
      <c r="V23" s="9"/>
      <c r="W23" s="20"/>
      <c r="X23" s="20"/>
      <c r="Y23" s="20"/>
      <c r="Z23" s="20"/>
      <c r="AA23" s="20"/>
      <c r="AB23" s="48">
        <f>AJ23*$F23</f>
        <v>0</v>
      </c>
      <c r="AC23" s="48">
        <f>AK23*$F23</f>
        <v>0</v>
      </c>
      <c r="AD23" s="20"/>
      <c r="AE23" s="48"/>
      <c r="AF23" s="48"/>
      <c r="AG23" s="48"/>
      <c r="AH23" s="48"/>
      <c r="AI23" s="48"/>
      <c r="AJ23" s="48">
        <v>2</v>
      </c>
      <c r="AK23" s="48">
        <v>2</v>
      </c>
      <c r="AL23" s="48"/>
      <c r="AM23" s="9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9"/>
      <c r="BO23" s="74">
        <f>BQ23*F23</f>
        <v>0</v>
      </c>
      <c r="BP23" s="51"/>
      <c r="BQ23" s="74">
        <v>26</v>
      </c>
      <c r="BR23" s="74"/>
      <c r="BT23" s="98">
        <v>10.25</v>
      </c>
      <c r="BU23" s="98">
        <f>BT23*F23</f>
        <v>0</v>
      </c>
    </row>
    <row r="24" spans="1:73" s="1" customFormat="1" ht="20.149999999999999" customHeight="1">
      <c r="A24" s="362"/>
      <c r="B24" s="362"/>
      <c r="C24" s="2"/>
      <c r="H24" s="129">
        <f>SUM(H12:H23)</f>
        <v>0</v>
      </c>
      <c r="I24" s="3"/>
      <c r="J24" s="7">
        <f t="shared" ref="J24:U24" si="7">SUM(J12:J23)</f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  <c r="N24" s="7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7">
        <f t="shared" si="7"/>
        <v>0</v>
      </c>
      <c r="S24" s="7">
        <f t="shared" si="7"/>
        <v>0</v>
      </c>
      <c r="T24" s="7">
        <f t="shared" si="7"/>
        <v>0</v>
      </c>
      <c r="U24" s="7">
        <f t="shared" si="7"/>
        <v>0</v>
      </c>
      <c r="V24" s="3"/>
      <c r="W24" s="21"/>
      <c r="X24" s="21"/>
      <c r="Y24" s="21"/>
      <c r="Z24" s="21"/>
      <c r="AA24" s="21"/>
      <c r="AB24" s="13">
        <f>SUM(AB12:AB23)</f>
        <v>0</v>
      </c>
      <c r="AC24" s="13">
        <f>SUM(AC12:AC23)</f>
        <v>0</v>
      </c>
      <c r="AD24" s="13">
        <f>SUM(AD12:AD23)</f>
        <v>0</v>
      </c>
      <c r="AE24" s="21"/>
      <c r="AF24" s="21"/>
      <c r="AG24" s="21"/>
      <c r="AH24" s="21"/>
      <c r="AI24" s="21"/>
      <c r="AJ24" s="21"/>
      <c r="AK24" s="21"/>
      <c r="AL24" s="21"/>
      <c r="AM24" s="3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3"/>
      <c r="BO24" s="7">
        <f>SUM(BO12:BO23)</f>
        <v>0</v>
      </c>
      <c r="BP24" s="7">
        <f>SUM(BP12:BP23)</f>
        <v>0</v>
      </c>
      <c r="BQ24" s="51"/>
      <c r="BR24" s="51"/>
      <c r="BT24" s="51"/>
      <c r="BU24" s="100">
        <f>SUM(BU12:BU23)</f>
        <v>0</v>
      </c>
    </row>
    <row r="25" spans="1:73" s="1" customFormat="1" ht="20.149999999999999" customHeight="1">
      <c r="A25" s="235"/>
      <c r="B25" s="235"/>
      <c r="C25" s="219" t="s">
        <v>1453</v>
      </c>
      <c r="D25" s="16"/>
      <c r="E25" s="16"/>
      <c r="F25" s="16"/>
      <c r="G25" s="16"/>
      <c r="H25" s="16"/>
      <c r="I25" s="3"/>
      <c r="J25" s="16"/>
      <c r="K25" s="16"/>
      <c r="L25" s="16"/>
      <c r="M25" s="16"/>
      <c r="N25" s="16"/>
      <c r="O25" s="16"/>
      <c r="P25" s="77"/>
      <c r="Q25" s="77"/>
      <c r="R25" s="16"/>
      <c r="S25" s="16"/>
      <c r="T25" s="16"/>
      <c r="U25" s="16"/>
      <c r="V25" s="3"/>
      <c r="W25" s="6" t="s">
        <v>61</v>
      </c>
      <c r="X25" s="6" t="s">
        <v>20</v>
      </c>
      <c r="Y25" s="6" t="s">
        <v>21</v>
      </c>
      <c r="Z25" s="6" t="s">
        <v>22</v>
      </c>
      <c r="AA25" s="6" t="s">
        <v>23</v>
      </c>
      <c r="AB25" s="6" t="s">
        <v>6</v>
      </c>
      <c r="AC25" s="6" t="s">
        <v>24</v>
      </c>
      <c r="AD25" s="6"/>
      <c r="AE25" s="13" t="s">
        <v>61</v>
      </c>
      <c r="AF25" s="13" t="s">
        <v>20</v>
      </c>
      <c r="AG25" s="13" t="s">
        <v>21</v>
      </c>
      <c r="AH25" s="13" t="s">
        <v>22</v>
      </c>
      <c r="AI25" s="13" t="s">
        <v>23</v>
      </c>
      <c r="AJ25" s="13" t="s">
        <v>6</v>
      </c>
      <c r="AK25" s="13" t="s">
        <v>24</v>
      </c>
      <c r="AL25" s="13" t="s">
        <v>391</v>
      </c>
      <c r="AM25" s="3"/>
      <c r="AN25" s="6" t="s">
        <v>48</v>
      </c>
      <c r="AO25" s="84" t="s">
        <v>49</v>
      </c>
      <c r="AP25" s="84" t="s">
        <v>50</v>
      </c>
      <c r="AQ25" s="84" t="s">
        <v>51</v>
      </c>
      <c r="AR25" s="84" t="s">
        <v>52</v>
      </c>
      <c r="AS25" s="84" t="s">
        <v>53</v>
      </c>
      <c r="AT25" s="84" t="s">
        <v>54</v>
      </c>
      <c r="AU25" s="84" t="s">
        <v>55</v>
      </c>
      <c r="AV25" s="84" t="s">
        <v>56</v>
      </c>
      <c r="AW25" s="84" t="s">
        <v>57</v>
      </c>
      <c r="AX25" s="84" t="s">
        <v>58</v>
      </c>
      <c r="AY25" s="84" t="s">
        <v>239</v>
      </c>
      <c r="AZ25" s="84" t="s">
        <v>240</v>
      </c>
      <c r="BA25" s="13" t="s">
        <v>48</v>
      </c>
      <c r="BB25" s="13" t="s">
        <v>49</v>
      </c>
      <c r="BC25" s="13" t="s">
        <v>50</v>
      </c>
      <c r="BD25" s="13" t="s">
        <v>51</v>
      </c>
      <c r="BE25" s="13" t="s">
        <v>52</v>
      </c>
      <c r="BF25" s="13" t="s">
        <v>53</v>
      </c>
      <c r="BG25" s="13" t="s">
        <v>54</v>
      </c>
      <c r="BH25" s="13" t="s">
        <v>55</v>
      </c>
      <c r="BI25" s="13" t="s">
        <v>56</v>
      </c>
      <c r="BJ25" s="13" t="s">
        <v>57</v>
      </c>
      <c r="BK25" s="13" t="s">
        <v>58</v>
      </c>
      <c r="BL25" s="13" t="s">
        <v>239</v>
      </c>
      <c r="BM25" s="13" t="s">
        <v>240</v>
      </c>
      <c r="BN25" s="3"/>
      <c r="BO25" s="73" t="s">
        <v>50</v>
      </c>
      <c r="BP25" s="73" t="s">
        <v>52</v>
      </c>
      <c r="BQ25" s="39" t="s">
        <v>50</v>
      </c>
      <c r="BR25" s="39" t="s">
        <v>52</v>
      </c>
      <c r="BT25" s="73" t="s">
        <v>68</v>
      </c>
      <c r="BU25" s="73" t="s">
        <v>69</v>
      </c>
    </row>
    <row r="26" spans="1:73" s="1" customFormat="1" ht="20.149999999999999" customHeight="1">
      <c r="A26" s="374"/>
      <c r="B26" s="375" t="s">
        <v>1410</v>
      </c>
      <c r="C26" s="363" t="s">
        <v>1398</v>
      </c>
      <c r="D26" s="18" t="s">
        <v>6</v>
      </c>
      <c r="E26" s="19">
        <v>1</v>
      </c>
      <c r="F26" s="130">
        <f t="shared" ref="F26:F40" si="8">SUM(J26:U26)</f>
        <v>0</v>
      </c>
      <c r="G26" s="8">
        <v>212.5</v>
      </c>
      <c r="H26" s="8">
        <f t="shared" ref="H26:H40" si="9">F26*G26*(100-$F$3)/100</f>
        <v>0</v>
      </c>
      <c r="I26" s="9"/>
      <c r="J26" s="206"/>
      <c r="K26" s="207"/>
      <c r="L26" s="208"/>
      <c r="M26" s="209"/>
      <c r="N26" s="210"/>
      <c r="O26" s="211"/>
      <c r="P26" s="192"/>
      <c r="Q26" s="193"/>
      <c r="R26" s="212"/>
      <c r="S26" s="213"/>
      <c r="T26" s="214"/>
      <c r="U26" s="215"/>
      <c r="V26" s="9"/>
      <c r="W26" s="20"/>
      <c r="X26" s="20"/>
      <c r="Y26" s="20"/>
      <c r="Z26" s="20"/>
      <c r="AA26" s="20"/>
      <c r="AB26" s="48">
        <f t="shared" ref="AB26:AB29" si="10">AJ26*$F26</f>
        <v>0</v>
      </c>
      <c r="AC26" s="20"/>
      <c r="AD26" s="20"/>
      <c r="AE26" s="48"/>
      <c r="AF26" s="48"/>
      <c r="AG26" s="48"/>
      <c r="AH26" s="48"/>
      <c r="AI26" s="48"/>
      <c r="AJ26" s="48">
        <v>1</v>
      </c>
      <c r="AK26" s="48"/>
      <c r="AL26" s="48"/>
      <c r="AM26" s="9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9"/>
      <c r="BO26" s="74">
        <f t="shared" ref="BO26:BO40" si="11">BQ26*F26</f>
        <v>0</v>
      </c>
      <c r="BP26" s="51"/>
      <c r="BQ26" s="74">
        <v>6</v>
      </c>
      <c r="BR26" s="74"/>
      <c r="BT26" s="98">
        <v>1.6</v>
      </c>
      <c r="BU26" s="98">
        <f t="shared" ref="BU26:BU36" si="12">BT26*F26</f>
        <v>0</v>
      </c>
    </row>
    <row r="27" spans="1:73" s="1" customFormat="1" ht="20.149999999999999" customHeight="1">
      <c r="A27" s="233"/>
      <c r="B27" s="375" t="s">
        <v>1411</v>
      </c>
      <c r="C27" s="363" t="s">
        <v>1399</v>
      </c>
      <c r="D27" s="18" t="s">
        <v>6</v>
      </c>
      <c r="E27" s="19">
        <v>1</v>
      </c>
      <c r="F27" s="130">
        <f t="shared" si="8"/>
        <v>0</v>
      </c>
      <c r="G27" s="8">
        <v>212.5</v>
      </c>
      <c r="H27" s="8">
        <f t="shared" si="9"/>
        <v>0</v>
      </c>
      <c r="I27" s="9"/>
      <c r="J27" s="206"/>
      <c r="K27" s="207"/>
      <c r="L27" s="208"/>
      <c r="M27" s="209"/>
      <c r="N27" s="210"/>
      <c r="O27" s="211"/>
      <c r="P27" s="192"/>
      <c r="Q27" s="193"/>
      <c r="R27" s="212"/>
      <c r="S27" s="213"/>
      <c r="T27" s="214"/>
      <c r="U27" s="215"/>
      <c r="V27" s="9"/>
      <c r="W27" s="20"/>
      <c r="X27" s="20"/>
      <c r="Y27" s="20"/>
      <c r="Z27" s="20"/>
      <c r="AA27" s="20"/>
      <c r="AB27" s="48">
        <f t="shared" si="10"/>
        <v>0</v>
      </c>
      <c r="AC27" s="20"/>
      <c r="AD27" s="20"/>
      <c r="AE27" s="48"/>
      <c r="AF27" s="48"/>
      <c r="AG27" s="48"/>
      <c r="AH27" s="48"/>
      <c r="AI27" s="48"/>
      <c r="AJ27" s="48">
        <v>1</v>
      </c>
      <c r="AK27" s="48"/>
      <c r="AL27" s="48"/>
      <c r="AM27" s="9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9"/>
      <c r="BO27" s="74">
        <f t="shared" si="11"/>
        <v>0</v>
      </c>
      <c r="BP27" s="51"/>
      <c r="BQ27" s="74">
        <v>5</v>
      </c>
      <c r="BR27" s="74"/>
      <c r="BT27" s="98">
        <v>1.65</v>
      </c>
      <c r="BU27" s="98">
        <f t="shared" si="12"/>
        <v>0</v>
      </c>
    </row>
    <row r="28" spans="1:73" s="1" customFormat="1" ht="20.149999999999999" customHeight="1">
      <c r="A28" s="233"/>
      <c r="B28" s="375" t="s">
        <v>1412</v>
      </c>
      <c r="C28" s="363" t="s">
        <v>1400</v>
      </c>
      <c r="D28" s="18" t="s">
        <v>6</v>
      </c>
      <c r="E28" s="19">
        <v>1</v>
      </c>
      <c r="F28" s="130">
        <f t="shared" si="8"/>
        <v>0</v>
      </c>
      <c r="G28" s="8">
        <v>217.5</v>
      </c>
      <c r="H28" s="8">
        <f t="shared" si="9"/>
        <v>0</v>
      </c>
      <c r="I28" s="9"/>
      <c r="J28" s="206"/>
      <c r="K28" s="207"/>
      <c r="L28" s="208"/>
      <c r="M28" s="209"/>
      <c r="N28" s="210"/>
      <c r="O28" s="211"/>
      <c r="P28" s="192"/>
      <c r="Q28" s="193"/>
      <c r="R28" s="212"/>
      <c r="S28" s="213"/>
      <c r="T28" s="214"/>
      <c r="U28" s="215"/>
      <c r="V28" s="9"/>
      <c r="W28" s="20"/>
      <c r="X28" s="20"/>
      <c r="Y28" s="20"/>
      <c r="Z28" s="20"/>
      <c r="AA28" s="20"/>
      <c r="AB28" s="48">
        <f t="shared" si="10"/>
        <v>0</v>
      </c>
      <c r="AC28" s="20"/>
      <c r="AD28" s="20"/>
      <c r="AE28" s="48"/>
      <c r="AF28" s="48"/>
      <c r="AG28" s="48"/>
      <c r="AH28" s="48"/>
      <c r="AI28" s="48"/>
      <c r="AJ28" s="48">
        <v>1</v>
      </c>
      <c r="AK28" s="48"/>
      <c r="AL28" s="48"/>
      <c r="AM28" s="9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9"/>
      <c r="BO28" s="74">
        <f t="shared" si="11"/>
        <v>0</v>
      </c>
      <c r="BP28" s="51"/>
      <c r="BQ28" s="74">
        <v>6</v>
      </c>
      <c r="BR28" s="74"/>
      <c r="BT28" s="98">
        <v>1.9</v>
      </c>
      <c r="BU28" s="98">
        <f t="shared" si="12"/>
        <v>0</v>
      </c>
    </row>
    <row r="29" spans="1:73" s="1" customFormat="1" ht="20.149999999999999" customHeight="1">
      <c r="A29" s="233"/>
      <c r="B29" s="375" t="s">
        <v>1413</v>
      </c>
      <c r="C29" s="363" t="s">
        <v>1401</v>
      </c>
      <c r="D29" s="18" t="s">
        <v>6</v>
      </c>
      <c r="E29" s="19">
        <v>1</v>
      </c>
      <c r="F29" s="130">
        <f t="shared" si="8"/>
        <v>0</v>
      </c>
      <c r="G29" s="8">
        <v>255</v>
      </c>
      <c r="H29" s="8">
        <f t="shared" si="9"/>
        <v>0</v>
      </c>
      <c r="I29" s="9"/>
      <c r="J29" s="206"/>
      <c r="K29" s="207"/>
      <c r="L29" s="208"/>
      <c r="M29" s="209"/>
      <c r="N29" s="210"/>
      <c r="O29" s="211"/>
      <c r="P29" s="192"/>
      <c r="Q29" s="193"/>
      <c r="R29" s="212"/>
      <c r="S29" s="213"/>
      <c r="T29" s="214"/>
      <c r="U29" s="215"/>
      <c r="V29" s="9"/>
      <c r="W29" s="20"/>
      <c r="X29" s="20"/>
      <c r="Y29" s="20"/>
      <c r="Z29" s="20"/>
      <c r="AA29" s="20"/>
      <c r="AB29" s="48">
        <f t="shared" si="10"/>
        <v>0</v>
      </c>
      <c r="AC29" s="20"/>
      <c r="AD29" s="20"/>
      <c r="AE29" s="48"/>
      <c r="AF29" s="48"/>
      <c r="AG29" s="48"/>
      <c r="AH29" s="48"/>
      <c r="AI29" s="48"/>
      <c r="AJ29" s="48">
        <v>1</v>
      </c>
      <c r="AK29" s="48"/>
      <c r="AL29" s="48"/>
      <c r="AM29" s="9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9"/>
      <c r="BO29" s="74">
        <f t="shared" si="11"/>
        <v>0</v>
      </c>
      <c r="BP29" s="51"/>
      <c r="BQ29" s="74">
        <v>6</v>
      </c>
      <c r="BR29" s="74"/>
      <c r="BT29" s="98">
        <v>2.85</v>
      </c>
      <c r="BU29" s="98">
        <f t="shared" si="12"/>
        <v>0</v>
      </c>
    </row>
    <row r="30" spans="1:73" s="1" customFormat="1" ht="20.149999999999999" customHeight="1">
      <c r="A30" s="233"/>
      <c r="B30" s="375" t="s">
        <v>1414</v>
      </c>
      <c r="C30" s="363" t="s">
        <v>1402</v>
      </c>
      <c r="D30" s="18" t="s">
        <v>24</v>
      </c>
      <c r="E30" s="19">
        <v>1</v>
      </c>
      <c r="F30" s="130">
        <f t="shared" si="8"/>
        <v>0</v>
      </c>
      <c r="G30" s="8">
        <v>262.5</v>
      </c>
      <c r="H30" s="8">
        <f t="shared" si="9"/>
        <v>0</v>
      </c>
      <c r="I30" s="9"/>
      <c r="J30" s="206"/>
      <c r="K30" s="207"/>
      <c r="L30" s="208"/>
      <c r="M30" s="209"/>
      <c r="N30" s="210"/>
      <c r="O30" s="211"/>
      <c r="P30" s="192"/>
      <c r="Q30" s="193"/>
      <c r="R30" s="212"/>
      <c r="S30" s="213"/>
      <c r="T30" s="214"/>
      <c r="U30" s="215"/>
      <c r="V30" s="9"/>
      <c r="W30" s="20"/>
      <c r="X30" s="20"/>
      <c r="Y30" s="20"/>
      <c r="Z30" s="20"/>
      <c r="AA30" s="20"/>
      <c r="AB30" s="20"/>
      <c r="AC30" s="48">
        <f t="shared" ref="AC30:AC31" si="13">AK30*$F30</f>
        <v>0</v>
      </c>
      <c r="AD30" s="20"/>
      <c r="AE30" s="48"/>
      <c r="AF30" s="48"/>
      <c r="AG30" s="48"/>
      <c r="AH30" s="48"/>
      <c r="AI30" s="48"/>
      <c r="AJ30" s="48"/>
      <c r="AK30" s="48">
        <v>1</v>
      </c>
      <c r="AL30" s="48"/>
      <c r="AM30" s="9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9"/>
      <c r="BO30" s="74">
        <f t="shared" si="11"/>
        <v>0</v>
      </c>
      <c r="BP30" s="51"/>
      <c r="BQ30" s="74">
        <v>7</v>
      </c>
      <c r="BR30" s="74"/>
      <c r="BT30" s="98">
        <v>3.35</v>
      </c>
      <c r="BU30" s="98">
        <f t="shared" si="12"/>
        <v>0</v>
      </c>
    </row>
    <row r="31" spans="1:73" s="1" customFormat="1" ht="20.149999999999999" customHeight="1">
      <c r="A31" s="233"/>
      <c r="B31" s="375"/>
      <c r="C31" s="363" t="s">
        <v>1438</v>
      </c>
      <c r="D31" s="18" t="s">
        <v>1436</v>
      </c>
      <c r="E31" s="19">
        <v>5</v>
      </c>
      <c r="F31" s="130">
        <f t="shared" si="8"/>
        <v>0</v>
      </c>
      <c r="G31" s="8">
        <v>1105</v>
      </c>
      <c r="H31" s="8">
        <f t="shared" si="9"/>
        <v>0</v>
      </c>
      <c r="I31" s="9"/>
      <c r="J31" s="206"/>
      <c r="K31" s="207"/>
      <c r="L31" s="208"/>
      <c r="M31" s="209"/>
      <c r="N31" s="210"/>
      <c r="O31" s="211"/>
      <c r="P31" s="192"/>
      <c r="Q31" s="193"/>
      <c r="R31" s="212"/>
      <c r="S31" s="213"/>
      <c r="T31" s="214"/>
      <c r="U31" s="215"/>
      <c r="V31" s="9"/>
      <c r="W31" s="20"/>
      <c r="X31" s="20"/>
      <c r="Y31" s="20"/>
      <c r="Z31" s="20"/>
      <c r="AA31" s="20"/>
      <c r="AB31" s="48">
        <f t="shared" ref="AB31:AB39" si="14">AJ31*$F31</f>
        <v>0</v>
      </c>
      <c r="AC31" s="48">
        <f t="shared" si="13"/>
        <v>0</v>
      </c>
      <c r="AD31" s="20"/>
      <c r="AE31" s="48"/>
      <c r="AF31" s="48"/>
      <c r="AG31" s="48"/>
      <c r="AH31" s="48"/>
      <c r="AI31" s="48"/>
      <c r="AJ31" s="48">
        <v>4</v>
      </c>
      <c r="AK31" s="48">
        <v>1</v>
      </c>
      <c r="AL31" s="48"/>
      <c r="AM31" s="9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9"/>
      <c r="BO31" s="74">
        <f t="shared" si="11"/>
        <v>0</v>
      </c>
      <c r="BP31" s="51"/>
      <c r="BQ31" s="74">
        <f>SUM(BQ26:BQ30)</f>
        <v>30</v>
      </c>
      <c r="BR31" s="74"/>
      <c r="BT31" s="74">
        <f>SUM(BT26:BT30)</f>
        <v>11.35</v>
      </c>
      <c r="BU31" s="98">
        <f t="shared" si="12"/>
        <v>0</v>
      </c>
    </row>
    <row r="32" spans="1:73" s="1" customFormat="1" ht="20.149999999999999" customHeight="1">
      <c r="A32" s="233"/>
      <c r="B32" s="375" t="s">
        <v>1415</v>
      </c>
      <c r="C32" s="363" t="s">
        <v>1403</v>
      </c>
      <c r="D32" s="18" t="s">
        <v>6</v>
      </c>
      <c r="E32" s="19">
        <v>1</v>
      </c>
      <c r="F32" s="130">
        <f t="shared" si="8"/>
        <v>0</v>
      </c>
      <c r="G32" s="8">
        <v>212.5</v>
      </c>
      <c r="H32" s="8">
        <f t="shared" si="9"/>
        <v>0</v>
      </c>
      <c r="I32" s="9"/>
      <c r="J32" s="206"/>
      <c r="K32" s="207"/>
      <c r="L32" s="208"/>
      <c r="M32" s="209"/>
      <c r="N32" s="210"/>
      <c r="O32" s="211"/>
      <c r="P32" s="192"/>
      <c r="Q32" s="193"/>
      <c r="R32" s="212"/>
      <c r="S32" s="213"/>
      <c r="T32" s="214"/>
      <c r="U32" s="215"/>
      <c r="V32" s="9"/>
      <c r="W32" s="20"/>
      <c r="X32" s="20"/>
      <c r="Y32" s="20"/>
      <c r="Z32" s="20"/>
      <c r="AA32" s="20"/>
      <c r="AB32" s="48">
        <f t="shared" si="14"/>
        <v>0</v>
      </c>
      <c r="AC32" s="20"/>
      <c r="AD32" s="20"/>
      <c r="AE32" s="48"/>
      <c r="AF32" s="48"/>
      <c r="AG32" s="48"/>
      <c r="AH32" s="48"/>
      <c r="AI32" s="48"/>
      <c r="AJ32" s="48">
        <v>1</v>
      </c>
      <c r="AK32" s="48"/>
      <c r="AL32" s="48"/>
      <c r="AM32" s="9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9"/>
      <c r="BO32" s="74">
        <f t="shared" si="11"/>
        <v>0</v>
      </c>
      <c r="BP32" s="51"/>
      <c r="BQ32" s="74">
        <v>4</v>
      </c>
      <c r="BR32" s="74"/>
      <c r="BT32" s="98">
        <v>1.07</v>
      </c>
      <c r="BU32" s="98">
        <f t="shared" si="12"/>
        <v>0</v>
      </c>
    </row>
    <row r="33" spans="1:73" s="1" customFormat="1" ht="20.149999999999999" customHeight="1">
      <c r="A33" s="233"/>
      <c r="B33" s="375" t="s">
        <v>1416</v>
      </c>
      <c r="C33" s="363" t="s">
        <v>1404</v>
      </c>
      <c r="D33" s="19" t="s">
        <v>6</v>
      </c>
      <c r="E33" s="19">
        <v>1</v>
      </c>
      <c r="F33" s="130">
        <f t="shared" si="8"/>
        <v>0</v>
      </c>
      <c r="G33" s="8">
        <v>212.5</v>
      </c>
      <c r="H33" s="8">
        <f t="shared" si="9"/>
        <v>0</v>
      </c>
      <c r="I33" s="9"/>
      <c r="J33" s="206"/>
      <c r="K33" s="207"/>
      <c r="L33" s="208"/>
      <c r="M33" s="209"/>
      <c r="N33" s="210"/>
      <c r="O33" s="211"/>
      <c r="P33" s="192"/>
      <c r="Q33" s="193"/>
      <c r="R33" s="212"/>
      <c r="S33" s="213"/>
      <c r="T33" s="214"/>
      <c r="U33" s="215"/>
      <c r="V33" s="9"/>
      <c r="W33" s="20"/>
      <c r="X33" s="20"/>
      <c r="Y33" s="20"/>
      <c r="Z33" s="20"/>
      <c r="AA33" s="20"/>
      <c r="AB33" s="48">
        <f t="shared" si="14"/>
        <v>0</v>
      </c>
      <c r="AC33" s="20"/>
      <c r="AD33" s="20"/>
      <c r="AE33" s="48"/>
      <c r="AF33" s="48"/>
      <c r="AG33" s="48"/>
      <c r="AH33" s="48"/>
      <c r="AI33" s="48"/>
      <c r="AJ33" s="48">
        <v>1</v>
      </c>
      <c r="AK33" s="48"/>
      <c r="AL33" s="48"/>
      <c r="AM33" s="9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9"/>
      <c r="BO33" s="74">
        <f t="shared" si="11"/>
        <v>0</v>
      </c>
      <c r="BP33" s="51"/>
      <c r="BQ33" s="74">
        <v>5</v>
      </c>
      <c r="BR33" s="74"/>
      <c r="BT33" s="98">
        <v>1.4</v>
      </c>
      <c r="BU33" s="98">
        <f t="shared" si="12"/>
        <v>0</v>
      </c>
    </row>
    <row r="34" spans="1:73" s="1" customFormat="1" ht="20.149999999999999" customHeight="1">
      <c r="A34" s="233"/>
      <c r="B34" s="375" t="s">
        <v>1417</v>
      </c>
      <c r="C34" s="363" t="s">
        <v>1405</v>
      </c>
      <c r="D34" s="18" t="s">
        <v>6</v>
      </c>
      <c r="E34" s="19">
        <v>1</v>
      </c>
      <c r="F34" s="130">
        <f t="shared" si="8"/>
        <v>0</v>
      </c>
      <c r="G34" s="8">
        <v>212.5</v>
      </c>
      <c r="H34" s="8">
        <f t="shared" si="9"/>
        <v>0</v>
      </c>
      <c r="I34" s="9"/>
      <c r="J34" s="206"/>
      <c r="K34" s="207"/>
      <c r="L34" s="208"/>
      <c r="M34" s="209"/>
      <c r="N34" s="210"/>
      <c r="O34" s="211"/>
      <c r="P34" s="192"/>
      <c r="Q34" s="193"/>
      <c r="R34" s="212"/>
      <c r="S34" s="213"/>
      <c r="T34" s="214"/>
      <c r="U34" s="215"/>
      <c r="V34" s="9"/>
      <c r="W34" s="20"/>
      <c r="X34" s="20"/>
      <c r="Y34" s="20"/>
      <c r="Z34" s="20"/>
      <c r="AA34" s="20"/>
      <c r="AB34" s="48">
        <f t="shared" si="14"/>
        <v>0</v>
      </c>
      <c r="AC34" s="20"/>
      <c r="AD34" s="20"/>
      <c r="AE34" s="48"/>
      <c r="AF34" s="48"/>
      <c r="AG34" s="48"/>
      <c r="AH34" s="48"/>
      <c r="AI34" s="48"/>
      <c r="AJ34" s="48">
        <v>1</v>
      </c>
      <c r="AK34" s="48"/>
      <c r="AL34" s="48"/>
      <c r="AM34" s="9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9"/>
      <c r="BO34" s="74">
        <f t="shared" si="11"/>
        <v>0</v>
      </c>
      <c r="BP34" s="51"/>
      <c r="BQ34" s="74">
        <v>5</v>
      </c>
      <c r="BR34" s="74"/>
      <c r="BT34" s="98">
        <v>1.25</v>
      </c>
      <c r="BU34" s="98">
        <f t="shared" si="12"/>
        <v>0</v>
      </c>
    </row>
    <row r="35" spans="1:73" s="1" customFormat="1" ht="20.149999999999999" customHeight="1">
      <c r="A35" s="233"/>
      <c r="B35" s="375"/>
      <c r="C35" s="363" t="s">
        <v>1441</v>
      </c>
      <c r="D35" s="18" t="s">
        <v>6</v>
      </c>
      <c r="E35" s="19">
        <v>3</v>
      </c>
      <c r="F35" s="130">
        <f t="shared" si="8"/>
        <v>0</v>
      </c>
      <c r="G35" s="8">
        <v>607.5</v>
      </c>
      <c r="H35" s="8">
        <f t="shared" si="9"/>
        <v>0</v>
      </c>
      <c r="I35" s="9"/>
      <c r="J35" s="206"/>
      <c r="K35" s="207"/>
      <c r="L35" s="208"/>
      <c r="M35" s="209"/>
      <c r="N35" s="210"/>
      <c r="O35" s="211"/>
      <c r="P35" s="192"/>
      <c r="Q35" s="193"/>
      <c r="R35" s="212"/>
      <c r="S35" s="213"/>
      <c r="T35" s="214"/>
      <c r="U35" s="215"/>
      <c r="V35" s="9"/>
      <c r="W35" s="20"/>
      <c r="X35" s="20"/>
      <c r="Y35" s="20"/>
      <c r="Z35" s="20"/>
      <c r="AA35" s="20"/>
      <c r="AB35" s="48">
        <f t="shared" si="14"/>
        <v>0</v>
      </c>
      <c r="AC35" s="20"/>
      <c r="AD35" s="20"/>
      <c r="AE35" s="48"/>
      <c r="AF35" s="48"/>
      <c r="AG35" s="48"/>
      <c r="AH35" s="48"/>
      <c r="AI35" s="48"/>
      <c r="AJ35" s="48">
        <v>3</v>
      </c>
      <c r="AK35" s="48"/>
      <c r="AL35" s="48"/>
      <c r="AM35" s="9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9"/>
      <c r="BO35" s="74">
        <f t="shared" si="11"/>
        <v>0</v>
      </c>
      <c r="BP35" s="51"/>
      <c r="BQ35" s="372">
        <f>SUM(BQ32:BQ34)</f>
        <v>14</v>
      </c>
      <c r="BR35" s="74"/>
      <c r="BT35" s="98">
        <f>SUM(BT32:BT34)</f>
        <v>3.7199999999999998</v>
      </c>
      <c r="BU35" s="98">
        <f t="shared" si="12"/>
        <v>0</v>
      </c>
    </row>
    <row r="36" spans="1:73" s="1" customFormat="1" ht="20.149999999999999" customHeight="1">
      <c r="A36" s="233"/>
      <c r="B36" s="375" t="s">
        <v>1418</v>
      </c>
      <c r="C36" s="363" t="s">
        <v>1406</v>
      </c>
      <c r="D36" s="18" t="s">
        <v>6</v>
      </c>
      <c r="E36" s="19">
        <v>1</v>
      </c>
      <c r="F36" s="130">
        <f t="shared" si="8"/>
        <v>0</v>
      </c>
      <c r="G36" s="8">
        <v>192.5</v>
      </c>
      <c r="H36" s="8">
        <f t="shared" si="9"/>
        <v>0</v>
      </c>
      <c r="I36" s="9"/>
      <c r="J36" s="206"/>
      <c r="K36" s="207"/>
      <c r="L36" s="208"/>
      <c r="M36" s="209"/>
      <c r="N36" s="210"/>
      <c r="O36" s="211"/>
      <c r="P36" s="192"/>
      <c r="Q36" s="193"/>
      <c r="R36" s="212"/>
      <c r="S36" s="213"/>
      <c r="T36" s="214"/>
      <c r="U36" s="215"/>
      <c r="V36" s="9"/>
      <c r="W36" s="20"/>
      <c r="X36" s="20"/>
      <c r="Y36" s="20"/>
      <c r="Z36" s="20"/>
      <c r="AA36" s="20"/>
      <c r="AB36" s="48">
        <f t="shared" si="14"/>
        <v>0</v>
      </c>
      <c r="AC36" s="20"/>
      <c r="AD36" s="20"/>
      <c r="AE36" s="48"/>
      <c r="AF36" s="48"/>
      <c r="AG36" s="48"/>
      <c r="AH36" s="48"/>
      <c r="AI36" s="48"/>
      <c r="AJ36" s="48">
        <v>1</v>
      </c>
      <c r="AK36" s="48"/>
      <c r="AL36" s="48"/>
      <c r="AM36" s="9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9"/>
      <c r="BO36" s="74">
        <f t="shared" si="11"/>
        <v>0</v>
      </c>
      <c r="BP36" s="51"/>
      <c r="BQ36" s="373">
        <v>5</v>
      </c>
      <c r="BR36" s="74"/>
      <c r="BT36" s="98">
        <v>1.2</v>
      </c>
      <c r="BU36" s="98">
        <f t="shared" si="12"/>
        <v>0</v>
      </c>
    </row>
    <row r="37" spans="1:73" s="1" customFormat="1" ht="20.149999999999999" customHeight="1">
      <c r="A37" s="233"/>
      <c r="B37" s="375" t="s">
        <v>1419</v>
      </c>
      <c r="C37" s="363" t="s">
        <v>1407</v>
      </c>
      <c r="D37" s="18" t="s">
        <v>6</v>
      </c>
      <c r="E37" s="19">
        <v>1</v>
      </c>
      <c r="F37" s="130">
        <f t="shared" si="8"/>
        <v>0</v>
      </c>
      <c r="G37" s="8">
        <v>192.5</v>
      </c>
      <c r="H37" s="8">
        <f t="shared" si="9"/>
        <v>0</v>
      </c>
      <c r="I37" s="9"/>
      <c r="J37" s="206"/>
      <c r="K37" s="207"/>
      <c r="L37" s="208"/>
      <c r="M37" s="209"/>
      <c r="N37" s="210"/>
      <c r="O37" s="211"/>
      <c r="P37" s="192"/>
      <c r="Q37" s="193"/>
      <c r="R37" s="212"/>
      <c r="S37" s="213"/>
      <c r="T37" s="214"/>
      <c r="U37" s="215"/>
      <c r="V37" s="9"/>
      <c r="W37" s="20"/>
      <c r="X37" s="20"/>
      <c r="Y37" s="20"/>
      <c r="Z37" s="20"/>
      <c r="AA37" s="20"/>
      <c r="AB37" s="48">
        <f t="shared" si="14"/>
        <v>0</v>
      </c>
      <c r="AC37" s="20"/>
      <c r="AD37" s="20"/>
      <c r="AE37" s="48"/>
      <c r="AF37" s="48"/>
      <c r="AG37" s="48"/>
      <c r="AH37" s="48"/>
      <c r="AI37" s="48"/>
      <c r="AJ37" s="48">
        <v>1</v>
      </c>
      <c r="AK37" s="48"/>
      <c r="AL37" s="48"/>
      <c r="AM37" s="9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9"/>
      <c r="BO37" s="74">
        <f t="shared" si="11"/>
        <v>0</v>
      </c>
      <c r="BP37" s="51"/>
      <c r="BQ37" s="373">
        <v>4</v>
      </c>
      <c r="BR37" s="74"/>
      <c r="BT37" s="98">
        <v>1.05</v>
      </c>
      <c r="BU37" s="98">
        <f>BT37*F37</f>
        <v>0</v>
      </c>
    </row>
    <row r="38" spans="1:73" s="1" customFormat="1" ht="20.149999999999999" customHeight="1">
      <c r="A38" s="233"/>
      <c r="B38" s="375" t="s">
        <v>1420</v>
      </c>
      <c r="C38" s="363" t="s">
        <v>1408</v>
      </c>
      <c r="D38" s="18" t="s">
        <v>6</v>
      </c>
      <c r="E38" s="19">
        <v>1</v>
      </c>
      <c r="F38" s="130">
        <f t="shared" si="8"/>
        <v>0</v>
      </c>
      <c r="G38" s="8">
        <v>192.5</v>
      </c>
      <c r="H38" s="8">
        <f t="shared" si="9"/>
        <v>0</v>
      </c>
      <c r="I38" s="9"/>
      <c r="J38" s="206"/>
      <c r="K38" s="207"/>
      <c r="L38" s="208"/>
      <c r="M38" s="209"/>
      <c r="N38" s="210"/>
      <c r="O38" s="211"/>
      <c r="P38" s="192"/>
      <c r="Q38" s="193"/>
      <c r="R38" s="212"/>
      <c r="S38" s="213"/>
      <c r="T38" s="214"/>
      <c r="U38" s="215"/>
      <c r="V38" s="9"/>
      <c r="W38" s="20"/>
      <c r="X38" s="20"/>
      <c r="Y38" s="20"/>
      <c r="Z38" s="20"/>
      <c r="AA38" s="20"/>
      <c r="AB38" s="48">
        <f t="shared" si="14"/>
        <v>0</v>
      </c>
      <c r="AC38" s="20"/>
      <c r="AD38" s="20"/>
      <c r="AE38" s="48"/>
      <c r="AF38" s="48"/>
      <c r="AG38" s="48"/>
      <c r="AH38" s="48"/>
      <c r="AI38" s="48"/>
      <c r="AJ38" s="48">
        <v>1</v>
      </c>
      <c r="AK38" s="48"/>
      <c r="AL38" s="48"/>
      <c r="AM38" s="9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9"/>
      <c r="BO38" s="74">
        <f t="shared" si="11"/>
        <v>0</v>
      </c>
      <c r="BP38" s="51"/>
      <c r="BQ38" s="373">
        <v>4</v>
      </c>
      <c r="BR38" s="74"/>
      <c r="BT38" s="98">
        <v>1.05</v>
      </c>
      <c r="BU38" s="98">
        <f>BT38*F38</f>
        <v>0</v>
      </c>
    </row>
    <row r="39" spans="1:73" s="1" customFormat="1" ht="20.149999999999999" customHeight="1">
      <c r="A39" s="233"/>
      <c r="B39" s="375"/>
      <c r="C39" s="363" t="s">
        <v>1442</v>
      </c>
      <c r="D39" s="18" t="s">
        <v>6</v>
      </c>
      <c r="E39" s="19">
        <v>3</v>
      </c>
      <c r="F39" s="130">
        <f t="shared" si="8"/>
        <v>0</v>
      </c>
      <c r="G39" s="8">
        <v>550</v>
      </c>
      <c r="H39" s="8">
        <f t="shared" si="9"/>
        <v>0</v>
      </c>
      <c r="I39" s="9"/>
      <c r="J39" s="206"/>
      <c r="K39" s="207"/>
      <c r="L39" s="208"/>
      <c r="M39" s="209"/>
      <c r="N39" s="210"/>
      <c r="O39" s="211"/>
      <c r="P39" s="192"/>
      <c r="Q39" s="193"/>
      <c r="R39" s="212"/>
      <c r="S39" s="213"/>
      <c r="T39" s="214"/>
      <c r="U39" s="215"/>
      <c r="V39" s="9"/>
      <c r="W39" s="20"/>
      <c r="X39" s="20"/>
      <c r="Y39" s="20"/>
      <c r="Z39" s="20"/>
      <c r="AA39" s="20"/>
      <c r="AB39" s="48">
        <f t="shared" si="14"/>
        <v>0</v>
      </c>
      <c r="AC39" s="20"/>
      <c r="AD39" s="20"/>
      <c r="AE39" s="48"/>
      <c r="AF39" s="48"/>
      <c r="AG39" s="48"/>
      <c r="AH39" s="48"/>
      <c r="AI39" s="48"/>
      <c r="AJ39" s="48">
        <v>3</v>
      </c>
      <c r="AK39" s="48"/>
      <c r="AL39" s="48"/>
      <c r="AM39" s="9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9"/>
      <c r="BO39" s="74">
        <f t="shared" si="11"/>
        <v>0</v>
      </c>
      <c r="BP39" s="51"/>
      <c r="BQ39" s="372">
        <f>SUM(BQ36:BQ38)</f>
        <v>13</v>
      </c>
      <c r="BR39" s="74"/>
      <c r="BT39" s="98">
        <f>SUM(BT36:BT38)</f>
        <v>3.3</v>
      </c>
      <c r="BU39" s="98">
        <f t="shared" ref="BU39:BU40" si="15">BT39*F39</f>
        <v>0</v>
      </c>
    </row>
    <row r="40" spans="1:73" s="1" customFormat="1" ht="20.149999999999999" customHeight="1">
      <c r="A40" s="233"/>
      <c r="B40" s="375" t="s">
        <v>1421</v>
      </c>
      <c r="C40" s="363" t="s">
        <v>1409</v>
      </c>
      <c r="D40" s="18" t="s">
        <v>24</v>
      </c>
      <c r="E40" s="19">
        <v>1</v>
      </c>
      <c r="F40" s="130">
        <f t="shared" si="8"/>
        <v>0</v>
      </c>
      <c r="G40" s="8">
        <v>262.5</v>
      </c>
      <c r="H40" s="8">
        <f t="shared" si="9"/>
        <v>0</v>
      </c>
      <c r="I40" s="9"/>
      <c r="J40" s="206"/>
      <c r="K40" s="207"/>
      <c r="L40" s="208"/>
      <c r="M40" s="209"/>
      <c r="N40" s="210"/>
      <c r="O40" s="211"/>
      <c r="P40" s="192"/>
      <c r="Q40" s="193"/>
      <c r="R40" s="212"/>
      <c r="S40" s="213"/>
      <c r="T40" s="214"/>
      <c r="U40" s="215"/>
      <c r="V40" s="9"/>
      <c r="W40" s="20"/>
      <c r="X40" s="20"/>
      <c r="Y40" s="20"/>
      <c r="Z40" s="20"/>
      <c r="AA40" s="20"/>
      <c r="AB40" s="20"/>
      <c r="AC40" s="48">
        <f>AK40*$F40</f>
        <v>0</v>
      </c>
      <c r="AD40" s="20"/>
      <c r="AE40" s="48"/>
      <c r="AF40" s="48"/>
      <c r="AG40" s="48"/>
      <c r="AH40" s="48"/>
      <c r="AI40" s="48"/>
      <c r="AJ40" s="48"/>
      <c r="AK40" s="48">
        <v>1</v>
      </c>
      <c r="AL40" s="48"/>
      <c r="AM40" s="9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9"/>
      <c r="BO40" s="74">
        <f t="shared" si="11"/>
        <v>0</v>
      </c>
      <c r="BP40" s="51"/>
      <c r="BQ40" s="373">
        <v>7</v>
      </c>
      <c r="BR40" s="74"/>
      <c r="BT40" s="98">
        <v>2.8</v>
      </c>
      <c r="BU40" s="98">
        <f t="shared" si="15"/>
        <v>0</v>
      </c>
    </row>
    <row r="41" spans="1:73" s="1" customFormat="1" ht="18.75" customHeight="1">
      <c r="A41" s="233" t="s">
        <v>774</v>
      </c>
      <c r="B41" s="235" t="s">
        <v>847</v>
      </c>
      <c r="C41" s="292" t="s">
        <v>382</v>
      </c>
      <c r="D41" s="18" t="s">
        <v>6</v>
      </c>
      <c r="E41" s="32">
        <v>1</v>
      </c>
      <c r="F41" s="107">
        <f t="shared" ref="F41:F55" si="16">SUM(J41:U41)</f>
        <v>0</v>
      </c>
      <c r="G41" s="8">
        <v>257.5</v>
      </c>
      <c r="H41" s="8">
        <f t="shared" ref="H41:H55" si="17">F41*G41*(100-$F$3)/100</f>
        <v>0</v>
      </c>
      <c r="I41" s="9"/>
      <c r="J41" s="206"/>
      <c r="K41" s="207"/>
      <c r="L41" s="208"/>
      <c r="M41" s="209"/>
      <c r="N41" s="210"/>
      <c r="O41" s="211"/>
      <c r="P41" s="192"/>
      <c r="Q41" s="193"/>
      <c r="R41" s="212"/>
      <c r="S41" s="213"/>
      <c r="T41" s="214"/>
      <c r="U41" s="215"/>
      <c r="V41" s="9"/>
      <c r="W41" s="20"/>
      <c r="X41" s="20"/>
      <c r="Y41" s="20"/>
      <c r="Z41" s="20"/>
      <c r="AA41" s="20"/>
      <c r="AB41" s="48">
        <f t="shared" ref="AB41:AC55" si="18">AJ41*$F41</f>
        <v>0</v>
      </c>
      <c r="AC41" s="20"/>
      <c r="AD41" s="20"/>
      <c r="AE41" s="48"/>
      <c r="AF41" s="48"/>
      <c r="AG41" s="48"/>
      <c r="AH41" s="48"/>
      <c r="AI41" s="48"/>
      <c r="AJ41" s="48">
        <v>1</v>
      </c>
      <c r="AK41" s="48"/>
      <c r="AL41" s="48"/>
      <c r="AM41" s="9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9"/>
      <c r="BO41" s="74">
        <f t="shared" ref="BO41:BO55" si="19">BQ41*F41</f>
        <v>0</v>
      </c>
      <c r="BP41" s="51"/>
      <c r="BQ41" s="74">
        <v>6</v>
      </c>
      <c r="BR41" s="74"/>
      <c r="BT41" s="98">
        <v>1.6</v>
      </c>
      <c r="BU41" s="98">
        <f t="shared" ref="BU41:BU55" si="20">BT41*F41</f>
        <v>0</v>
      </c>
    </row>
    <row r="42" spans="1:73" s="1" customFormat="1" ht="18.75" customHeight="1">
      <c r="A42" s="233" t="s">
        <v>775</v>
      </c>
      <c r="B42" s="235" t="s">
        <v>848</v>
      </c>
      <c r="C42" s="292" t="s">
        <v>383</v>
      </c>
      <c r="D42" s="18" t="s">
        <v>6</v>
      </c>
      <c r="E42" s="32">
        <v>1</v>
      </c>
      <c r="F42" s="107">
        <f t="shared" si="16"/>
        <v>0</v>
      </c>
      <c r="G42" s="8">
        <v>257.5</v>
      </c>
      <c r="H42" s="8">
        <f t="shared" si="17"/>
        <v>0</v>
      </c>
      <c r="I42" s="9"/>
      <c r="J42" s="206"/>
      <c r="K42" s="207"/>
      <c r="L42" s="208"/>
      <c r="M42" s="209"/>
      <c r="N42" s="210"/>
      <c r="O42" s="211"/>
      <c r="P42" s="192"/>
      <c r="Q42" s="193"/>
      <c r="R42" s="212"/>
      <c r="S42" s="213"/>
      <c r="T42" s="214"/>
      <c r="U42" s="215"/>
      <c r="V42" s="9"/>
      <c r="W42" s="20"/>
      <c r="X42" s="20"/>
      <c r="Y42" s="20"/>
      <c r="Z42" s="20"/>
      <c r="AA42" s="20"/>
      <c r="AB42" s="48">
        <f t="shared" si="18"/>
        <v>0</v>
      </c>
      <c r="AC42" s="20"/>
      <c r="AD42" s="20"/>
      <c r="AE42" s="48"/>
      <c r="AF42" s="48"/>
      <c r="AG42" s="48"/>
      <c r="AH42" s="48"/>
      <c r="AI42" s="48"/>
      <c r="AJ42" s="48">
        <v>1</v>
      </c>
      <c r="AK42" s="48"/>
      <c r="AL42" s="48"/>
      <c r="AM42" s="9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9"/>
      <c r="BO42" s="74">
        <f t="shared" si="19"/>
        <v>0</v>
      </c>
      <c r="BP42" s="51"/>
      <c r="BQ42" s="74">
        <v>5</v>
      </c>
      <c r="BR42" s="74"/>
      <c r="BT42" s="98">
        <v>1.65</v>
      </c>
      <c r="BU42" s="98">
        <f t="shared" si="20"/>
        <v>0</v>
      </c>
    </row>
    <row r="43" spans="1:73" s="1" customFormat="1" ht="18.75" customHeight="1">
      <c r="A43" s="233" t="s">
        <v>776</v>
      </c>
      <c r="B43" s="235" t="s">
        <v>849</v>
      </c>
      <c r="C43" s="292" t="s">
        <v>384</v>
      </c>
      <c r="D43" s="18" t="s">
        <v>6</v>
      </c>
      <c r="E43" s="32">
        <v>1</v>
      </c>
      <c r="F43" s="107">
        <f t="shared" si="16"/>
        <v>0</v>
      </c>
      <c r="G43" s="8">
        <v>257.5</v>
      </c>
      <c r="H43" s="8">
        <f t="shared" si="17"/>
        <v>0</v>
      </c>
      <c r="I43" s="9"/>
      <c r="J43" s="206"/>
      <c r="K43" s="207"/>
      <c r="L43" s="208"/>
      <c r="M43" s="209"/>
      <c r="N43" s="210"/>
      <c r="O43" s="211"/>
      <c r="P43" s="192"/>
      <c r="Q43" s="193"/>
      <c r="R43" s="212"/>
      <c r="S43" s="213"/>
      <c r="T43" s="214"/>
      <c r="U43" s="215"/>
      <c r="V43" s="9"/>
      <c r="W43" s="20"/>
      <c r="X43" s="20"/>
      <c r="Y43" s="20"/>
      <c r="Z43" s="20"/>
      <c r="AA43" s="20"/>
      <c r="AB43" s="48">
        <f t="shared" si="18"/>
        <v>0</v>
      </c>
      <c r="AC43" s="20"/>
      <c r="AD43" s="20"/>
      <c r="AE43" s="48"/>
      <c r="AF43" s="48"/>
      <c r="AG43" s="48"/>
      <c r="AH43" s="48"/>
      <c r="AI43" s="48"/>
      <c r="AJ43" s="48">
        <v>1</v>
      </c>
      <c r="AK43" s="48"/>
      <c r="AL43" s="48"/>
      <c r="AM43" s="9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9"/>
      <c r="BO43" s="74">
        <f t="shared" si="19"/>
        <v>0</v>
      </c>
      <c r="BP43" s="51"/>
      <c r="BQ43" s="74">
        <v>6</v>
      </c>
      <c r="BR43" s="74"/>
      <c r="BT43" s="98">
        <v>1.9</v>
      </c>
      <c r="BU43" s="98">
        <f t="shared" si="20"/>
        <v>0</v>
      </c>
    </row>
    <row r="44" spans="1:73" s="1" customFormat="1" ht="18.75" customHeight="1">
      <c r="A44" s="233" t="s">
        <v>777</v>
      </c>
      <c r="B44" s="235" t="s">
        <v>850</v>
      </c>
      <c r="C44" s="292" t="s">
        <v>385</v>
      </c>
      <c r="D44" s="18" t="s">
        <v>6</v>
      </c>
      <c r="E44" s="32">
        <v>1</v>
      </c>
      <c r="F44" s="107">
        <f t="shared" si="16"/>
        <v>0</v>
      </c>
      <c r="G44" s="8">
        <v>302.5</v>
      </c>
      <c r="H44" s="8">
        <f t="shared" si="17"/>
        <v>0</v>
      </c>
      <c r="I44" s="9"/>
      <c r="J44" s="206"/>
      <c r="K44" s="207"/>
      <c r="L44" s="208"/>
      <c r="M44" s="209"/>
      <c r="N44" s="210"/>
      <c r="O44" s="211"/>
      <c r="P44" s="192"/>
      <c r="Q44" s="193"/>
      <c r="R44" s="212"/>
      <c r="S44" s="213"/>
      <c r="T44" s="214"/>
      <c r="U44" s="215"/>
      <c r="V44" s="9"/>
      <c r="W44" s="20"/>
      <c r="X44" s="20"/>
      <c r="Y44" s="20"/>
      <c r="Z44" s="20"/>
      <c r="AA44" s="20"/>
      <c r="AB44" s="48">
        <f t="shared" si="18"/>
        <v>0</v>
      </c>
      <c r="AC44" s="20"/>
      <c r="AD44" s="20"/>
      <c r="AE44" s="48"/>
      <c r="AF44" s="48"/>
      <c r="AG44" s="48"/>
      <c r="AH44" s="48"/>
      <c r="AI44" s="48"/>
      <c r="AJ44" s="48">
        <v>1</v>
      </c>
      <c r="AK44" s="48"/>
      <c r="AL44" s="48"/>
      <c r="AM44" s="9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9"/>
      <c r="BO44" s="74">
        <f t="shared" si="19"/>
        <v>0</v>
      </c>
      <c r="BP44" s="51"/>
      <c r="BQ44" s="74">
        <v>6</v>
      </c>
      <c r="BR44" s="74"/>
      <c r="BT44" s="98">
        <v>2.85</v>
      </c>
      <c r="BU44" s="98">
        <f t="shared" si="20"/>
        <v>0</v>
      </c>
    </row>
    <row r="45" spans="1:73" s="1" customFormat="1" ht="18.75" customHeight="1">
      <c r="A45" s="233" t="s">
        <v>778</v>
      </c>
      <c r="B45" s="235" t="s">
        <v>851</v>
      </c>
      <c r="C45" s="292" t="s">
        <v>386</v>
      </c>
      <c r="D45" s="18" t="s">
        <v>24</v>
      </c>
      <c r="E45" s="32">
        <v>1</v>
      </c>
      <c r="F45" s="107">
        <f t="shared" si="16"/>
        <v>0</v>
      </c>
      <c r="G45" s="8">
        <v>310</v>
      </c>
      <c r="H45" s="8">
        <f t="shared" si="17"/>
        <v>0</v>
      </c>
      <c r="I45" s="9"/>
      <c r="J45" s="206"/>
      <c r="K45" s="207"/>
      <c r="L45" s="208"/>
      <c r="M45" s="209"/>
      <c r="N45" s="210"/>
      <c r="O45" s="211"/>
      <c r="P45" s="192"/>
      <c r="Q45" s="193"/>
      <c r="R45" s="212"/>
      <c r="S45" s="213"/>
      <c r="T45" s="214"/>
      <c r="U45" s="215"/>
      <c r="V45" s="9"/>
      <c r="W45" s="20"/>
      <c r="X45" s="20"/>
      <c r="Y45" s="20"/>
      <c r="Z45" s="20"/>
      <c r="AA45" s="20"/>
      <c r="AB45" s="20"/>
      <c r="AC45" s="48">
        <f t="shared" si="18"/>
        <v>0</v>
      </c>
      <c r="AD45" s="20"/>
      <c r="AE45" s="48"/>
      <c r="AF45" s="48"/>
      <c r="AG45" s="48"/>
      <c r="AH45" s="48"/>
      <c r="AI45" s="48"/>
      <c r="AJ45" s="48"/>
      <c r="AK45" s="48">
        <v>1</v>
      </c>
      <c r="AL45" s="48"/>
      <c r="AM45" s="9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9"/>
      <c r="BO45" s="74">
        <f t="shared" si="19"/>
        <v>0</v>
      </c>
      <c r="BP45" s="51"/>
      <c r="BQ45" s="74">
        <v>7</v>
      </c>
      <c r="BR45" s="74"/>
      <c r="BT45" s="98">
        <v>3.35</v>
      </c>
      <c r="BU45" s="98">
        <f t="shared" si="20"/>
        <v>0</v>
      </c>
    </row>
    <row r="46" spans="1:73" s="1" customFormat="1" ht="18.75" customHeight="1">
      <c r="A46" s="233" t="s">
        <v>779</v>
      </c>
      <c r="B46" s="235"/>
      <c r="C46" s="369" t="s">
        <v>1437</v>
      </c>
      <c r="D46" s="18" t="s">
        <v>1436</v>
      </c>
      <c r="E46" s="264">
        <v>5</v>
      </c>
      <c r="F46" s="107">
        <f t="shared" si="16"/>
        <v>0</v>
      </c>
      <c r="G46" s="30">
        <v>1317.5</v>
      </c>
      <c r="H46" s="8">
        <f t="shared" si="17"/>
        <v>0</v>
      </c>
      <c r="I46" s="9"/>
      <c r="J46" s="206"/>
      <c r="K46" s="207"/>
      <c r="L46" s="208"/>
      <c r="M46" s="209"/>
      <c r="N46" s="210"/>
      <c r="O46" s="211"/>
      <c r="P46" s="192"/>
      <c r="Q46" s="193"/>
      <c r="R46" s="212"/>
      <c r="S46" s="213"/>
      <c r="T46" s="214"/>
      <c r="U46" s="215"/>
      <c r="V46" s="9"/>
      <c r="W46" s="20"/>
      <c r="X46" s="20"/>
      <c r="Y46" s="20"/>
      <c r="Z46" s="20"/>
      <c r="AA46" s="20"/>
      <c r="AB46" s="48">
        <f t="shared" si="18"/>
        <v>0</v>
      </c>
      <c r="AC46" s="48">
        <f t="shared" si="18"/>
        <v>0</v>
      </c>
      <c r="AD46" s="20"/>
      <c r="AE46" s="48"/>
      <c r="AF46" s="48"/>
      <c r="AG46" s="48"/>
      <c r="AH46" s="48"/>
      <c r="AI46" s="48"/>
      <c r="AJ46" s="48">
        <v>4</v>
      </c>
      <c r="AK46" s="48">
        <v>1</v>
      </c>
      <c r="AL46" s="48"/>
      <c r="AM46" s="9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9"/>
      <c r="BO46" s="74">
        <f t="shared" si="19"/>
        <v>0</v>
      </c>
      <c r="BP46" s="51"/>
      <c r="BQ46" s="74">
        <v>30</v>
      </c>
      <c r="BR46" s="74"/>
      <c r="BT46" s="98">
        <v>11.35</v>
      </c>
      <c r="BU46" s="98">
        <f t="shared" si="20"/>
        <v>0</v>
      </c>
    </row>
    <row r="47" spans="1:73" s="1" customFormat="1" ht="18.75" customHeight="1">
      <c r="A47" s="233"/>
      <c r="B47" s="364" t="s">
        <v>1429</v>
      </c>
      <c r="C47" s="391" t="s">
        <v>1422</v>
      </c>
      <c r="D47" s="367" t="s">
        <v>6</v>
      </c>
      <c r="E47" s="368">
        <v>1</v>
      </c>
      <c r="F47" s="365">
        <f t="shared" si="16"/>
        <v>0</v>
      </c>
      <c r="G47" s="366">
        <v>257.5</v>
      </c>
      <c r="H47" s="8">
        <f t="shared" si="17"/>
        <v>0</v>
      </c>
      <c r="I47" s="9"/>
      <c r="J47" s="206"/>
      <c r="K47" s="207"/>
      <c r="L47" s="208"/>
      <c r="M47" s="209"/>
      <c r="N47" s="210"/>
      <c r="O47" s="211"/>
      <c r="P47" s="192"/>
      <c r="Q47" s="193"/>
      <c r="R47" s="212"/>
      <c r="S47" s="213"/>
      <c r="T47" s="214"/>
      <c r="U47" s="215"/>
      <c r="V47" s="9"/>
      <c r="W47" s="20"/>
      <c r="X47" s="20"/>
      <c r="Y47" s="20"/>
      <c r="Z47" s="20"/>
      <c r="AA47" s="20"/>
      <c r="AB47" s="48">
        <f t="shared" si="18"/>
        <v>0</v>
      </c>
      <c r="AC47" s="20"/>
      <c r="AD47" s="20"/>
      <c r="AE47" s="48"/>
      <c r="AF47" s="48"/>
      <c r="AG47" s="48"/>
      <c r="AH47" s="48"/>
      <c r="AI47" s="48"/>
      <c r="AJ47" s="48">
        <v>1</v>
      </c>
      <c r="AK47" s="48"/>
      <c r="AL47" s="48"/>
      <c r="AM47" s="9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9"/>
      <c r="BO47" s="74">
        <f t="shared" si="19"/>
        <v>0</v>
      </c>
      <c r="BP47" s="51"/>
      <c r="BQ47" s="74">
        <v>4</v>
      </c>
      <c r="BR47" s="74"/>
      <c r="BT47" s="98">
        <v>1.07</v>
      </c>
      <c r="BU47" s="98">
        <f t="shared" si="20"/>
        <v>0</v>
      </c>
    </row>
    <row r="48" spans="1:73" s="1" customFormat="1" ht="18.75" customHeight="1">
      <c r="A48" s="233"/>
      <c r="B48" s="364" t="s">
        <v>1430</v>
      </c>
      <c r="C48" s="391" t="s">
        <v>1423</v>
      </c>
      <c r="D48" s="367" t="s">
        <v>6</v>
      </c>
      <c r="E48" s="368">
        <v>1</v>
      </c>
      <c r="F48" s="365">
        <f t="shared" si="16"/>
        <v>0</v>
      </c>
      <c r="G48" s="366">
        <v>257.5</v>
      </c>
      <c r="H48" s="8">
        <f t="shared" si="17"/>
        <v>0</v>
      </c>
      <c r="I48" s="9"/>
      <c r="J48" s="206"/>
      <c r="K48" s="207"/>
      <c r="L48" s="208"/>
      <c r="M48" s="209"/>
      <c r="N48" s="210"/>
      <c r="O48" s="211"/>
      <c r="P48" s="192"/>
      <c r="Q48" s="193"/>
      <c r="R48" s="212"/>
      <c r="S48" s="213"/>
      <c r="T48" s="214"/>
      <c r="U48" s="215"/>
      <c r="V48" s="9"/>
      <c r="W48" s="20"/>
      <c r="X48" s="20"/>
      <c r="Y48" s="20"/>
      <c r="Z48" s="20"/>
      <c r="AA48" s="20"/>
      <c r="AB48" s="48">
        <f t="shared" si="18"/>
        <v>0</v>
      </c>
      <c r="AC48" s="20"/>
      <c r="AD48" s="20"/>
      <c r="AE48" s="48"/>
      <c r="AF48" s="48"/>
      <c r="AG48" s="48"/>
      <c r="AH48" s="48"/>
      <c r="AI48" s="48"/>
      <c r="AJ48" s="48">
        <v>1</v>
      </c>
      <c r="AK48" s="48"/>
      <c r="AL48" s="48"/>
      <c r="AM48" s="9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9"/>
      <c r="BO48" s="74">
        <f t="shared" si="19"/>
        <v>0</v>
      </c>
      <c r="BP48" s="51"/>
      <c r="BQ48" s="74">
        <v>5</v>
      </c>
      <c r="BR48" s="74"/>
      <c r="BT48" s="98">
        <v>1.4</v>
      </c>
      <c r="BU48" s="98">
        <f t="shared" si="20"/>
        <v>0</v>
      </c>
    </row>
    <row r="49" spans="1:73" s="1" customFormat="1" ht="18.75" customHeight="1">
      <c r="A49" s="233"/>
      <c r="B49" s="364" t="s">
        <v>1431</v>
      </c>
      <c r="C49" s="391" t="s">
        <v>1424</v>
      </c>
      <c r="D49" s="367" t="s">
        <v>6</v>
      </c>
      <c r="E49" s="368">
        <v>1</v>
      </c>
      <c r="F49" s="365">
        <f t="shared" si="16"/>
        <v>0</v>
      </c>
      <c r="G49" s="366">
        <v>257.5</v>
      </c>
      <c r="H49" s="8">
        <f t="shared" si="17"/>
        <v>0</v>
      </c>
      <c r="I49" s="9"/>
      <c r="J49" s="206"/>
      <c r="K49" s="207"/>
      <c r="L49" s="208"/>
      <c r="M49" s="209"/>
      <c r="N49" s="210"/>
      <c r="O49" s="211"/>
      <c r="P49" s="192"/>
      <c r="Q49" s="193"/>
      <c r="R49" s="212"/>
      <c r="S49" s="213"/>
      <c r="T49" s="214"/>
      <c r="U49" s="215"/>
      <c r="V49" s="9"/>
      <c r="W49" s="20"/>
      <c r="X49" s="20"/>
      <c r="Y49" s="20"/>
      <c r="Z49" s="20"/>
      <c r="AA49" s="20"/>
      <c r="AB49" s="48">
        <f t="shared" si="18"/>
        <v>0</v>
      </c>
      <c r="AC49" s="20"/>
      <c r="AD49" s="20"/>
      <c r="AE49" s="48"/>
      <c r="AF49" s="48"/>
      <c r="AG49" s="48"/>
      <c r="AH49" s="48"/>
      <c r="AI49" s="48"/>
      <c r="AJ49" s="48">
        <v>1</v>
      </c>
      <c r="AK49" s="48"/>
      <c r="AL49" s="48"/>
      <c r="AM49" s="9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9"/>
      <c r="BO49" s="74">
        <f t="shared" si="19"/>
        <v>0</v>
      </c>
      <c r="BP49" s="51"/>
      <c r="BQ49" s="74">
        <v>5</v>
      </c>
      <c r="BR49" s="74"/>
      <c r="BT49" s="98">
        <v>1.25</v>
      </c>
      <c r="BU49" s="98">
        <f t="shared" si="20"/>
        <v>0</v>
      </c>
    </row>
    <row r="50" spans="1:73" s="1" customFormat="1" ht="18.75" customHeight="1">
      <c r="A50" s="233"/>
      <c r="B50" s="364"/>
      <c r="C50" s="369" t="s">
        <v>1439</v>
      </c>
      <c r="D50" s="367" t="s">
        <v>6</v>
      </c>
      <c r="E50" s="368">
        <v>3</v>
      </c>
      <c r="F50" s="365">
        <f t="shared" si="16"/>
        <v>0</v>
      </c>
      <c r="G50" s="366">
        <v>735</v>
      </c>
      <c r="H50" s="8">
        <f t="shared" si="17"/>
        <v>0</v>
      </c>
      <c r="I50" s="9"/>
      <c r="J50" s="206"/>
      <c r="K50" s="207"/>
      <c r="L50" s="208"/>
      <c r="M50" s="209"/>
      <c r="N50" s="210"/>
      <c r="O50" s="211"/>
      <c r="P50" s="192"/>
      <c r="Q50" s="193"/>
      <c r="R50" s="212"/>
      <c r="S50" s="213"/>
      <c r="T50" s="214"/>
      <c r="U50" s="215"/>
      <c r="V50" s="9"/>
      <c r="W50" s="20"/>
      <c r="X50" s="20"/>
      <c r="Y50" s="20"/>
      <c r="Z50" s="20"/>
      <c r="AA50" s="20"/>
      <c r="AB50" s="48">
        <f t="shared" si="18"/>
        <v>0</v>
      </c>
      <c r="AC50" s="20"/>
      <c r="AD50" s="20"/>
      <c r="AE50" s="48"/>
      <c r="AF50" s="48"/>
      <c r="AG50" s="48"/>
      <c r="AH50" s="48"/>
      <c r="AI50" s="48"/>
      <c r="AJ50" s="48">
        <v>3</v>
      </c>
      <c r="AK50" s="48"/>
      <c r="AL50" s="48"/>
      <c r="AM50" s="9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9"/>
      <c r="BO50" s="74">
        <f t="shared" si="19"/>
        <v>0</v>
      </c>
      <c r="BP50" s="51"/>
      <c r="BQ50" s="74">
        <f>+SUM(BQ47:BQ49)</f>
        <v>14</v>
      </c>
      <c r="BR50" s="74"/>
      <c r="BT50" s="74">
        <f>+SUM(BT47:BT49)</f>
        <v>3.7199999999999998</v>
      </c>
      <c r="BU50" s="98">
        <f t="shared" si="20"/>
        <v>0</v>
      </c>
    </row>
    <row r="51" spans="1:73" s="1" customFormat="1" ht="18.75" customHeight="1">
      <c r="A51" s="233"/>
      <c r="B51" s="364" t="s">
        <v>1432</v>
      </c>
      <c r="C51" s="391" t="s">
        <v>1425</v>
      </c>
      <c r="D51" s="367" t="s">
        <v>6</v>
      </c>
      <c r="E51" s="368">
        <v>1</v>
      </c>
      <c r="F51" s="365">
        <f t="shared" si="16"/>
        <v>0</v>
      </c>
      <c r="G51" s="366">
        <v>235</v>
      </c>
      <c r="H51" s="8">
        <f t="shared" si="17"/>
        <v>0</v>
      </c>
      <c r="I51" s="9"/>
      <c r="J51" s="206"/>
      <c r="K51" s="207"/>
      <c r="L51" s="208"/>
      <c r="M51" s="209"/>
      <c r="N51" s="210"/>
      <c r="O51" s="211"/>
      <c r="P51" s="192"/>
      <c r="Q51" s="193"/>
      <c r="R51" s="212"/>
      <c r="S51" s="213"/>
      <c r="T51" s="214"/>
      <c r="U51" s="215"/>
      <c r="V51" s="9"/>
      <c r="W51" s="20"/>
      <c r="X51" s="20"/>
      <c r="Y51" s="20"/>
      <c r="Z51" s="20"/>
      <c r="AA51" s="20"/>
      <c r="AB51" s="48">
        <f t="shared" si="18"/>
        <v>0</v>
      </c>
      <c r="AC51" s="20"/>
      <c r="AD51" s="20"/>
      <c r="AE51" s="48"/>
      <c r="AF51" s="48"/>
      <c r="AG51" s="48"/>
      <c r="AH51" s="48"/>
      <c r="AI51" s="48"/>
      <c r="AJ51" s="48">
        <v>1</v>
      </c>
      <c r="AK51" s="48"/>
      <c r="AL51" s="48"/>
      <c r="AM51" s="9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9"/>
      <c r="BO51" s="74">
        <f t="shared" si="19"/>
        <v>0</v>
      </c>
      <c r="BP51" s="51"/>
      <c r="BQ51" s="74">
        <v>5</v>
      </c>
      <c r="BR51" s="74"/>
      <c r="BT51" s="98">
        <v>1.2</v>
      </c>
      <c r="BU51" s="98">
        <f t="shared" si="20"/>
        <v>0</v>
      </c>
    </row>
    <row r="52" spans="1:73" s="1" customFormat="1" ht="18.75" customHeight="1">
      <c r="A52" s="233"/>
      <c r="B52" s="364" t="s">
        <v>1433</v>
      </c>
      <c r="C52" s="391" t="s">
        <v>1426</v>
      </c>
      <c r="D52" s="367" t="s">
        <v>6</v>
      </c>
      <c r="E52" s="368">
        <v>1</v>
      </c>
      <c r="F52" s="365">
        <f t="shared" si="16"/>
        <v>0</v>
      </c>
      <c r="G52" s="366">
        <v>235</v>
      </c>
      <c r="H52" s="8">
        <f t="shared" si="17"/>
        <v>0</v>
      </c>
      <c r="I52" s="9"/>
      <c r="J52" s="206"/>
      <c r="K52" s="207"/>
      <c r="L52" s="208"/>
      <c r="M52" s="209"/>
      <c r="N52" s="210"/>
      <c r="O52" s="211"/>
      <c r="P52" s="192"/>
      <c r="Q52" s="193"/>
      <c r="R52" s="212"/>
      <c r="S52" s="213"/>
      <c r="T52" s="214"/>
      <c r="U52" s="215"/>
      <c r="V52" s="9"/>
      <c r="W52" s="20"/>
      <c r="X52" s="20"/>
      <c r="Y52" s="20"/>
      <c r="Z52" s="20"/>
      <c r="AA52" s="20"/>
      <c r="AB52" s="48">
        <f t="shared" si="18"/>
        <v>0</v>
      </c>
      <c r="AC52" s="20"/>
      <c r="AD52" s="20"/>
      <c r="AE52" s="48"/>
      <c r="AF52" s="48"/>
      <c r="AG52" s="48"/>
      <c r="AH52" s="48"/>
      <c r="AI52" s="48"/>
      <c r="AJ52" s="48">
        <v>1</v>
      </c>
      <c r="AK52" s="48"/>
      <c r="AL52" s="48"/>
      <c r="AM52" s="9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9"/>
      <c r="BO52" s="74">
        <f t="shared" si="19"/>
        <v>0</v>
      </c>
      <c r="BP52" s="51"/>
      <c r="BQ52" s="74">
        <v>4</v>
      </c>
      <c r="BR52" s="74"/>
      <c r="BT52" s="98">
        <v>1.05</v>
      </c>
      <c r="BU52" s="98">
        <f t="shared" si="20"/>
        <v>0</v>
      </c>
    </row>
    <row r="53" spans="1:73" s="1" customFormat="1" ht="18.75" customHeight="1">
      <c r="A53" s="233"/>
      <c r="B53" s="364" t="s">
        <v>1434</v>
      </c>
      <c r="C53" s="391" t="s">
        <v>1427</v>
      </c>
      <c r="D53" s="367" t="s">
        <v>6</v>
      </c>
      <c r="E53" s="368">
        <v>1</v>
      </c>
      <c r="F53" s="365">
        <f t="shared" si="16"/>
        <v>0</v>
      </c>
      <c r="G53" s="366">
        <v>235</v>
      </c>
      <c r="H53" s="8">
        <f t="shared" si="17"/>
        <v>0</v>
      </c>
      <c r="I53" s="9"/>
      <c r="J53" s="206"/>
      <c r="K53" s="207"/>
      <c r="L53" s="208"/>
      <c r="M53" s="209"/>
      <c r="N53" s="210"/>
      <c r="O53" s="211"/>
      <c r="P53" s="192"/>
      <c r="Q53" s="193"/>
      <c r="R53" s="212"/>
      <c r="S53" s="213"/>
      <c r="T53" s="214"/>
      <c r="U53" s="215"/>
      <c r="V53" s="9"/>
      <c r="W53" s="20"/>
      <c r="X53" s="20"/>
      <c r="Y53" s="20"/>
      <c r="Z53" s="20"/>
      <c r="AA53" s="20"/>
      <c r="AB53" s="48">
        <f t="shared" si="18"/>
        <v>0</v>
      </c>
      <c r="AC53" s="20"/>
      <c r="AD53" s="20"/>
      <c r="AE53" s="48"/>
      <c r="AF53" s="48"/>
      <c r="AG53" s="48"/>
      <c r="AH53" s="48"/>
      <c r="AI53" s="48"/>
      <c r="AJ53" s="48">
        <v>1</v>
      </c>
      <c r="AK53" s="48"/>
      <c r="AL53" s="48"/>
      <c r="AM53" s="9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9"/>
      <c r="BO53" s="74">
        <f t="shared" si="19"/>
        <v>0</v>
      </c>
      <c r="BP53" s="51"/>
      <c r="BQ53" s="74">
        <v>4</v>
      </c>
      <c r="BR53" s="74"/>
      <c r="BT53" s="98">
        <v>1.05</v>
      </c>
      <c r="BU53" s="98">
        <f t="shared" si="20"/>
        <v>0</v>
      </c>
    </row>
    <row r="54" spans="1:73" s="1" customFormat="1" ht="18.75" customHeight="1">
      <c r="A54" s="233"/>
      <c r="B54" s="364"/>
      <c r="C54" s="369" t="s">
        <v>1440</v>
      </c>
      <c r="D54" s="367" t="s">
        <v>6</v>
      </c>
      <c r="E54" s="368">
        <v>3</v>
      </c>
      <c r="F54" s="365">
        <f t="shared" si="16"/>
        <v>0</v>
      </c>
      <c r="G54" s="366">
        <v>670</v>
      </c>
      <c r="H54" s="8">
        <f t="shared" si="17"/>
        <v>0</v>
      </c>
      <c r="I54" s="9"/>
      <c r="J54" s="206"/>
      <c r="K54" s="207"/>
      <c r="L54" s="208"/>
      <c r="M54" s="209"/>
      <c r="N54" s="210"/>
      <c r="O54" s="211"/>
      <c r="P54" s="192"/>
      <c r="Q54" s="193"/>
      <c r="R54" s="212"/>
      <c r="S54" s="213"/>
      <c r="T54" s="214"/>
      <c r="U54" s="215"/>
      <c r="V54" s="9"/>
      <c r="W54" s="20"/>
      <c r="X54" s="20"/>
      <c r="Y54" s="20"/>
      <c r="Z54" s="20"/>
      <c r="AA54" s="20"/>
      <c r="AB54" s="48">
        <f t="shared" si="18"/>
        <v>0</v>
      </c>
      <c r="AC54" s="20"/>
      <c r="AD54" s="20"/>
      <c r="AE54" s="48"/>
      <c r="AF54" s="48"/>
      <c r="AG54" s="48"/>
      <c r="AH54" s="48"/>
      <c r="AI54" s="48"/>
      <c r="AJ54" s="48">
        <v>3</v>
      </c>
      <c r="AK54" s="48"/>
      <c r="AL54" s="48"/>
      <c r="AM54" s="9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9"/>
      <c r="BO54" s="74">
        <f t="shared" si="19"/>
        <v>0</v>
      </c>
      <c r="BP54" s="51"/>
      <c r="BQ54" s="74">
        <f>+SUM(BQ51:BQ53)</f>
        <v>13</v>
      </c>
      <c r="BR54" s="74"/>
      <c r="BT54" s="74">
        <f>+SUM(BT51:BT53)</f>
        <v>3.3</v>
      </c>
      <c r="BU54" s="98">
        <f t="shared" si="20"/>
        <v>0</v>
      </c>
    </row>
    <row r="55" spans="1:73" s="1" customFormat="1" ht="18.75" customHeight="1">
      <c r="A55" s="233"/>
      <c r="B55" s="364" t="s">
        <v>1435</v>
      </c>
      <c r="C55" s="363" t="s">
        <v>1428</v>
      </c>
      <c r="D55" s="367" t="s">
        <v>24</v>
      </c>
      <c r="E55" s="368">
        <v>1</v>
      </c>
      <c r="F55" s="365">
        <f t="shared" si="16"/>
        <v>0</v>
      </c>
      <c r="G55" s="366">
        <v>310</v>
      </c>
      <c r="H55" s="8">
        <f t="shared" si="17"/>
        <v>0</v>
      </c>
      <c r="I55" s="9"/>
      <c r="J55" s="206"/>
      <c r="K55" s="207"/>
      <c r="L55" s="208"/>
      <c r="M55" s="209"/>
      <c r="N55" s="210"/>
      <c r="O55" s="211"/>
      <c r="P55" s="361"/>
      <c r="Q55" s="193"/>
      <c r="R55" s="212"/>
      <c r="S55" s="213"/>
      <c r="T55" s="214"/>
      <c r="U55" s="215"/>
      <c r="V55" s="9"/>
      <c r="W55" s="20"/>
      <c r="X55" s="20"/>
      <c r="Y55" s="20"/>
      <c r="Z55" s="20"/>
      <c r="AA55" s="20"/>
      <c r="AB55" s="20"/>
      <c r="AC55" s="48">
        <f t="shared" si="18"/>
        <v>0</v>
      </c>
      <c r="AD55" s="20"/>
      <c r="AE55" s="48"/>
      <c r="AF55" s="48"/>
      <c r="AG55" s="48"/>
      <c r="AH55" s="48"/>
      <c r="AI55" s="48"/>
      <c r="AJ55" s="48"/>
      <c r="AK55" s="48">
        <v>1</v>
      </c>
      <c r="AL55" s="48"/>
      <c r="AM55" s="9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9"/>
      <c r="BO55" s="74">
        <f t="shared" si="19"/>
        <v>0</v>
      </c>
      <c r="BP55" s="51"/>
      <c r="BQ55" s="74">
        <v>7</v>
      </c>
      <c r="BR55" s="74"/>
      <c r="BT55" s="98">
        <v>2.8</v>
      </c>
      <c r="BU55" s="98">
        <f t="shared" si="20"/>
        <v>0</v>
      </c>
    </row>
    <row r="56" spans="1:73" s="1" customFormat="1" ht="20.149999999999999" customHeight="1">
      <c r="A56" s="235"/>
      <c r="B56" s="235"/>
      <c r="C56" s="2"/>
      <c r="H56" s="109">
        <f>SUM(H26:H55)</f>
        <v>0</v>
      </c>
      <c r="I56" s="3"/>
      <c r="J56" s="7">
        <f t="shared" ref="J56:U56" si="21">SUM(J26:J55)</f>
        <v>0</v>
      </c>
      <c r="K56" s="7">
        <f t="shared" si="21"/>
        <v>0</v>
      </c>
      <c r="L56" s="7">
        <f t="shared" si="21"/>
        <v>0</v>
      </c>
      <c r="M56" s="7">
        <f t="shared" si="21"/>
        <v>0</v>
      </c>
      <c r="N56" s="7">
        <f t="shared" si="21"/>
        <v>0</v>
      </c>
      <c r="O56" s="7">
        <f t="shared" si="21"/>
        <v>0</v>
      </c>
      <c r="P56" s="7">
        <f t="shared" si="21"/>
        <v>0</v>
      </c>
      <c r="Q56" s="7">
        <f t="shared" si="21"/>
        <v>0</v>
      </c>
      <c r="R56" s="7">
        <f t="shared" si="21"/>
        <v>0</v>
      </c>
      <c r="S56" s="7">
        <f t="shared" si="21"/>
        <v>0</v>
      </c>
      <c r="T56" s="7">
        <f t="shared" si="21"/>
        <v>0</v>
      </c>
      <c r="U56" s="7">
        <f t="shared" si="21"/>
        <v>0</v>
      </c>
      <c r="V56" s="3"/>
      <c r="W56" s="21"/>
      <c r="X56" s="21"/>
      <c r="Y56" s="21"/>
      <c r="Z56" s="21"/>
      <c r="AA56" s="21"/>
      <c r="AB56" s="13">
        <f>SUM(AB26:AB55)</f>
        <v>0</v>
      </c>
      <c r="AC56" s="13">
        <f>SUM(AC26:AC55)</f>
        <v>0</v>
      </c>
      <c r="AD56" s="20"/>
      <c r="AE56" s="21"/>
      <c r="AF56" s="21"/>
      <c r="AG56" s="21"/>
      <c r="AH56" s="21"/>
      <c r="AI56" s="21"/>
      <c r="AJ56" s="21"/>
      <c r="AK56" s="21"/>
      <c r="AL56" s="21"/>
      <c r="AM56" s="3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3"/>
      <c r="BO56" s="7">
        <f>SUM(BO26:BO55)</f>
        <v>0</v>
      </c>
      <c r="BP56" s="51"/>
      <c r="BQ56" s="51"/>
      <c r="BR56" s="51"/>
      <c r="BT56" s="51"/>
      <c r="BU56" s="100">
        <f>SUM(BU26:BU55)</f>
        <v>0</v>
      </c>
    </row>
    <row r="57" spans="1:73" s="1" customFormat="1" ht="20.149999999999999" customHeight="1">
      <c r="A57" s="235"/>
      <c r="B57" s="235"/>
      <c r="C57" s="219" t="s">
        <v>253</v>
      </c>
      <c r="D57" s="16"/>
      <c r="E57" s="16"/>
      <c r="F57" s="16"/>
      <c r="G57" s="12"/>
      <c r="H57" s="12"/>
      <c r="I57" s="3"/>
      <c r="J57" s="16"/>
      <c r="K57" s="16"/>
      <c r="L57" s="16"/>
      <c r="M57" s="16"/>
      <c r="N57" s="16"/>
      <c r="O57" s="16"/>
      <c r="P57" s="77"/>
      <c r="Q57" s="77"/>
      <c r="R57" s="16"/>
      <c r="S57" s="16"/>
      <c r="T57" s="16"/>
      <c r="U57" s="16"/>
      <c r="V57" s="3"/>
      <c r="W57" s="6" t="s">
        <v>61</v>
      </c>
      <c r="X57" s="6" t="s">
        <v>20</v>
      </c>
      <c r="Y57" s="6" t="s">
        <v>21</v>
      </c>
      <c r="Z57" s="6" t="s">
        <v>22</v>
      </c>
      <c r="AA57" s="6" t="s">
        <v>23</v>
      </c>
      <c r="AB57" s="6" t="s">
        <v>6</v>
      </c>
      <c r="AC57" s="6" t="s">
        <v>24</v>
      </c>
      <c r="AD57" s="6" t="s">
        <v>391</v>
      </c>
      <c r="AE57" s="13" t="s">
        <v>61</v>
      </c>
      <c r="AF57" s="13" t="s">
        <v>20</v>
      </c>
      <c r="AG57" s="13" t="s">
        <v>21</v>
      </c>
      <c r="AH57" s="13" t="s">
        <v>22</v>
      </c>
      <c r="AI57" s="13" t="s">
        <v>23</v>
      </c>
      <c r="AJ57" s="13" t="s">
        <v>6</v>
      </c>
      <c r="AK57" s="13" t="s">
        <v>24</v>
      </c>
      <c r="AL57" s="13" t="s">
        <v>391</v>
      </c>
      <c r="AM57" s="3"/>
      <c r="AN57" s="6" t="s">
        <v>48</v>
      </c>
      <c r="AO57" s="84" t="s">
        <v>49</v>
      </c>
      <c r="AP57" s="84" t="s">
        <v>50</v>
      </c>
      <c r="AQ57" s="84" t="s">
        <v>51</v>
      </c>
      <c r="AR57" s="84" t="s">
        <v>52</v>
      </c>
      <c r="AS57" s="84" t="s">
        <v>53</v>
      </c>
      <c r="AT57" s="84" t="s">
        <v>54</v>
      </c>
      <c r="AU57" s="84" t="s">
        <v>55</v>
      </c>
      <c r="AV57" s="84" t="s">
        <v>56</v>
      </c>
      <c r="AW57" s="84" t="s">
        <v>57</v>
      </c>
      <c r="AX57" s="84" t="s">
        <v>58</v>
      </c>
      <c r="AY57" s="84" t="s">
        <v>239</v>
      </c>
      <c r="AZ57" s="84" t="s">
        <v>240</v>
      </c>
      <c r="BA57" s="13" t="s">
        <v>48</v>
      </c>
      <c r="BB57" s="13" t="s">
        <v>49</v>
      </c>
      <c r="BC57" s="13" t="s">
        <v>50</v>
      </c>
      <c r="BD57" s="13" t="s">
        <v>51</v>
      </c>
      <c r="BE57" s="13" t="s">
        <v>52</v>
      </c>
      <c r="BF57" s="13" t="s">
        <v>53</v>
      </c>
      <c r="BG57" s="13" t="s">
        <v>54</v>
      </c>
      <c r="BH57" s="13" t="s">
        <v>55</v>
      </c>
      <c r="BI57" s="13" t="s">
        <v>56</v>
      </c>
      <c r="BJ57" s="13" t="s">
        <v>57</v>
      </c>
      <c r="BK57" s="13" t="s">
        <v>58</v>
      </c>
      <c r="BL57" s="13" t="s">
        <v>239</v>
      </c>
      <c r="BM57" s="13" t="s">
        <v>240</v>
      </c>
      <c r="BN57" s="3"/>
      <c r="BO57" s="73" t="s">
        <v>50</v>
      </c>
      <c r="BP57" s="73" t="s">
        <v>52</v>
      </c>
      <c r="BQ57" s="39" t="s">
        <v>50</v>
      </c>
      <c r="BR57" s="39" t="s">
        <v>52</v>
      </c>
      <c r="BT57" s="73" t="s">
        <v>68</v>
      </c>
      <c r="BU57" s="73" t="s">
        <v>69</v>
      </c>
    </row>
    <row r="58" spans="1:73" s="1" customFormat="1" ht="20.149999999999999" customHeight="1">
      <c r="A58" s="233" t="s">
        <v>511</v>
      </c>
      <c r="B58" s="235" t="s">
        <v>869</v>
      </c>
      <c r="C58" s="292" t="s">
        <v>1211</v>
      </c>
      <c r="D58" s="18" t="s">
        <v>20</v>
      </c>
      <c r="E58" s="19">
        <v>5</v>
      </c>
      <c r="F58" s="107">
        <f t="shared" ref="F58:F92" si="22">SUM(J58:U58)</f>
        <v>0</v>
      </c>
      <c r="G58" s="8">
        <v>45</v>
      </c>
      <c r="H58" s="8">
        <f t="shared" ref="H58:H92" si="23">F58*G58*(100-$F$4)/100</f>
        <v>0</v>
      </c>
      <c r="I58" s="9"/>
      <c r="J58" s="206"/>
      <c r="K58" s="207"/>
      <c r="L58" s="208"/>
      <c r="M58" s="209"/>
      <c r="N58" s="20"/>
      <c r="O58" s="20"/>
      <c r="P58" s="192"/>
      <c r="Q58" s="193"/>
      <c r="R58" s="20"/>
      <c r="S58" s="213"/>
      <c r="T58" s="214"/>
      <c r="U58" s="215"/>
      <c r="V58" s="9"/>
      <c r="W58" s="20"/>
      <c r="X58" s="48">
        <f>AF58*$F58</f>
        <v>0</v>
      </c>
      <c r="Y58" s="20"/>
      <c r="Z58" s="20"/>
      <c r="AA58" s="20"/>
      <c r="AB58" s="20"/>
      <c r="AC58" s="20"/>
      <c r="AD58" s="20"/>
      <c r="AE58" s="48"/>
      <c r="AF58" s="48">
        <v>5</v>
      </c>
      <c r="AG58" s="48"/>
      <c r="AH58" s="48"/>
      <c r="AI58" s="48"/>
      <c r="AJ58" s="48"/>
      <c r="AK58" s="48"/>
      <c r="AL58" s="48"/>
      <c r="AM58" s="9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9"/>
      <c r="BO58" s="74">
        <f>BQ58*F58</f>
        <v>0</v>
      </c>
      <c r="BP58" s="51"/>
      <c r="BQ58" s="74">
        <v>10</v>
      </c>
      <c r="BR58" s="74"/>
      <c r="BT58" s="98">
        <v>0.3</v>
      </c>
      <c r="BU58" s="98">
        <f t="shared" ref="BU58:BU92" si="24">BT58*F58</f>
        <v>0</v>
      </c>
    </row>
    <row r="59" spans="1:73" s="1" customFormat="1" ht="20.149999999999999" customHeight="1">
      <c r="A59" s="233" t="s">
        <v>510</v>
      </c>
      <c r="B59" s="235" t="s">
        <v>870</v>
      </c>
      <c r="C59" s="292" t="s">
        <v>1212</v>
      </c>
      <c r="D59" s="18" t="s">
        <v>21</v>
      </c>
      <c r="E59" s="19">
        <v>5</v>
      </c>
      <c r="F59" s="107">
        <f t="shared" si="22"/>
        <v>0</v>
      </c>
      <c r="G59" s="8">
        <v>127.5</v>
      </c>
      <c r="H59" s="8">
        <f t="shared" si="23"/>
        <v>0</v>
      </c>
      <c r="I59" s="9"/>
      <c r="J59" s="206"/>
      <c r="K59" s="207"/>
      <c r="L59" s="208"/>
      <c r="M59" s="209"/>
      <c r="N59" s="20"/>
      <c r="O59" s="20"/>
      <c r="P59" s="192"/>
      <c r="Q59" s="193"/>
      <c r="R59" s="20"/>
      <c r="S59" s="213"/>
      <c r="T59" s="214"/>
      <c r="U59" s="215"/>
      <c r="V59" s="9"/>
      <c r="W59" s="20"/>
      <c r="X59" s="20"/>
      <c r="Y59" s="48">
        <f>AG59*$F59</f>
        <v>0</v>
      </c>
      <c r="Z59" s="20"/>
      <c r="AA59" s="20"/>
      <c r="AB59" s="20"/>
      <c r="AC59" s="20"/>
      <c r="AD59" s="20"/>
      <c r="AE59" s="48"/>
      <c r="AF59" s="48"/>
      <c r="AG59" s="48">
        <v>5</v>
      </c>
      <c r="AH59" s="48"/>
      <c r="AI59" s="48"/>
      <c r="AJ59" s="48"/>
      <c r="AK59" s="48"/>
      <c r="AL59" s="48"/>
      <c r="AM59" s="9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9"/>
      <c r="BO59" s="74">
        <f>BQ59*F59</f>
        <v>0</v>
      </c>
      <c r="BP59" s="51"/>
      <c r="BQ59" s="74">
        <v>15</v>
      </c>
      <c r="BR59" s="74"/>
      <c r="BT59" s="98">
        <v>2.8</v>
      </c>
      <c r="BU59" s="98">
        <f t="shared" si="24"/>
        <v>0</v>
      </c>
    </row>
    <row r="60" spans="1:73" s="1" customFormat="1" ht="20.149999999999999" customHeight="1">
      <c r="A60" s="233" t="s">
        <v>506</v>
      </c>
      <c r="B60" s="235" t="s">
        <v>871</v>
      </c>
      <c r="C60" s="292" t="s">
        <v>317</v>
      </c>
      <c r="D60" s="18" t="s">
        <v>335</v>
      </c>
      <c r="E60" s="19">
        <v>5</v>
      </c>
      <c r="F60" s="107">
        <f t="shared" si="22"/>
        <v>0</v>
      </c>
      <c r="G60" s="8">
        <v>550</v>
      </c>
      <c r="H60" s="8">
        <f t="shared" si="23"/>
        <v>0</v>
      </c>
      <c r="I60" s="9"/>
      <c r="J60" s="206"/>
      <c r="K60" s="207"/>
      <c r="L60" s="208"/>
      <c r="M60" s="209"/>
      <c r="N60" s="210"/>
      <c r="O60" s="211"/>
      <c r="P60" s="192"/>
      <c r="Q60" s="193"/>
      <c r="R60" s="212"/>
      <c r="S60" s="213"/>
      <c r="T60" s="214"/>
      <c r="U60" s="215"/>
      <c r="V60" s="9"/>
      <c r="W60" s="20"/>
      <c r="X60" s="20"/>
      <c r="Y60" s="20"/>
      <c r="Z60" s="48">
        <f>AH60*$F60</f>
        <v>0</v>
      </c>
      <c r="AA60" s="20"/>
      <c r="AB60" s="20"/>
      <c r="AC60" s="20"/>
      <c r="AD60" s="20"/>
      <c r="AE60" s="48"/>
      <c r="AF60" s="48"/>
      <c r="AG60" s="48"/>
      <c r="AH60" s="48">
        <v>5</v>
      </c>
      <c r="AI60" s="48"/>
      <c r="AJ60" s="48"/>
      <c r="AK60" s="48"/>
      <c r="AL60" s="48"/>
      <c r="AM60" s="9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9"/>
      <c r="BO60" s="74">
        <f>BQ60*F60</f>
        <v>0</v>
      </c>
      <c r="BP60" s="51"/>
      <c r="BQ60" s="74">
        <v>15</v>
      </c>
      <c r="BR60" s="74"/>
      <c r="BT60" s="98">
        <v>2.7</v>
      </c>
      <c r="BU60" s="98">
        <f t="shared" si="24"/>
        <v>0</v>
      </c>
    </row>
    <row r="61" spans="1:73" s="1" customFormat="1" ht="20.149999999999999" customHeight="1">
      <c r="A61" s="233" t="s">
        <v>507</v>
      </c>
      <c r="B61" s="235" t="s">
        <v>872</v>
      </c>
      <c r="C61" s="292" t="s">
        <v>318</v>
      </c>
      <c r="D61" s="18" t="s">
        <v>336</v>
      </c>
      <c r="E61" s="19">
        <v>5</v>
      </c>
      <c r="F61" s="107">
        <f t="shared" si="22"/>
        <v>0</v>
      </c>
      <c r="G61" s="8">
        <v>650</v>
      </c>
      <c r="H61" s="8">
        <f t="shared" si="23"/>
        <v>0</v>
      </c>
      <c r="I61" s="9"/>
      <c r="J61" s="206"/>
      <c r="K61" s="207"/>
      <c r="L61" s="208"/>
      <c r="M61" s="209"/>
      <c r="N61" s="210"/>
      <c r="O61" s="211"/>
      <c r="P61" s="192"/>
      <c r="Q61" s="193"/>
      <c r="R61" s="212"/>
      <c r="S61" s="213"/>
      <c r="T61" s="214"/>
      <c r="U61" s="215"/>
      <c r="V61" s="9"/>
      <c r="W61" s="20"/>
      <c r="X61" s="20"/>
      <c r="Y61" s="20"/>
      <c r="Z61" s="20"/>
      <c r="AA61" s="48">
        <f>AI61*$F61</f>
        <v>0</v>
      </c>
      <c r="AB61" s="20"/>
      <c r="AC61" s="20"/>
      <c r="AD61" s="20"/>
      <c r="AE61" s="48"/>
      <c r="AF61" s="48"/>
      <c r="AG61" s="48"/>
      <c r="AH61" s="48"/>
      <c r="AI61" s="48">
        <v>5</v>
      </c>
      <c r="AJ61" s="48"/>
      <c r="AK61" s="48"/>
      <c r="AL61" s="48"/>
      <c r="AM61" s="9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9"/>
      <c r="BO61" s="74">
        <f>BQ61*F61</f>
        <v>0</v>
      </c>
      <c r="BP61" s="51"/>
      <c r="BQ61" s="74">
        <v>25</v>
      </c>
      <c r="BR61" s="74"/>
      <c r="BT61" s="98">
        <v>4.5999999999999996</v>
      </c>
      <c r="BU61" s="98">
        <f t="shared" si="24"/>
        <v>0</v>
      </c>
    </row>
    <row r="62" spans="1:73" s="1" customFormat="1" ht="20.149999999999999" customHeight="1">
      <c r="A62" s="233" t="s">
        <v>781</v>
      </c>
      <c r="B62" s="235" t="s">
        <v>873</v>
      </c>
      <c r="C62" s="292" t="s">
        <v>319</v>
      </c>
      <c r="D62" s="18" t="s">
        <v>337</v>
      </c>
      <c r="E62" s="19">
        <v>1</v>
      </c>
      <c r="F62" s="107">
        <f t="shared" si="22"/>
        <v>0</v>
      </c>
      <c r="G62" s="8">
        <v>217.5</v>
      </c>
      <c r="H62" s="8">
        <f t="shared" si="23"/>
        <v>0</v>
      </c>
      <c r="I62" s="9"/>
      <c r="J62" s="206"/>
      <c r="K62" s="207"/>
      <c r="L62" s="208"/>
      <c r="M62" s="209"/>
      <c r="N62" s="210"/>
      <c r="O62" s="211"/>
      <c r="P62" s="192"/>
      <c r="Q62" s="193"/>
      <c r="R62" s="212"/>
      <c r="S62" s="213"/>
      <c r="T62" s="214"/>
      <c r="U62" s="215"/>
      <c r="V62" s="9"/>
      <c r="W62" s="20"/>
      <c r="X62" s="20"/>
      <c r="Y62" s="20"/>
      <c r="Z62" s="20"/>
      <c r="AA62" s="20"/>
      <c r="AB62" s="20"/>
      <c r="AC62" s="48">
        <f t="shared" ref="AC62:AC63" si="25">AK62*$F62</f>
        <v>0</v>
      </c>
      <c r="AD62" s="20"/>
      <c r="AE62" s="48"/>
      <c r="AF62" s="48"/>
      <c r="AG62" s="48"/>
      <c r="AH62" s="48"/>
      <c r="AI62" s="48"/>
      <c r="AJ62" s="48"/>
      <c r="AK62" s="48">
        <v>1</v>
      </c>
      <c r="AL62" s="48"/>
      <c r="AM62" s="9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9"/>
      <c r="BO62" s="51"/>
      <c r="BP62" s="74">
        <f t="shared" ref="BP62:BP72" si="26">BR62*F62</f>
        <v>0</v>
      </c>
      <c r="BQ62" s="74"/>
      <c r="BR62" s="74">
        <v>7</v>
      </c>
      <c r="BT62" s="98">
        <v>2.8</v>
      </c>
      <c r="BU62" s="98">
        <f t="shared" si="24"/>
        <v>0</v>
      </c>
    </row>
    <row r="63" spans="1:73" s="1" customFormat="1" ht="20.149999999999999" customHeight="1">
      <c r="A63" s="233" t="s">
        <v>782</v>
      </c>
      <c r="B63" s="235" t="s">
        <v>874</v>
      </c>
      <c r="C63" s="292" t="s">
        <v>320</v>
      </c>
      <c r="D63" s="18" t="s">
        <v>337</v>
      </c>
      <c r="E63" s="19">
        <v>1</v>
      </c>
      <c r="F63" s="107">
        <f t="shared" si="22"/>
        <v>0</v>
      </c>
      <c r="G63" s="8">
        <v>227.5</v>
      </c>
      <c r="H63" s="8">
        <f t="shared" si="23"/>
        <v>0</v>
      </c>
      <c r="I63" s="9"/>
      <c r="J63" s="206"/>
      <c r="K63" s="207"/>
      <c r="L63" s="208"/>
      <c r="M63" s="209"/>
      <c r="N63" s="210"/>
      <c r="O63" s="211"/>
      <c r="P63" s="192"/>
      <c r="Q63" s="193"/>
      <c r="R63" s="212"/>
      <c r="S63" s="213"/>
      <c r="T63" s="214"/>
      <c r="U63" s="215"/>
      <c r="V63" s="9"/>
      <c r="W63" s="20"/>
      <c r="X63" s="20"/>
      <c r="Y63" s="20"/>
      <c r="Z63" s="20"/>
      <c r="AA63" s="20"/>
      <c r="AB63" s="20"/>
      <c r="AC63" s="48">
        <f t="shared" si="25"/>
        <v>0</v>
      </c>
      <c r="AD63" s="20"/>
      <c r="AE63" s="48"/>
      <c r="AF63" s="48"/>
      <c r="AG63" s="48"/>
      <c r="AH63" s="48"/>
      <c r="AI63" s="48"/>
      <c r="AJ63" s="48"/>
      <c r="AK63" s="48">
        <v>1</v>
      </c>
      <c r="AL63" s="48"/>
      <c r="AM63" s="9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9"/>
      <c r="BO63" s="51"/>
      <c r="BP63" s="74">
        <f t="shared" si="26"/>
        <v>0</v>
      </c>
      <c r="BQ63" s="74"/>
      <c r="BR63" s="74">
        <v>7</v>
      </c>
      <c r="BT63" s="98">
        <v>2.9</v>
      </c>
      <c r="BU63" s="98">
        <f t="shared" si="24"/>
        <v>0</v>
      </c>
    </row>
    <row r="64" spans="1:73" s="1" customFormat="1" ht="20.149999999999999" customHeight="1">
      <c r="A64" s="233" t="s">
        <v>783</v>
      </c>
      <c r="B64" s="235" t="s">
        <v>875</v>
      </c>
      <c r="C64" s="292" t="s">
        <v>321</v>
      </c>
      <c r="D64" s="18" t="s">
        <v>337</v>
      </c>
      <c r="E64" s="19">
        <v>1</v>
      </c>
      <c r="F64" s="107">
        <f t="shared" si="22"/>
        <v>0</v>
      </c>
      <c r="G64" s="8">
        <v>227.5</v>
      </c>
      <c r="H64" s="8">
        <f t="shared" si="23"/>
        <v>0</v>
      </c>
      <c r="I64" s="9"/>
      <c r="J64" s="206"/>
      <c r="K64" s="207"/>
      <c r="L64" s="208"/>
      <c r="M64" s="209"/>
      <c r="N64" s="210"/>
      <c r="O64" s="211"/>
      <c r="P64" s="192"/>
      <c r="Q64" s="193"/>
      <c r="R64" s="212"/>
      <c r="S64" s="213"/>
      <c r="T64" s="214"/>
      <c r="U64" s="215"/>
      <c r="V64" s="9"/>
      <c r="W64" s="20"/>
      <c r="X64" s="20"/>
      <c r="Y64" s="20"/>
      <c r="Z64" s="20"/>
      <c r="AA64" s="20"/>
      <c r="AB64" s="20"/>
      <c r="AC64" s="48">
        <f>AK64*$F64</f>
        <v>0</v>
      </c>
      <c r="AD64" s="20"/>
      <c r="AE64" s="48"/>
      <c r="AF64" s="48"/>
      <c r="AG64" s="48"/>
      <c r="AH64" s="48"/>
      <c r="AI64" s="48"/>
      <c r="AJ64" s="48"/>
      <c r="AK64" s="48">
        <v>1</v>
      </c>
      <c r="AL64" s="48"/>
      <c r="AM64" s="9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9"/>
      <c r="BO64" s="51"/>
      <c r="BP64" s="74">
        <f t="shared" si="26"/>
        <v>0</v>
      </c>
      <c r="BQ64" s="74"/>
      <c r="BR64" s="74">
        <v>7</v>
      </c>
      <c r="BT64" s="98">
        <v>3.1</v>
      </c>
      <c r="BU64" s="98">
        <f t="shared" si="24"/>
        <v>0</v>
      </c>
    </row>
    <row r="65" spans="1:73" s="1" customFormat="1" ht="20.149999999999999" customHeight="1">
      <c r="A65" s="233" t="s">
        <v>784</v>
      </c>
      <c r="B65" s="235" t="s">
        <v>876</v>
      </c>
      <c r="C65" s="292" t="s">
        <v>322</v>
      </c>
      <c r="D65" s="18" t="s">
        <v>337</v>
      </c>
      <c r="E65" s="19">
        <v>1</v>
      </c>
      <c r="F65" s="107">
        <f t="shared" si="22"/>
        <v>0</v>
      </c>
      <c r="G65" s="8">
        <v>227.5</v>
      </c>
      <c r="H65" s="8">
        <f t="shared" si="23"/>
        <v>0</v>
      </c>
      <c r="I65" s="9"/>
      <c r="J65" s="206"/>
      <c r="K65" s="207"/>
      <c r="L65" s="208"/>
      <c r="M65" s="209"/>
      <c r="N65" s="210"/>
      <c r="O65" s="211"/>
      <c r="P65" s="192"/>
      <c r="Q65" s="193"/>
      <c r="R65" s="212"/>
      <c r="S65" s="213"/>
      <c r="T65" s="214"/>
      <c r="U65" s="215"/>
      <c r="V65" s="9"/>
      <c r="W65" s="20"/>
      <c r="X65" s="20"/>
      <c r="Y65" s="20"/>
      <c r="Z65" s="20"/>
      <c r="AA65" s="20"/>
      <c r="AB65" s="20"/>
      <c r="AC65" s="48">
        <f t="shared" ref="AC65:AD72" si="27">AK65*$F65</f>
        <v>0</v>
      </c>
      <c r="AD65" s="20"/>
      <c r="AE65" s="48"/>
      <c r="AF65" s="48"/>
      <c r="AG65" s="48"/>
      <c r="AH65" s="48"/>
      <c r="AI65" s="48"/>
      <c r="AJ65" s="48"/>
      <c r="AK65" s="48">
        <v>1</v>
      </c>
      <c r="AL65" s="48"/>
      <c r="AM65" s="9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9"/>
      <c r="BO65" s="51"/>
      <c r="BP65" s="74">
        <f t="shared" si="26"/>
        <v>0</v>
      </c>
      <c r="BQ65" s="74"/>
      <c r="BR65" s="74">
        <v>7</v>
      </c>
      <c r="BT65" s="98">
        <v>3.5</v>
      </c>
      <c r="BU65" s="98">
        <f t="shared" si="24"/>
        <v>0</v>
      </c>
    </row>
    <row r="66" spans="1:73" s="1" customFormat="1" ht="20.149999999999999" customHeight="1">
      <c r="A66" s="233" t="s">
        <v>785</v>
      </c>
      <c r="B66" s="235" t="s">
        <v>877</v>
      </c>
      <c r="C66" s="292" t="s">
        <v>323</v>
      </c>
      <c r="D66" s="18" t="s">
        <v>337</v>
      </c>
      <c r="E66" s="19">
        <v>1</v>
      </c>
      <c r="F66" s="107">
        <f t="shared" si="22"/>
        <v>0</v>
      </c>
      <c r="G66" s="8">
        <v>227.5</v>
      </c>
      <c r="H66" s="8">
        <f t="shared" si="23"/>
        <v>0</v>
      </c>
      <c r="I66" s="9"/>
      <c r="J66" s="206"/>
      <c r="K66" s="207"/>
      <c r="L66" s="208"/>
      <c r="M66" s="209"/>
      <c r="N66" s="210"/>
      <c r="O66" s="211"/>
      <c r="P66" s="192"/>
      <c r="Q66" s="193"/>
      <c r="R66" s="212"/>
      <c r="S66" s="213"/>
      <c r="T66" s="214"/>
      <c r="U66" s="215"/>
      <c r="V66" s="9"/>
      <c r="W66" s="20"/>
      <c r="X66" s="20"/>
      <c r="Y66" s="20"/>
      <c r="Z66" s="20"/>
      <c r="AA66" s="20"/>
      <c r="AB66" s="20"/>
      <c r="AC66" s="48">
        <f t="shared" si="27"/>
        <v>0</v>
      </c>
      <c r="AD66" s="20"/>
      <c r="AE66" s="48"/>
      <c r="AF66" s="48"/>
      <c r="AG66" s="48"/>
      <c r="AH66" s="48"/>
      <c r="AI66" s="48"/>
      <c r="AJ66" s="48"/>
      <c r="AK66" s="48">
        <v>1</v>
      </c>
      <c r="AL66" s="48"/>
      <c r="AM66" s="9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9"/>
      <c r="BO66" s="51"/>
      <c r="BP66" s="74">
        <f t="shared" si="26"/>
        <v>0</v>
      </c>
      <c r="BQ66" s="74"/>
      <c r="BR66" s="74">
        <v>7</v>
      </c>
      <c r="BT66" s="98">
        <v>3.7</v>
      </c>
      <c r="BU66" s="98">
        <f t="shared" si="24"/>
        <v>0</v>
      </c>
    </row>
    <row r="67" spans="1:73" s="1" customFormat="1" ht="20.149999999999999" customHeight="1">
      <c r="A67" s="233" t="s">
        <v>786</v>
      </c>
      <c r="B67" s="235"/>
      <c r="C67" s="230" t="s">
        <v>276</v>
      </c>
      <c r="D67" s="18" t="s">
        <v>337</v>
      </c>
      <c r="E67" s="19">
        <v>5</v>
      </c>
      <c r="F67" s="107">
        <f t="shared" si="22"/>
        <v>0</v>
      </c>
      <c r="G67" s="8">
        <v>1072.5</v>
      </c>
      <c r="H67" s="8">
        <f t="shared" si="23"/>
        <v>0</v>
      </c>
      <c r="I67" s="9"/>
      <c r="J67" s="206"/>
      <c r="K67" s="207"/>
      <c r="L67" s="208"/>
      <c r="M67" s="209"/>
      <c r="N67" s="210"/>
      <c r="O67" s="211"/>
      <c r="P67" s="192"/>
      <c r="Q67" s="193"/>
      <c r="R67" s="212"/>
      <c r="S67" s="213"/>
      <c r="T67" s="214"/>
      <c r="U67" s="215"/>
      <c r="V67" s="9"/>
      <c r="W67" s="20"/>
      <c r="X67" s="20"/>
      <c r="Y67" s="20"/>
      <c r="Z67" s="20"/>
      <c r="AA67" s="20"/>
      <c r="AB67" s="20"/>
      <c r="AC67" s="48">
        <f t="shared" si="27"/>
        <v>0</v>
      </c>
      <c r="AD67" s="20"/>
      <c r="AE67" s="48"/>
      <c r="AF67" s="48"/>
      <c r="AG67" s="48"/>
      <c r="AH67" s="48"/>
      <c r="AI67" s="48"/>
      <c r="AJ67" s="48"/>
      <c r="AK67" s="48">
        <v>5</v>
      </c>
      <c r="AL67" s="48"/>
      <c r="AM67" s="9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9"/>
      <c r="BO67" s="51"/>
      <c r="BP67" s="74">
        <f t="shared" si="26"/>
        <v>0</v>
      </c>
      <c r="BQ67" s="74"/>
      <c r="BR67" s="74">
        <v>35</v>
      </c>
      <c r="BT67" s="98">
        <v>16</v>
      </c>
      <c r="BU67" s="98">
        <f t="shared" si="24"/>
        <v>0</v>
      </c>
    </row>
    <row r="68" spans="1:73" s="1" customFormat="1" ht="20.149999999999999" customHeight="1">
      <c r="A68" s="233" t="s">
        <v>787</v>
      </c>
      <c r="B68" s="235"/>
      <c r="C68" s="230" t="s">
        <v>277</v>
      </c>
      <c r="D68" s="18" t="s">
        <v>256</v>
      </c>
      <c r="E68" s="19">
        <v>25</v>
      </c>
      <c r="F68" s="107">
        <f t="shared" si="22"/>
        <v>0</v>
      </c>
      <c r="G68" s="8">
        <v>2375</v>
      </c>
      <c r="H68" s="8">
        <f t="shared" si="23"/>
        <v>0</v>
      </c>
      <c r="I68" s="9"/>
      <c r="J68" s="206"/>
      <c r="K68" s="207"/>
      <c r="L68" s="208"/>
      <c r="M68" s="209"/>
      <c r="N68" s="20"/>
      <c r="O68" s="20"/>
      <c r="P68" s="192"/>
      <c r="Q68" s="193"/>
      <c r="R68" s="20"/>
      <c r="S68" s="213"/>
      <c r="T68" s="214"/>
      <c r="U68" s="215"/>
      <c r="V68" s="9"/>
      <c r="W68" s="20"/>
      <c r="X68" s="48">
        <f>AF68*$F68</f>
        <v>0</v>
      </c>
      <c r="Y68" s="48">
        <f>AG68*$F68</f>
        <v>0</v>
      </c>
      <c r="Z68" s="48">
        <f>AH68*$F68</f>
        <v>0</v>
      </c>
      <c r="AA68" s="48">
        <f>AI68*$F68</f>
        <v>0</v>
      </c>
      <c r="AB68" s="20"/>
      <c r="AC68" s="48">
        <f t="shared" si="27"/>
        <v>0</v>
      </c>
      <c r="AD68" s="20"/>
      <c r="AE68" s="48"/>
      <c r="AF68" s="48">
        <v>5</v>
      </c>
      <c r="AG68" s="48">
        <v>5</v>
      </c>
      <c r="AH68" s="48">
        <v>5</v>
      </c>
      <c r="AI68" s="48">
        <v>5</v>
      </c>
      <c r="AJ68" s="48"/>
      <c r="AK68" s="48">
        <v>5</v>
      </c>
      <c r="AL68" s="48"/>
      <c r="AM68" s="9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9"/>
      <c r="BO68" s="74">
        <f>BQ68*F68</f>
        <v>0</v>
      </c>
      <c r="BP68" s="74">
        <f t="shared" si="26"/>
        <v>0</v>
      </c>
      <c r="BQ68" s="74">
        <v>65</v>
      </c>
      <c r="BR68" s="74">
        <v>35</v>
      </c>
      <c r="BT68" s="98">
        <v>26.4</v>
      </c>
      <c r="BU68" s="98">
        <f t="shared" si="24"/>
        <v>0</v>
      </c>
    </row>
    <row r="69" spans="1:73" s="1" customFormat="1" ht="20.149999999999999" customHeight="1">
      <c r="A69" s="233" t="s">
        <v>788</v>
      </c>
      <c r="B69" s="235" t="s">
        <v>878</v>
      </c>
      <c r="C69" s="292" t="s">
        <v>358</v>
      </c>
      <c r="D69" s="18" t="s">
        <v>332</v>
      </c>
      <c r="E69" s="19">
        <v>1</v>
      </c>
      <c r="F69" s="107">
        <f t="shared" si="22"/>
        <v>0</v>
      </c>
      <c r="G69" s="8">
        <v>395</v>
      </c>
      <c r="H69" s="8">
        <f t="shared" si="23"/>
        <v>0</v>
      </c>
      <c r="I69" s="9"/>
      <c r="J69" s="206"/>
      <c r="K69" s="207"/>
      <c r="L69" s="208"/>
      <c r="M69" s="209"/>
      <c r="N69" s="210"/>
      <c r="O69" s="211"/>
      <c r="P69" s="192"/>
      <c r="Q69" s="193"/>
      <c r="R69" s="212"/>
      <c r="S69" s="213"/>
      <c r="T69" s="214"/>
      <c r="U69" s="215"/>
      <c r="V69" s="9"/>
      <c r="W69" s="20"/>
      <c r="X69" s="20"/>
      <c r="Y69" s="20"/>
      <c r="Z69" s="20"/>
      <c r="AA69" s="20"/>
      <c r="AB69" s="20"/>
      <c r="AC69" s="20"/>
      <c r="AD69" s="48">
        <f t="shared" si="27"/>
        <v>0</v>
      </c>
      <c r="AE69" s="48"/>
      <c r="AF69" s="48"/>
      <c r="AG69" s="48"/>
      <c r="AH69" s="48"/>
      <c r="AI69" s="48"/>
      <c r="AJ69" s="48"/>
      <c r="AK69" s="48"/>
      <c r="AL69" s="48">
        <v>1</v>
      </c>
      <c r="AM69" s="9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9"/>
      <c r="BO69" s="74"/>
      <c r="BP69" s="74">
        <f t="shared" si="26"/>
        <v>0</v>
      </c>
      <c r="BQ69" s="74"/>
      <c r="BR69" s="74">
        <v>7</v>
      </c>
      <c r="BT69" s="98">
        <v>6.45</v>
      </c>
      <c r="BU69" s="98">
        <f t="shared" si="24"/>
        <v>0</v>
      </c>
    </row>
    <row r="70" spans="1:73" s="1" customFormat="1" ht="20.149999999999999" customHeight="1">
      <c r="A70" s="233" t="s">
        <v>789</v>
      </c>
      <c r="B70" s="235" t="s">
        <v>879</v>
      </c>
      <c r="C70" s="292" t="s">
        <v>357</v>
      </c>
      <c r="D70" s="18" t="s">
        <v>332</v>
      </c>
      <c r="E70" s="19">
        <v>1</v>
      </c>
      <c r="F70" s="107">
        <f t="shared" si="22"/>
        <v>0</v>
      </c>
      <c r="G70" s="8">
        <v>407.5</v>
      </c>
      <c r="H70" s="8">
        <f t="shared" si="23"/>
        <v>0</v>
      </c>
      <c r="I70" s="9"/>
      <c r="J70" s="206"/>
      <c r="K70" s="207"/>
      <c r="L70" s="208"/>
      <c r="M70" s="209"/>
      <c r="N70" s="210"/>
      <c r="O70" s="211"/>
      <c r="P70" s="192"/>
      <c r="Q70" s="193"/>
      <c r="R70" s="212"/>
      <c r="S70" s="213"/>
      <c r="T70" s="214"/>
      <c r="U70" s="215"/>
      <c r="V70" s="9"/>
      <c r="W70" s="20"/>
      <c r="X70" s="20"/>
      <c r="Y70" s="20"/>
      <c r="Z70" s="20"/>
      <c r="AA70" s="20"/>
      <c r="AB70" s="20"/>
      <c r="AC70" s="20"/>
      <c r="AD70" s="48">
        <f t="shared" si="27"/>
        <v>0</v>
      </c>
      <c r="AE70" s="48"/>
      <c r="AF70" s="48"/>
      <c r="AG70" s="48"/>
      <c r="AH70" s="48"/>
      <c r="AI70" s="48"/>
      <c r="AJ70" s="48"/>
      <c r="AK70" s="48"/>
      <c r="AL70" s="48">
        <v>1</v>
      </c>
      <c r="AM70" s="9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9"/>
      <c r="BO70" s="74"/>
      <c r="BP70" s="74">
        <f t="shared" si="26"/>
        <v>0</v>
      </c>
      <c r="BQ70" s="74"/>
      <c r="BR70" s="74">
        <v>7</v>
      </c>
      <c r="BT70" s="98">
        <v>10.3</v>
      </c>
      <c r="BU70" s="98">
        <f t="shared" si="24"/>
        <v>0</v>
      </c>
    </row>
    <row r="71" spans="1:73" s="1" customFormat="1" ht="20.149999999999999" customHeight="1">
      <c r="A71" s="233" t="s">
        <v>790</v>
      </c>
      <c r="B71" s="235" t="s">
        <v>880</v>
      </c>
      <c r="C71" s="292" t="s">
        <v>1213</v>
      </c>
      <c r="D71" s="18" t="s">
        <v>331</v>
      </c>
      <c r="E71" s="19">
        <v>1</v>
      </c>
      <c r="F71" s="107">
        <f t="shared" si="22"/>
        <v>0</v>
      </c>
      <c r="G71" s="8">
        <v>500</v>
      </c>
      <c r="H71" s="8">
        <f t="shared" si="23"/>
        <v>0</v>
      </c>
      <c r="I71" s="9"/>
      <c r="J71" s="206"/>
      <c r="K71" s="207"/>
      <c r="L71" s="208"/>
      <c r="M71" s="209"/>
      <c r="N71" s="210"/>
      <c r="O71" s="211"/>
      <c r="P71" s="192"/>
      <c r="Q71" s="193"/>
      <c r="R71" s="212"/>
      <c r="S71" s="213"/>
      <c r="T71" s="214"/>
      <c r="U71" s="215"/>
      <c r="V71" s="9"/>
      <c r="W71" s="20"/>
      <c r="X71" s="20"/>
      <c r="Y71" s="20"/>
      <c r="Z71" s="20"/>
      <c r="AA71" s="20"/>
      <c r="AB71" s="20"/>
      <c r="AC71" s="20"/>
      <c r="AD71" s="48">
        <f t="shared" si="27"/>
        <v>0</v>
      </c>
      <c r="AE71" s="48"/>
      <c r="AF71" s="48"/>
      <c r="AG71" s="48"/>
      <c r="AH71" s="48"/>
      <c r="AI71" s="48"/>
      <c r="AJ71" s="48"/>
      <c r="AK71" s="48"/>
      <c r="AL71" s="48">
        <v>1</v>
      </c>
      <c r="AM71" s="9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9"/>
      <c r="BO71" s="74"/>
      <c r="BP71" s="74">
        <f t="shared" si="26"/>
        <v>0</v>
      </c>
      <c r="BQ71" s="74"/>
      <c r="BR71" s="74">
        <v>9</v>
      </c>
      <c r="BT71" s="98">
        <v>17.2</v>
      </c>
      <c r="BU71" s="98">
        <f t="shared" si="24"/>
        <v>0</v>
      </c>
    </row>
    <row r="72" spans="1:73" s="1" customFormat="1" ht="20.149999999999999" customHeight="1">
      <c r="A72" s="233" t="s">
        <v>791</v>
      </c>
      <c r="B72" s="235" t="s">
        <v>881</v>
      </c>
      <c r="C72" s="292" t="s">
        <v>1214</v>
      </c>
      <c r="D72" s="18" t="s">
        <v>331</v>
      </c>
      <c r="E72" s="19">
        <v>1</v>
      </c>
      <c r="F72" s="107">
        <f t="shared" si="22"/>
        <v>0</v>
      </c>
      <c r="G72" s="8">
        <v>527.5</v>
      </c>
      <c r="H72" s="8">
        <f t="shared" si="23"/>
        <v>0</v>
      </c>
      <c r="I72" s="9"/>
      <c r="J72" s="206"/>
      <c r="K72" s="207"/>
      <c r="L72" s="208"/>
      <c r="M72" s="209"/>
      <c r="N72" s="210"/>
      <c r="O72" s="211"/>
      <c r="P72" s="192"/>
      <c r="Q72" s="193"/>
      <c r="R72" s="212"/>
      <c r="S72" s="213"/>
      <c r="T72" s="214"/>
      <c r="U72" s="215"/>
      <c r="V72" s="9"/>
      <c r="W72" s="20"/>
      <c r="X72" s="20"/>
      <c r="Y72" s="20"/>
      <c r="Z72" s="20"/>
      <c r="AA72" s="20"/>
      <c r="AB72" s="20"/>
      <c r="AC72" s="20"/>
      <c r="AD72" s="48">
        <f t="shared" si="27"/>
        <v>0</v>
      </c>
      <c r="AE72" s="48"/>
      <c r="AF72" s="48"/>
      <c r="AG72" s="48"/>
      <c r="AH72" s="48"/>
      <c r="AI72" s="48"/>
      <c r="AJ72" s="48"/>
      <c r="AK72" s="48"/>
      <c r="AL72" s="48">
        <v>1</v>
      </c>
      <c r="AM72" s="9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9"/>
      <c r="BO72" s="74"/>
      <c r="BP72" s="74">
        <f t="shared" si="26"/>
        <v>0</v>
      </c>
      <c r="BQ72" s="74"/>
      <c r="BR72" s="74">
        <v>9</v>
      </c>
      <c r="BT72" s="98">
        <v>18.100000000000001</v>
      </c>
      <c r="BU72" s="98">
        <f t="shared" si="24"/>
        <v>0</v>
      </c>
    </row>
    <row r="73" spans="1:73" s="1" customFormat="1" ht="20.149999999999999" customHeight="1">
      <c r="A73" s="233" t="s">
        <v>509</v>
      </c>
      <c r="B73" s="235" t="s">
        <v>867</v>
      </c>
      <c r="C73" s="292" t="s">
        <v>1215</v>
      </c>
      <c r="D73" s="18" t="s">
        <v>21</v>
      </c>
      <c r="E73" s="19">
        <v>5</v>
      </c>
      <c r="F73" s="107">
        <f t="shared" si="22"/>
        <v>0</v>
      </c>
      <c r="G73" s="8">
        <v>55</v>
      </c>
      <c r="H73" s="8">
        <f t="shared" si="23"/>
        <v>0</v>
      </c>
      <c r="I73" s="9"/>
      <c r="J73" s="206"/>
      <c r="K73" s="207"/>
      <c r="L73" s="208"/>
      <c r="M73" s="209"/>
      <c r="N73" s="20"/>
      <c r="O73" s="20"/>
      <c r="P73" s="192"/>
      <c r="Q73" s="193"/>
      <c r="R73" s="20"/>
      <c r="S73" s="213"/>
      <c r="T73" s="214"/>
      <c r="U73" s="215"/>
      <c r="V73" s="9"/>
      <c r="W73" s="20"/>
      <c r="X73" s="20"/>
      <c r="Y73" s="48">
        <f>AG73*$F73</f>
        <v>0</v>
      </c>
      <c r="Z73" s="20"/>
      <c r="AA73" s="20"/>
      <c r="AB73" s="20"/>
      <c r="AC73" s="20"/>
      <c r="AD73" s="20"/>
      <c r="AE73" s="48"/>
      <c r="AF73" s="48"/>
      <c r="AG73" s="48">
        <v>5</v>
      </c>
      <c r="AH73" s="48"/>
      <c r="AI73" s="48"/>
      <c r="AJ73" s="48"/>
      <c r="AK73" s="48"/>
      <c r="AL73" s="48"/>
      <c r="AM73" s="9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9"/>
      <c r="BO73" s="74">
        <f>BQ73*F73</f>
        <v>0</v>
      </c>
      <c r="BP73" s="74"/>
      <c r="BQ73" s="74">
        <v>10</v>
      </c>
      <c r="BR73" s="74"/>
      <c r="BT73" s="98">
        <v>0.2</v>
      </c>
      <c r="BU73" s="98">
        <f t="shared" si="24"/>
        <v>0</v>
      </c>
    </row>
    <row r="74" spans="1:73" s="1" customFormat="1" ht="20.149999999999999" customHeight="1">
      <c r="A74" s="233" t="s">
        <v>508</v>
      </c>
      <c r="B74" s="235" t="s">
        <v>868</v>
      </c>
      <c r="C74" s="292" t="s">
        <v>1216</v>
      </c>
      <c r="D74" s="18" t="s">
        <v>22</v>
      </c>
      <c r="E74" s="19">
        <v>5</v>
      </c>
      <c r="F74" s="107">
        <f t="shared" si="22"/>
        <v>0</v>
      </c>
      <c r="G74" s="8">
        <v>87.5</v>
      </c>
      <c r="H74" s="8">
        <f t="shared" si="23"/>
        <v>0</v>
      </c>
      <c r="I74" s="9"/>
      <c r="J74" s="206"/>
      <c r="K74" s="207"/>
      <c r="L74" s="208"/>
      <c r="M74" s="209"/>
      <c r="N74" s="20"/>
      <c r="O74" s="20"/>
      <c r="P74" s="192"/>
      <c r="Q74" s="193"/>
      <c r="R74" s="20"/>
      <c r="S74" s="213"/>
      <c r="T74" s="214"/>
      <c r="U74" s="215"/>
      <c r="V74" s="9"/>
      <c r="W74" s="20"/>
      <c r="X74" s="20"/>
      <c r="Y74" s="20"/>
      <c r="Z74" s="48">
        <f>AH74*$F74</f>
        <v>0</v>
      </c>
      <c r="AA74" s="20"/>
      <c r="AB74" s="20"/>
      <c r="AC74" s="20"/>
      <c r="AD74" s="20"/>
      <c r="AE74" s="48"/>
      <c r="AF74" s="48"/>
      <c r="AG74" s="48"/>
      <c r="AH74" s="48">
        <v>5</v>
      </c>
      <c r="AI74" s="48"/>
      <c r="AJ74" s="48"/>
      <c r="AK74" s="48"/>
      <c r="AL74" s="48"/>
      <c r="AM74" s="9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9"/>
      <c r="BO74" s="74">
        <f>BQ74*F74</f>
        <v>0</v>
      </c>
      <c r="BP74" s="74"/>
      <c r="BQ74" s="74">
        <v>20</v>
      </c>
      <c r="BR74" s="74"/>
      <c r="BT74" s="98">
        <v>1</v>
      </c>
      <c r="BU74" s="98">
        <f t="shared" si="24"/>
        <v>0</v>
      </c>
    </row>
    <row r="75" spans="1:73" s="1" customFormat="1" ht="20.149999999999999" customHeight="1">
      <c r="A75" s="233" t="s">
        <v>792</v>
      </c>
      <c r="B75" s="235" t="s">
        <v>852</v>
      </c>
      <c r="C75" s="292" t="s">
        <v>356</v>
      </c>
      <c r="D75" s="18" t="s">
        <v>6</v>
      </c>
      <c r="E75" s="19">
        <v>5</v>
      </c>
      <c r="F75" s="107">
        <f t="shared" si="22"/>
        <v>0</v>
      </c>
      <c r="G75" s="8">
        <v>652.5</v>
      </c>
      <c r="H75" s="8">
        <f t="shared" si="23"/>
        <v>0</v>
      </c>
      <c r="I75" s="9"/>
      <c r="J75" s="206"/>
      <c r="K75" s="207"/>
      <c r="L75" s="208"/>
      <c r="M75" s="209"/>
      <c r="N75" s="210"/>
      <c r="O75" s="211"/>
      <c r="P75" s="192"/>
      <c r="Q75" s="193"/>
      <c r="R75" s="212"/>
      <c r="S75" s="213"/>
      <c r="T75" s="214"/>
      <c r="U75" s="215"/>
      <c r="V75" s="9"/>
      <c r="W75" s="20"/>
      <c r="X75" s="20"/>
      <c r="Y75" s="20"/>
      <c r="Z75" s="20"/>
      <c r="AA75" s="20"/>
      <c r="AB75" s="48">
        <f>AJ75*$F75</f>
        <v>0</v>
      </c>
      <c r="AC75" s="20"/>
      <c r="AD75" s="20"/>
      <c r="AE75" s="48"/>
      <c r="AF75" s="48"/>
      <c r="AG75" s="48"/>
      <c r="AH75" s="48"/>
      <c r="AI75" s="48"/>
      <c r="AJ75" s="48">
        <v>5</v>
      </c>
      <c r="AK75" s="48"/>
      <c r="AL75" s="48"/>
      <c r="AM75" s="9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9"/>
      <c r="BO75" s="74">
        <f>BQ75*F75</f>
        <v>0</v>
      </c>
      <c r="BP75" s="74"/>
      <c r="BQ75" s="74">
        <v>20</v>
      </c>
      <c r="BR75" s="74"/>
      <c r="BT75" s="98">
        <v>3.9</v>
      </c>
      <c r="BU75" s="98">
        <f t="shared" si="24"/>
        <v>0</v>
      </c>
    </row>
    <row r="76" spans="1:73" s="1" customFormat="1" ht="20.149999999999999" customHeight="1">
      <c r="A76" s="233" t="s">
        <v>793</v>
      </c>
      <c r="B76" s="235" t="s">
        <v>853</v>
      </c>
      <c r="C76" s="230" t="s">
        <v>355</v>
      </c>
      <c r="D76" s="18" t="s">
        <v>338</v>
      </c>
      <c r="E76" s="19">
        <v>1</v>
      </c>
      <c r="F76" s="107">
        <f t="shared" si="22"/>
        <v>0</v>
      </c>
      <c r="G76" s="8">
        <v>172.5</v>
      </c>
      <c r="H76" s="8">
        <f t="shared" si="23"/>
        <v>0</v>
      </c>
      <c r="I76" s="9"/>
      <c r="J76" s="206"/>
      <c r="K76" s="207"/>
      <c r="L76" s="208"/>
      <c r="M76" s="209"/>
      <c r="N76" s="210"/>
      <c r="O76" s="211"/>
      <c r="P76" s="192"/>
      <c r="Q76" s="193"/>
      <c r="R76" s="212"/>
      <c r="S76" s="213"/>
      <c r="T76" s="214"/>
      <c r="U76" s="215"/>
      <c r="V76" s="9"/>
      <c r="W76" s="20"/>
      <c r="X76" s="20"/>
      <c r="Y76" s="20"/>
      <c r="Z76" s="20"/>
      <c r="AA76" s="20"/>
      <c r="AB76" s="20"/>
      <c r="AC76" s="48">
        <f t="shared" ref="AC76:AC90" si="28">AK76*$F76</f>
        <v>0</v>
      </c>
      <c r="AD76" s="20"/>
      <c r="AE76" s="48"/>
      <c r="AF76" s="48"/>
      <c r="AG76" s="48"/>
      <c r="AH76" s="48"/>
      <c r="AI76" s="48"/>
      <c r="AJ76" s="48"/>
      <c r="AK76" s="48">
        <v>1</v>
      </c>
      <c r="AL76" s="48"/>
      <c r="AM76" s="9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9"/>
      <c r="BO76" s="74"/>
      <c r="BP76" s="74">
        <f t="shared" ref="BP76:BP92" si="29">BR76*F76</f>
        <v>0</v>
      </c>
      <c r="BQ76" s="74"/>
      <c r="BR76" s="74">
        <v>4</v>
      </c>
      <c r="BT76" s="98">
        <v>1.5</v>
      </c>
      <c r="BU76" s="98">
        <f t="shared" si="24"/>
        <v>0</v>
      </c>
    </row>
    <row r="77" spans="1:73" s="1" customFormat="1" ht="20.149999999999999" customHeight="1">
      <c r="A77" s="233" t="s">
        <v>794</v>
      </c>
      <c r="B77" s="235" t="s">
        <v>854</v>
      </c>
      <c r="C77" s="230" t="s">
        <v>354</v>
      </c>
      <c r="D77" s="18" t="s">
        <v>339</v>
      </c>
      <c r="E77" s="19">
        <v>1</v>
      </c>
      <c r="F77" s="107">
        <f t="shared" si="22"/>
        <v>0</v>
      </c>
      <c r="G77" s="8">
        <v>177.5</v>
      </c>
      <c r="H77" s="8">
        <f t="shared" si="23"/>
        <v>0</v>
      </c>
      <c r="I77" s="9"/>
      <c r="J77" s="206"/>
      <c r="K77" s="207"/>
      <c r="L77" s="208"/>
      <c r="M77" s="209"/>
      <c r="N77" s="210"/>
      <c r="O77" s="211"/>
      <c r="P77" s="192"/>
      <c r="Q77" s="193"/>
      <c r="R77" s="212"/>
      <c r="S77" s="213"/>
      <c r="T77" s="214"/>
      <c r="U77" s="215"/>
      <c r="V77" s="9"/>
      <c r="W77" s="20"/>
      <c r="X77" s="20"/>
      <c r="Y77" s="20"/>
      <c r="Z77" s="20"/>
      <c r="AA77" s="20"/>
      <c r="AB77" s="20"/>
      <c r="AC77" s="48">
        <f t="shared" si="28"/>
        <v>0</v>
      </c>
      <c r="AD77" s="20"/>
      <c r="AE77" s="48"/>
      <c r="AF77" s="48"/>
      <c r="AG77" s="48"/>
      <c r="AH77" s="48"/>
      <c r="AI77" s="48"/>
      <c r="AJ77" s="48"/>
      <c r="AK77" s="48">
        <v>1</v>
      </c>
      <c r="AL77" s="48"/>
      <c r="AM77" s="9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9"/>
      <c r="BO77" s="74"/>
      <c r="BP77" s="74">
        <f t="shared" si="29"/>
        <v>0</v>
      </c>
      <c r="BQ77" s="74"/>
      <c r="BR77" s="74">
        <v>4</v>
      </c>
      <c r="BT77" s="98">
        <v>1.9</v>
      </c>
      <c r="BU77" s="98">
        <f t="shared" si="24"/>
        <v>0</v>
      </c>
    </row>
    <row r="78" spans="1:73" s="1" customFormat="1" ht="20.149999999999999" customHeight="1">
      <c r="A78" s="233" t="s">
        <v>795</v>
      </c>
      <c r="B78" s="235" t="s">
        <v>855</v>
      </c>
      <c r="C78" s="230" t="s">
        <v>353</v>
      </c>
      <c r="D78" s="18" t="s">
        <v>340</v>
      </c>
      <c r="E78" s="19">
        <v>1</v>
      </c>
      <c r="F78" s="107">
        <f t="shared" si="22"/>
        <v>0</v>
      </c>
      <c r="G78" s="8">
        <v>177.5</v>
      </c>
      <c r="H78" s="8">
        <f t="shared" si="23"/>
        <v>0</v>
      </c>
      <c r="I78" s="9"/>
      <c r="J78" s="206"/>
      <c r="K78" s="207"/>
      <c r="L78" s="208"/>
      <c r="M78" s="209"/>
      <c r="N78" s="210"/>
      <c r="O78" s="211"/>
      <c r="P78" s="192"/>
      <c r="Q78" s="193"/>
      <c r="R78" s="212"/>
      <c r="S78" s="213"/>
      <c r="T78" s="214"/>
      <c r="U78" s="215"/>
      <c r="V78" s="9"/>
      <c r="W78" s="20"/>
      <c r="X78" s="20"/>
      <c r="Y78" s="20"/>
      <c r="Z78" s="20"/>
      <c r="AA78" s="20"/>
      <c r="AB78" s="20"/>
      <c r="AC78" s="48">
        <f t="shared" si="28"/>
        <v>0</v>
      </c>
      <c r="AD78" s="20"/>
      <c r="AE78" s="48"/>
      <c r="AF78" s="48"/>
      <c r="AG78" s="48"/>
      <c r="AH78" s="48"/>
      <c r="AI78" s="48"/>
      <c r="AJ78" s="48"/>
      <c r="AK78" s="48">
        <v>1</v>
      </c>
      <c r="AL78" s="48"/>
      <c r="AM78" s="9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9"/>
      <c r="BO78" s="74"/>
      <c r="BP78" s="74">
        <f t="shared" si="29"/>
        <v>0</v>
      </c>
      <c r="BQ78" s="74"/>
      <c r="BR78" s="74">
        <v>4</v>
      </c>
      <c r="BT78" s="98">
        <v>1.6</v>
      </c>
      <c r="BU78" s="98">
        <f t="shared" si="24"/>
        <v>0</v>
      </c>
    </row>
    <row r="79" spans="1:73" s="1" customFormat="1" ht="20.149999999999999" customHeight="1">
      <c r="A79" s="233" t="s">
        <v>796</v>
      </c>
      <c r="B79" s="235" t="s">
        <v>856</v>
      </c>
      <c r="C79" s="230" t="s">
        <v>352</v>
      </c>
      <c r="D79" s="18" t="s">
        <v>892</v>
      </c>
      <c r="E79" s="19">
        <v>1</v>
      </c>
      <c r="F79" s="107">
        <f t="shared" si="22"/>
        <v>0</v>
      </c>
      <c r="G79" s="8">
        <v>177.5</v>
      </c>
      <c r="H79" s="8">
        <f t="shared" si="23"/>
        <v>0</v>
      </c>
      <c r="I79" s="9"/>
      <c r="J79" s="206"/>
      <c r="K79" s="207"/>
      <c r="L79" s="208"/>
      <c r="M79" s="209"/>
      <c r="N79" s="210"/>
      <c r="O79" s="211"/>
      <c r="P79" s="192"/>
      <c r="Q79" s="193"/>
      <c r="R79" s="212"/>
      <c r="S79" s="213"/>
      <c r="T79" s="214"/>
      <c r="U79" s="215"/>
      <c r="V79" s="9"/>
      <c r="W79" s="20"/>
      <c r="X79" s="20"/>
      <c r="Y79" s="20"/>
      <c r="Z79" s="20"/>
      <c r="AA79" s="20"/>
      <c r="AB79" s="20"/>
      <c r="AC79" s="48">
        <f t="shared" si="28"/>
        <v>0</v>
      </c>
      <c r="AD79" s="20"/>
      <c r="AE79" s="48"/>
      <c r="AF79" s="48"/>
      <c r="AG79" s="48"/>
      <c r="AH79" s="48"/>
      <c r="AI79" s="48"/>
      <c r="AJ79" s="48"/>
      <c r="AK79" s="48">
        <v>1</v>
      </c>
      <c r="AL79" s="48"/>
      <c r="AM79" s="9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9"/>
      <c r="BO79" s="74"/>
      <c r="BP79" s="74">
        <f t="shared" si="29"/>
        <v>0</v>
      </c>
      <c r="BQ79" s="74"/>
      <c r="BR79" s="74">
        <v>4</v>
      </c>
      <c r="BT79" s="98">
        <v>1.9</v>
      </c>
      <c r="BU79" s="98">
        <f t="shared" si="24"/>
        <v>0</v>
      </c>
    </row>
    <row r="80" spans="1:73" s="1" customFormat="1" ht="20.149999999999999" customHeight="1">
      <c r="A80" s="233" t="s">
        <v>797</v>
      </c>
      <c r="B80" s="235" t="s">
        <v>857</v>
      </c>
      <c r="C80" s="230" t="s">
        <v>1227</v>
      </c>
      <c r="D80" s="18" t="s">
        <v>341</v>
      </c>
      <c r="E80" s="19">
        <v>1</v>
      </c>
      <c r="F80" s="107">
        <f t="shared" si="22"/>
        <v>0</v>
      </c>
      <c r="G80" s="8">
        <v>185</v>
      </c>
      <c r="H80" s="8">
        <f t="shared" si="23"/>
        <v>0</v>
      </c>
      <c r="I80" s="9"/>
      <c r="J80" s="206"/>
      <c r="K80" s="207"/>
      <c r="L80" s="208"/>
      <c r="M80" s="209"/>
      <c r="N80" s="210"/>
      <c r="O80" s="211"/>
      <c r="P80" s="192"/>
      <c r="Q80" s="193"/>
      <c r="R80" s="212"/>
      <c r="S80" s="213"/>
      <c r="T80" s="214"/>
      <c r="U80" s="215"/>
      <c r="V80" s="9"/>
      <c r="W80" s="20"/>
      <c r="X80" s="20"/>
      <c r="Y80" s="20"/>
      <c r="Z80" s="20"/>
      <c r="AA80" s="20"/>
      <c r="AB80" s="20"/>
      <c r="AC80" s="48">
        <f t="shared" si="28"/>
        <v>0</v>
      </c>
      <c r="AD80" s="20"/>
      <c r="AE80" s="48"/>
      <c r="AF80" s="48"/>
      <c r="AG80" s="48"/>
      <c r="AH80" s="48"/>
      <c r="AI80" s="48"/>
      <c r="AJ80" s="48"/>
      <c r="AK80" s="48">
        <v>1</v>
      </c>
      <c r="AL80" s="48"/>
      <c r="AM80" s="9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9"/>
      <c r="BO80" s="74"/>
      <c r="BP80" s="74">
        <f t="shared" si="29"/>
        <v>0</v>
      </c>
      <c r="BQ80" s="74"/>
      <c r="BR80" s="74">
        <v>4</v>
      </c>
      <c r="BT80" s="98">
        <v>1.9</v>
      </c>
      <c r="BU80" s="98">
        <f t="shared" si="24"/>
        <v>0</v>
      </c>
    </row>
    <row r="81" spans="1:73" s="1" customFormat="1" ht="20.149999999999999" customHeight="1">
      <c r="A81" s="233" t="s">
        <v>798</v>
      </c>
      <c r="B81" s="235"/>
      <c r="C81" s="292" t="s">
        <v>1226</v>
      </c>
      <c r="D81" s="18" t="s">
        <v>24</v>
      </c>
      <c r="E81" s="19">
        <v>5</v>
      </c>
      <c r="F81" s="107">
        <f t="shared" si="22"/>
        <v>0</v>
      </c>
      <c r="G81" s="8">
        <v>847.5</v>
      </c>
      <c r="H81" s="8">
        <f t="shared" si="23"/>
        <v>0</v>
      </c>
      <c r="I81" s="9"/>
      <c r="J81" s="206"/>
      <c r="K81" s="207"/>
      <c r="L81" s="208"/>
      <c r="M81" s="209"/>
      <c r="N81" s="210"/>
      <c r="O81" s="211"/>
      <c r="P81" s="192"/>
      <c r="Q81" s="193"/>
      <c r="R81" s="212"/>
      <c r="S81" s="213"/>
      <c r="T81" s="214"/>
      <c r="U81" s="215"/>
      <c r="V81" s="9"/>
      <c r="W81" s="20"/>
      <c r="X81" s="20"/>
      <c r="Y81" s="20"/>
      <c r="Z81" s="20"/>
      <c r="AA81" s="20"/>
      <c r="AB81" s="20"/>
      <c r="AC81" s="48">
        <f t="shared" si="28"/>
        <v>0</v>
      </c>
      <c r="AD81" s="20"/>
      <c r="AE81" s="48"/>
      <c r="AF81" s="48"/>
      <c r="AG81" s="48"/>
      <c r="AH81" s="48"/>
      <c r="AI81" s="48"/>
      <c r="AJ81" s="48"/>
      <c r="AK81" s="48">
        <v>5</v>
      </c>
      <c r="AL81" s="48"/>
      <c r="AM81" s="9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9"/>
      <c r="BO81" s="74"/>
      <c r="BP81" s="74">
        <f t="shared" si="29"/>
        <v>0</v>
      </c>
      <c r="BQ81" s="74"/>
      <c r="BR81" s="74">
        <v>20</v>
      </c>
      <c r="BT81" s="98">
        <v>8.8000000000000007</v>
      </c>
      <c r="BU81" s="98">
        <f t="shared" si="24"/>
        <v>0</v>
      </c>
    </row>
    <row r="82" spans="1:73" s="1" customFormat="1" ht="20.149999999999999" customHeight="1">
      <c r="A82" s="233" t="s">
        <v>799</v>
      </c>
      <c r="B82" s="235" t="s">
        <v>858</v>
      </c>
      <c r="C82" s="292" t="s">
        <v>1217</v>
      </c>
      <c r="D82" s="18" t="s">
        <v>342</v>
      </c>
      <c r="E82" s="19">
        <v>1</v>
      </c>
      <c r="F82" s="107">
        <f t="shared" si="22"/>
        <v>0</v>
      </c>
      <c r="G82" s="8">
        <v>225</v>
      </c>
      <c r="H82" s="8">
        <f t="shared" si="23"/>
        <v>0</v>
      </c>
      <c r="I82" s="9"/>
      <c r="J82" s="206"/>
      <c r="K82" s="207"/>
      <c r="L82" s="208"/>
      <c r="M82" s="209"/>
      <c r="N82" s="210"/>
      <c r="O82" s="211"/>
      <c r="P82" s="192"/>
      <c r="Q82" s="193"/>
      <c r="R82" s="212"/>
      <c r="S82" s="213"/>
      <c r="T82" s="214"/>
      <c r="U82" s="215"/>
      <c r="V82" s="9"/>
      <c r="W82" s="20"/>
      <c r="X82" s="20"/>
      <c r="Y82" s="20"/>
      <c r="Z82" s="20"/>
      <c r="AA82" s="20"/>
      <c r="AB82" s="20"/>
      <c r="AC82" s="48">
        <f t="shared" si="28"/>
        <v>0</v>
      </c>
      <c r="AD82" s="20"/>
      <c r="AE82" s="48"/>
      <c r="AF82" s="48"/>
      <c r="AG82" s="48"/>
      <c r="AH82" s="48"/>
      <c r="AI82" s="48"/>
      <c r="AJ82" s="48"/>
      <c r="AK82" s="48">
        <v>1</v>
      </c>
      <c r="AL82" s="48"/>
      <c r="AM82" s="9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9"/>
      <c r="BO82" s="74"/>
      <c r="BP82" s="74">
        <f t="shared" si="29"/>
        <v>0</v>
      </c>
      <c r="BQ82" s="74"/>
      <c r="BR82" s="74">
        <v>5</v>
      </c>
      <c r="BT82" s="98">
        <v>2</v>
      </c>
      <c r="BU82" s="98">
        <f t="shared" si="24"/>
        <v>0</v>
      </c>
    </row>
    <row r="83" spans="1:73" s="1" customFormat="1" ht="20.149999999999999" customHeight="1">
      <c r="A83" s="233" t="s">
        <v>800</v>
      </c>
      <c r="B83" s="235" t="s">
        <v>861</v>
      </c>
      <c r="C83" s="292" t="s">
        <v>1218</v>
      </c>
      <c r="D83" s="18" t="s">
        <v>343</v>
      </c>
      <c r="E83" s="19">
        <v>1</v>
      </c>
      <c r="F83" s="107">
        <f t="shared" si="22"/>
        <v>0</v>
      </c>
      <c r="G83" s="8">
        <v>235</v>
      </c>
      <c r="H83" s="8">
        <f t="shared" si="23"/>
        <v>0</v>
      </c>
      <c r="I83" s="9"/>
      <c r="J83" s="206"/>
      <c r="K83" s="207"/>
      <c r="L83" s="208"/>
      <c r="M83" s="209"/>
      <c r="N83" s="210"/>
      <c r="O83" s="211"/>
      <c r="P83" s="192"/>
      <c r="Q83" s="193"/>
      <c r="R83" s="212"/>
      <c r="S83" s="213"/>
      <c r="T83" s="214"/>
      <c r="U83" s="215"/>
      <c r="V83" s="9"/>
      <c r="W83" s="20"/>
      <c r="X83" s="20"/>
      <c r="Y83" s="20"/>
      <c r="Z83" s="20"/>
      <c r="AA83" s="20"/>
      <c r="AB83" s="20"/>
      <c r="AC83" s="48">
        <f t="shared" si="28"/>
        <v>0</v>
      </c>
      <c r="AD83" s="20"/>
      <c r="AE83" s="48"/>
      <c r="AF83" s="48"/>
      <c r="AG83" s="48"/>
      <c r="AH83" s="48"/>
      <c r="AI83" s="48"/>
      <c r="AJ83" s="48"/>
      <c r="AK83" s="48">
        <v>1</v>
      </c>
      <c r="AL83" s="48"/>
      <c r="AM83" s="9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9"/>
      <c r="BO83" s="74"/>
      <c r="BP83" s="74">
        <f t="shared" si="29"/>
        <v>0</v>
      </c>
      <c r="BQ83" s="74"/>
      <c r="BR83" s="74">
        <v>5</v>
      </c>
      <c r="BT83" s="98">
        <v>2.35</v>
      </c>
      <c r="BU83" s="98">
        <f t="shared" si="24"/>
        <v>0</v>
      </c>
    </row>
    <row r="84" spans="1:73" s="1" customFormat="1" ht="20.149999999999999" customHeight="1">
      <c r="A84" s="233" t="s">
        <v>801</v>
      </c>
      <c r="B84" s="235" t="s">
        <v>859</v>
      </c>
      <c r="C84" s="292" t="s">
        <v>1219</v>
      </c>
      <c r="D84" s="18" t="s">
        <v>344</v>
      </c>
      <c r="E84" s="19">
        <v>1</v>
      </c>
      <c r="F84" s="107">
        <f t="shared" si="22"/>
        <v>0</v>
      </c>
      <c r="G84" s="8">
        <v>235</v>
      </c>
      <c r="H84" s="8">
        <f t="shared" si="23"/>
        <v>0</v>
      </c>
      <c r="I84" s="9"/>
      <c r="J84" s="206"/>
      <c r="K84" s="207"/>
      <c r="L84" s="208"/>
      <c r="M84" s="209"/>
      <c r="N84" s="210"/>
      <c r="O84" s="211"/>
      <c r="P84" s="192"/>
      <c r="Q84" s="193"/>
      <c r="R84" s="212"/>
      <c r="S84" s="213"/>
      <c r="T84" s="214"/>
      <c r="U84" s="215"/>
      <c r="V84" s="9"/>
      <c r="W84" s="20"/>
      <c r="X84" s="20"/>
      <c r="Y84" s="20"/>
      <c r="Z84" s="20"/>
      <c r="AA84" s="20"/>
      <c r="AB84" s="20"/>
      <c r="AC84" s="48">
        <f t="shared" si="28"/>
        <v>0</v>
      </c>
      <c r="AD84" s="20"/>
      <c r="AE84" s="48"/>
      <c r="AF84" s="48"/>
      <c r="AG84" s="48"/>
      <c r="AH84" s="48"/>
      <c r="AI84" s="48"/>
      <c r="AJ84" s="48"/>
      <c r="AK84" s="48">
        <v>1</v>
      </c>
      <c r="AL84" s="48"/>
      <c r="AM84" s="9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9"/>
      <c r="BO84" s="74"/>
      <c r="BP84" s="74">
        <f t="shared" si="29"/>
        <v>0</v>
      </c>
      <c r="BQ84" s="74"/>
      <c r="BR84" s="74">
        <v>5</v>
      </c>
      <c r="BT84" s="98">
        <v>2.5</v>
      </c>
      <c r="BU84" s="98">
        <f t="shared" si="24"/>
        <v>0</v>
      </c>
    </row>
    <row r="85" spans="1:73" s="1" customFormat="1" ht="20.149999999999999" customHeight="1">
      <c r="A85" s="233" t="s">
        <v>802</v>
      </c>
      <c r="B85" s="235" t="s">
        <v>862</v>
      </c>
      <c r="C85" s="292" t="s">
        <v>351</v>
      </c>
      <c r="D85" s="18" t="s">
        <v>345</v>
      </c>
      <c r="E85" s="19">
        <v>1</v>
      </c>
      <c r="F85" s="107">
        <f t="shared" si="22"/>
        <v>0</v>
      </c>
      <c r="G85" s="8">
        <v>247.5</v>
      </c>
      <c r="H85" s="8">
        <f t="shared" si="23"/>
        <v>0</v>
      </c>
      <c r="I85" s="9"/>
      <c r="J85" s="206"/>
      <c r="K85" s="207"/>
      <c r="L85" s="208"/>
      <c r="M85" s="209"/>
      <c r="N85" s="210"/>
      <c r="O85" s="211"/>
      <c r="P85" s="192"/>
      <c r="Q85" s="193"/>
      <c r="R85" s="212"/>
      <c r="S85" s="213"/>
      <c r="T85" s="214"/>
      <c r="U85" s="215"/>
      <c r="V85" s="9"/>
      <c r="W85" s="20"/>
      <c r="X85" s="20"/>
      <c r="Y85" s="20"/>
      <c r="Z85" s="20"/>
      <c r="AA85" s="20"/>
      <c r="AB85" s="20"/>
      <c r="AC85" s="48">
        <f t="shared" si="28"/>
        <v>0</v>
      </c>
      <c r="AD85" s="20"/>
      <c r="AE85" s="48"/>
      <c r="AF85" s="48"/>
      <c r="AG85" s="48"/>
      <c r="AH85" s="48"/>
      <c r="AI85" s="48"/>
      <c r="AJ85" s="48"/>
      <c r="AK85" s="48">
        <v>1</v>
      </c>
      <c r="AL85" s="48"/>
      <c r="AM85" s="9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9"/>
      <c r="BO85" s="74"/>
      <c r="BP85" s="74">
        <f t="shared" si="29"/>
        <v>0</v>
      </c>
      <c r="BQ85" s="74"/>
      <c r="BR85" s="74">
        <v>5</v>
      </c>
      <c r="BT85" s="98">
        <v>3.2</v>
      </c>
      <c r="BU85" s="98">
        <f t="shared" si="24"/>
        <v>0</v>
      </c>
    </row>
    <row r="86" spans="1:73" s="1" customFormat="1" ht="20.149999999999999" customHeight="1">
      <c r="A86" s="233" t="s">
        <v>803</v>
      </c>
      <c r="B86" s="235" t="s">
        <v>860</v>
      </c>
      <c r="C86" s="292" t="s">
        <v>1220</v>
      </c>
      <c r="D86" s="18" t="s">
        <v>346</v>
      </c>
      <c r="E86" s="19">
        <v>1</v>
      </c>
      <c r="F86" s="107">
        <f t="shared" si="22"/>
        <v>0</v>
      </c>
      <c r="G86" s="8">
        <v>257.5</v>
      </c>
      <c r="H86" s="8">
        <f t="shared" si="23"/>
        <v>0</v>
      </c>
      <c r="I86" s="9"/>
      <c r="J86" s="206"/>
      <c r="K86" s="207"/>
      <c r="L86" s="208"/>
      <c r="M86" s="209"/>
      <c r="N86" s="210"/>
      <c r="O86" s="211"/>
      <c r="P86" s="192"/>
      <c r="Q86" s="193"/>
      <c r="R86" s="212"/>
      <c r="S86" s="213"/>
      <c r="T86" s="214"/>
      <c r="U86" s="215"/>
      <c r="V86" s="9"/>
      <c r="W86" s="20"/>
      <c r="X86" s="20"/>
      <c r="Y86" s="20"/>
      <c r="Z86" s="20"/>
      <c r="AA86" s="20"/>
      <c r="AB86" s="20"/>
      <c r="AC86" s="48">
        <f t="shared" si="28"/>
        <v>0</v>
      </c>
      <c r="AD86" s="20"/>
      <c r="AE86" s="48"/>
      <c r="AF86" s="48"/>
      <c r="AG86" s="48"/>
      <c r="AH86" s="48"/>
      <c r="AI86" s="48"/>
      <c r="AJ86" s="48"/>
      <c r="AK86" s="48">
        <v>1</v>
      </c>
      <c r="AL86" s="48"/>
      <c r="AM86" s="9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9"/>
      <c r="BO86" s="74"/>
      <c r="BP86" s="74">
        <f t="shared" si="29"/>
        <v>0</v>
      </c>
      <c r="BQ86" s="74"/>
      <c r="BR86" s="74">
        <v>5</v>
      </c>
      <c r="BT86" s="98">
        <v>3.4</v>
      </c>
      <c r="BU86" s="98">
        <f t="shared" si="24"/>
        <v>0</v>
      </c>
    </row>
    <row r="87" spans="1:73" s="1" customFormat="1" ht="20.149999999999999" customHeight="1">
      <c r="A87" s="233" t="s">
        <v>804</v>
      </c>
      <c r="B87" s="235"/>
      <c r="C87" s="230" t="s">
        <v>350</v>
      </c>
      <c r="D87" s="18" t="s">
        <v>24</v>
      </c>
      <c r="E87" s="19">
        <v>5</v>
      </c>
      <c r="F87" s="107">
        <f t="shared" si="22"/>
        <v>0</v>
      </c>
      <c r="G87" s="8">
        <v>1142.5</v>
      </c>
      <c r="H87" s="8">
        <f t="shared" si="23"/>
        <v>0</v>
      </c>
      <c r="I87" s="9"/>
      <c r="J87" s="206"/>
      <c r="K87" s="207"/>
      <c r="L87" s="208"/>
      <c r="M87" s="209"/>
      <c r="N87" s="210"/>
      <c r="O87" s="211"/>
      <c r="P87" s="192"/>
      <c r="Q87" s="193"/>
      <c r="R87" s="212"/>
      <c r="S87" s="213"/>
      <c r="T87" s="214"/>
      <c r="U87" s="215"/>
      <c r="V87" s="9"/>
      <c r="W87" s="20"/>
      <c r="X87" s="20"/>
      <c r="Y87" s="20"/>
      <c r="Z87" s="20"/>
      <c r="AA87" s="20"/>
      <c r="AB87" s="20"/>
      <c r="AC87" s="48">
        <f t="shared" si="28"/>
        <v>0</v>
      </c>
      <c r="AD87" s="20"/>
      <c r="AE87" s="48"/>
      <c r="AF87" s="48"/>
      <c r="AG87" s="48"/>
      <c r="AH87" s="48"/>
      <c r="AI87" s="48"/>
      <c r="AJ87" s="48"/>
      <c r="AK87" s="48">
        <v>5</v>
      </c>
      <c r="AL87" s="48"/>
      <c r="AM87" s="9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9"/>
      <c r="BO87" s="74"/>
      <c r="BP87" s="74">
        <f t="shared" si="29"/>
        <v>0</v>
      </c>
      <c r="BQ87" s="74"/>
      <c r="BR87" s="74">
        <v>25</v>
      </c>
      <c r="BT87" s="98">
        <v>13.450000000000001</v>
      </c>
      <c r="BU87" s="98">
        <f t="shared" si="24"/>
        <v>0</v>
      </c>
    </row>
    <row r="88" spans="1:73" s="1" customFormat="1" ht="20.149999999999999" customHeight="1">
      <c r="A88" s="233" t="s">
        <v>805</v>
      </c>
      <c r="B88" s="235"/>
      <c r="C88" s="230" t="s">
        <v>349</v>
      </c>
      <c r="D88" s="18" t="s">
        <v>324</v>
      </c>
      <c r="E88" s="19">
        <v>15</v>
      </c>
      <c r="F88" s="107">
        <f t="shared" si="22"/>
        <v>0</v>
      </c>
      <c r="G88" s="8">
        <v>2610</v>
      </c>
      <c r="H88" s="8">
        <f t="shared" si="23"/>
        <v>0</v>
      </c>
      <c r="I88" s="9"/>
      <c r="J88" s="206"/>
      <c r="K88" s="207"/>
      <c r="L88" s="208"/>
      <c r="M88" s="209"/>
      <c r="N88" s="210"/>
      <c r="O88" s="211"/>
      <c r="P88" s="192"/>
      <c r="Q88" s="193"/>
      <c r="R88" s="212"/>
      <c r="S88" s="213"/>
      <c r="T88" s="214"/>
      <c r="U88" s="215"/>
      <c r="V88" s="9"/>
      <c r="W88" s="20"/>
      <c r="X88" s="20"/>
      <c r="Y88" s="20"/>
      <c r="Z88" s="20"/>
      <c r="AA88" s="20"/>
      <c r="AB88" s="48">
        <f>AJ88*$F88</f>
        <v>0</v>
      </c>
      <c r="AC88" s="48">
        <f t="shared" si="28"/>
        <v>0</v>
      </c>
      <c r="AD88" s="20"/>
      <c r="AE88" s="48"/>
      <c r="AF88" s="48"/>
      <c r="AG88" s="48"/>
      <c r="AH88" s="48"/>
      <c r="AI88" s="48"/>
      <c r="AJ88" s="48">
        <v>5</v>
      </c>
      <c r="AK88" s="48">
        <v>10</v>
      </c>
      <c r="AL88" s="48"/>
      <c r="AM88" s="9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9"/>
      <c r="BO88" s="74">
        <f>BQ88*F88</f>
        <v>0</v>
      </c>
      <c r="BP88" s="74">
        <f t="shared" si="29"/>
        <v>0</v>
      </c>
      <c r="BQ88" s="74">
        <v>20</v>
      </c>
      <c r="BR88" s="74">
        <v>45</v>
      </c>
      <c r="BT88" s="98">
        <v>26.150000000000002</v>
      </c>
      <c r="BU88" s="98">
        <f t="shared" si="24"/>
        <v>0</v>
      </c>
    </row>
    <row r="89" spans="1:73" s="1" customFormat="1" ht="20.149999999999999" customHeight="1">
      <c r="A89" s="235" t="s">
        <v>890</v>
      </c>
      <c r="B89" s="235" t="s">
        <v>866</v>
      </c>
      <c r="C89" s="292" t="s">
        <v>1221</v>
      </c>
      <c r="D89" s="18" t="s">
        <v>343</v>
      </c>
      <c r="E89" s="19">
        <v>1</v>
      </c>
      <c r="F89" s="107">
        <f t="shared" si="22"/>
        <v>0</v>
      </c>
      <c r="G89" s="8">
        <v>235</v>
      </c>
      <c r="H89" s="8">
        <f t="shared" si="23"/>
        <v>0</v>
      </c>
      <c r="I89" s="9"/>
      <c r="J89" s="206"/>
      <c r="K89" s="207"/>
      <c r="L89" s="208"/>
      <c r="M89" s="209"/>
      <c r="N89" s="210"/>
      <c r="O89" s="211"/>
      <c r="P89" s="192"/>
      <c r="Q89" s="193"/>
      <c r="R89" s="212"/>
      <c r="S89" s="213"/>
      <c r="T89" s="214"/>
      <c r="U89" s="215"/>
      <c r="V89" s="9"/>
      <c r="W89" s="20"/>
      <c r="X89" s="20"/>
      <c r="Y89" s="20"/>
      <c r="Z89" s="20"/>
      <c r="AA89" s="20"/>
      <c r="AB89" s="20"/>
      <c r="AC89" s="48">
        <f t="shared" si="28"/>
        <v>0</v>
      </c>
      <c r="AD89" s="20"/>
      <c r="AE89" s="48"/>
      <c r="AF89" s="48"/>
      <c r="AG89" s="48"/>
      <c r="AH89" s="48"/>
      <c r="AI89" s="48"/>
      <c r="AJ89" s="48"/>
      <c r="AK89" s="48">
        <v>1</v>
      </c>
      <c r="AL89" s="48"/>
      <c r="AM89" s="9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9"/>
      <c r="BO89" s="74"/>
      <c r="BP89" s="74">
        <f t="shared" si="29"/>
        <v>0</v>
      </c>
      <c r="BQ89" s="74"/>
      <c r="BR89" s="74">
        <v>5</v>
      </c>
      <c r="BT89" s="98">
        <v>2.35</v>
      </c>
      <c r="BU89" s="98">
        <f t="shared" si="24"/>
        <v>0</v>
      </c>
    </row>
    <row r="90" spans="1:73" s="1" customFormat="1" ht="20.149999999999999" customHeight="1">
      <c r="A90" s="235" t="s">
        <v>891</v>
      </c>
      <c r="B90" s="235" t="s">
        <v>865</v>
      </c>
      <c r="C90" s="292" t="s">
        <v>348</v>
      </c>
      <c r="D90" s="18" t="s">
        <v>345</v>
      </c>
      <c r="E90" s="19">
        <v>1</v>
      </c>
      <c r="F90" s="107">
        <f t="shared" si="22"/>
        <v>0</v>
      </c>
      <c r="G90" s="8">
        <v>247.5</v>
      </c>
      <c r="H90" s="8">
        <f t="shared" si="23"/>
        <v>0</v>
      </c>
      <c r="I90" s="9"/>
      <c r="J90" s="206"/>
      <c r="K90" s="207"/>
      <c r="L90" s="208"/>
      <c r="M90" s="209"/>
      <c r="N90" s="210"/>
      <c r="O90" s="211"/>
      <c r="P90" s="192"/>
      <c r="Q90" s="193"/>
      <c r="R90" s="212"/>
      <c r="S90" s="213"/>
      <c r="T90" s="214"/>
      <c r="U90" s="215"/>
      <c r="V90" s="9"/>
      <c r="W90" s="20"/>
      <c r="X90" s="20"/>
      <c r="Y90" s="20"/>
      <c r="Z90" s="20"/>
      <c r="AA90" s="20"/>
      <c r="AB90" s="20"/>
      <c r="AC90" s="48">
        <f t="shared" si="28"/>
        <v>0</v>
      </c>
      <c r="AD90" s="20"/>
      <c r="AE90" s="48"/>
      <c r="AF90" s="48"/>
      <c r="AG90" s="48"/>
      <c r="AH90" s="48"/>
      <c r="AI90" s="48"/>
      <c r="AJ90" s="48"/>
      <c r="AK90" s="48">
        <v>1</v>
      </c>
      <c r="AL90" s="48"/>
      <c r="AM90" s="9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9"/>
      <c r="BO90" s="74"/>
      <c r="BP90" s="74">
        <f t="shared" si="29"/>
        <v>0</v>
      </c>
      <c r="BQ90" s="74"/>
      <c r="BR90" s="74">
        <v>5</v>
      </c>
      <c r="BT90" s="98">
        <v>3.2</v>
      </c>
      <c r="BU90" s="98">
        <f t="shared" si="24"/>
        <v>0</v>
      </c>
    </row>
    <row r="91" spans="1:73" s="1" customFormat="1" ht="20.149999999999999" customHeight="1">
      <c r="A91" s="233" t="s">
        <v>806</v>
      </c>
      <c r="B91" s="235" t="s">
        <v>863</v>
      </c>
      <c r="C91" s="284" t="s">
        <v>387</v>
      </c>
      <c r="D91" s="19" t="s">
        <v>389</v>
      </c>
      <c r="E91" s="19">
        <v>1</v>
      </c>
      <c r="F91" s="107">
        <f t="shared" si="22"/>
        <v>0</v>
      </c>
      <c r="G91" s="8">
        <v>487.5</v>
      </c>
      <c r="H91" s="8">
        <f t="shared" si="23"/>
        <v>0</v>
      </c>
      <c r="I91" s="9"/>
      <c r="J91" s="206"/>
      <c r="K91" s="207"/>
      <c r="L91" s="208"/>
      <c r="M91" s="209"/>
      <c r="N91" s="210"/>
      <c r="O91" s="211"/>
      <c r="P91" s="192"/>
      <c r="Q91" s="193"/>
      <c r="R91" s="212"/>
      <c r="S91" s="213"/>
      <c r="T91" s="214"/>
      <c r="U91" s="215"/>
      <c r="V91" s="9"/>
      <c r="W91" s="20"/>
      <c r="X91" s="20"/>
      <c r="Y91" s="20"/>
      <c r="Z91" s="20"/>
      <c r="AA91" s="20"/>
      <c r="AB91" s="20"/>
      <c r="AC91" s="20"/>
      <c r="AD91" s="48">
        <f t="shared" ref="AD91:AD92" si="30">AL91*$F91</f>
        <v>0</v>
      </c>
      <c r="AE91" s="48"/>
      <c r="AF91" s="48"/>
      <c r="AG91" s="48"/>
      <c r="AH91" s="48"/>
      <c r="AI91" s="48"/>
      <c r="AJ91" s="48"/>
      <c r="AK91" s="48"/>
      <c r="AL91" s="48">
        <v>1</v>
      </c>
      <c r="AM91" s="9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9"/>
      <c r="BO91" s="74"/>
      <c r="BP91" s="74">
        <f t="shared" si="29"/>
        <v>0</v>
      </c>
      <c r="BQ91" s="74"/>
      <c r="BR91" s="74">
        <v>8</v>
      </c>
      <c r="BT91" s="98">
        <v>7.95</v>
      </c>
      <c r="BU91" s="98">
        <f t="shared" si="24"/>
        <v>0</v>
      </c>
    </row>
    <row r="92" spans="1:73" s="1" customFormat="1" ht="20.149999999999999" customHeight="1">
      <c r="A92" s="233" t="s">
        <v>807</v>
      </c>
      <c r="B92" s="235" t="s">
        <v>864</v>
      </c>
      <c r="C92" s="284" t="s">
        <v>388</v>
      </c>
      <c r="D92" s="19" t="s">
        <v>390</v>
      </c>
      <c r="E92" s="19">
        <v>1</v>
      </c>
      <c r="F92" s="107">
        <f t="shared" si="22"/>
        <v>0</v>
      </c>
      <c r="G92" s="8">
        <v>487.5</v>
      </c>
      <c r="H92" s="8">
        <f t="shared" si="23"/>
        <v>0</v>
      </c>
      <c r="I92" s="9"/>
      <c r="J92" s="206"/>
      <c r="K92" s="207"/>
      <c r="L92" s="208"/>
      <c r="M92" s="209"/>
      <c r="N92" s="210"/>
      <c r="O92" s="211"/>
      <c r="P92" s="192"/>
      <c r="Q92" s="193"/>
      <c r="R92" s="212"/>
      <c r="S92" s="213"/>
      <c r="T92" s="214"/>
      <c r="U92" s="215"/>
      <c r="V92" s="9"/>
      <c r="W92" s="20"/>
      <c r="X92" s="20"/>
      <c r="Y92" s="20"/>
      <c r="Z92" s="20"/>
      <c r="AA92" s="20"/>
      <c r="AB92" s="20"/>
      <c r="AC92" s="20"/>
      <c r="AD92" s="48">
        <f t="shared" si="30"/>
        <v>0</v>
      </c>
      <c r="AE92" s="48"/>
      <c r="AF92" s="48"/>
      <c r="AG92" s="48"/>
      <c r="AH92" s="48"/>
      <c r="AI92" s="48"/>
      <c r="AJ92" s="48"/>
      <c r="AK92" s="48"/>
      <c r="AL92" s="48">
        <v>1</v>
      </c>
      <c r="AM92" s="9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9"/>
      <c r="BO92" s="74"/>
      <c r="BP92" s="74">
        <f t="shared" si="29"/>
        <v>0</v>
      </c>
      <c r="BQ92" s="74"/>
      <c r="BR92" s="74">
        <v>8</v>
      </c>
      <c r="BT92" s="98">
        <v>8.25</v>
      </c>
      <c r="BU92" s="98">
        <f t="shared" si="24"/>
        <v>0</v>
      </c>
    </row>
    <row r="93" spans="1:73" s="1" customFormat="1" ht="20.149999999999999" customHeight="1">
      <c r="H93" s="129">
        <f>SUM(H58:H92)</f>
        <v>0</v>
      </c>
      <c r="I93" s="3"/>
      <c r="J93" s="7">
        <f>SUM(J58:J92)</f>
        <v>0</v>
      </c>
      <c r="K93" s="7">
        <f t="shared" ref="K93:U93" si="31">SUM(K58:K92)</f>
        <v>0</v>
      </c>
      <c r="L93" s="7">
        <f t="shared" si="31"/>
        <v>0</v>
      </c>
      <c r="M93" s="7">
        <f t="shared" si="31"/>
        <v>0</v>
      </c>
      <c r="N93" s="7">
        <f t="shared" si="31"/>
        <v>0</v>
      </c>
      <c r="O93" s="7">
        <f t="shared" si="31"/>
        <v>0</v>
      </c>
      <c r="P93" s="7">
        <f t="shared" si="31"/>
        <v>0</v>
      </c>
      <c r="Q93" s="7">
        <f t="shared" si="31"/>
        <v>0</v>
      </c>
      <c r="R93" s="7">
        <f t="shared" si="31"/>
        <v>0</v>
      </c>
      <c r="S93" s="7">
        <f t="shared" si="31"/>
        <v>0</v>
      </c>
      <c r="T93" s="7">
        <f t="shared" si="31"/>
        <v>0</v>
      </c>
      <c r="U93" s="7">
        <f t="shared" si="31"/>
        <v>0</v>
      </c>
      <c r="V93" s="3"/>
      <c r="W93" s="21"/>
      <c r="X93" s="7">
        <f t="shared" ref="X93" si="32">SUM(X58:X92)</f>
        <v>0</v>
      </c>
      <c r="Y93" s="7">
        <f t="shared" ref="Y93" si="33">SUM(Y58:Y92)</f>
        <v>0</v>
      </c>
      <c r="Z93" s="7">
        <f t="shared" ref="Z93" si="34">SUM(Z58:Z92)</f>
        <v>0</v>
      </c>
      <c r="AA93" s="7">
        <f t="shared" ref="AA93" si="35">SUM(AA58:AA92)</f>
        <v>0</v>
      </c>
      <c r="AB93" s="7">
        <f t="shared" ref="AB93" si="36">SUM(AB58:AB92)</f>
        <v>0</v>
      </c>
      <c r="AC93" s="7">
        <f>SUM(AC58:AC92)</f>
        <v>0</v>
      </c>
      <c r="AD93" s="7">
        <f>SUM(AD58:AD92)</f>
        <v>0</v>
      </c>
      <c r="AE93" s="21"/>
      <c r="AF93" s="21"/>
      <c r="AG93" s="21"/>
      <c r="AH93" s="21"/>
      <c r="AI93" s="21"/>
      <c r="AJ93" s="21"/>
      <c r="AK93" s="21"/>
      <c r="AL93" s="21"/>
      <c r="AM93" s="3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3"/>
      <c r="BO93" s="7">
        <f t="shared" ref="BO93" si="37">SUM(BO58:BO92)</f>
        <v>0</v>
      </c>
      <c r="BP93" s="7">
        <f>SUM(BP58:BP92)</f>
        <v>0</v>
      </c>
      <c r="BQ93" s="51"/>
      <c r="BR93" s="51"/>
      <c r="BT93" s="51"/>
      <c r="BU93" s="99">
        <f>SUM(BU58:BU92)</f>
        <v>0</v>
      </c>
    </row>
    <row r="94" spans="1:73" s="1" customFormat="1" ht="20.149999999999999" customHeight="1">
      <c r="A94" s="235"/>
      <c r="B94" s="235"/>
      <c r="C94" s="219" t="s">
        <v>1454</v>
      </c>
      <c r="D94" s="16"/>
      <c r="E94" s="16"/>
      <c r="F94" s="16"/>
      <c r="G94" s="12"/>
      <c r="H94" s="12"/>
      <c r="I94" s="3"/>
      <c r="J94" s="16"/>
      <c r="K94" s="16"/>
      <c r="L94" s="16"/>
      <c r="M94" s="16"/>
      <c r="N94" s="16"/>
      <c r="O94" s="16"/>
      <c r="P94" s="77"/>
      <c r="Q94" s="77"/>
      <c r="R94" s="16"/>
      <c r="S94" s="16"/>
      <c r="T94" s="16"/>
      <c r="U94" s="16"/>
      <c r="V94" s="3"/>
      <c r="W94" s="6" t="s">
        <v>61</v>
      </c>
      <c r="X94" s="6" t="s">
        <v>20</v>
      </c>
      <c r="Y94" s="6" t="s">
        <v>21</v>
      </c>
      <c r="Z94" s="6" t="s">
        <v>22</v>
      </c>
      <c r="AA94" s="6" t="s">
        <v>23</v>
      </c>
      <c r="AB94" s="6" t="s">
        <v>6</v>
      </c>
      <c r="AC94" s="6" t="s">
        <v>24</v>
      </c>
      <c r="AD94" s="6"/>
      <c r="AE94" s="13" t="s">
        <v>61</v>
      </c>
      <c r="AF94" s="13" t="s">
        <v>20</v>
      </c>
      <c r="AG94" s="13" t="s">
        <v>21</v>
      </c>
      <c r="AH94" s="13" t="s">
        <v>22</v>
      </c>
      <c r="AI94" s="13" t="s">
        <v>23</v>
      </c>
      <c r="AJ94" s="13" t="s">
        <v>6</v>
      </c>
      <c r="AK94" s="13" t="s">
        <v>24</v>
      </c>
      <c r="AL94" s="13" t="s">
        <v>391</v>
      </c>
      <c r="AM94" s="3"/>
      <c r="AN94" s="6" t="s">
        <v>48</v>
      </c>
      <c r="AO94" s="84" t="s">
        <v>49</v>
      </c>
      <c r="AP94" s="84" t="s">
        <v>50</v>
      </c>
      <c r="AQ94" s="84" t="s">
        <v>51</v>
      </c>
      <c r="AR94" s="84" t="s">
        <v>52</v>
      </c>
      <c r="AS94" s="84" t="s">
        <v>53</v>
      </c>
      <c r="AT94" s="84" t="s">
        <v>54</v>
      </c>
      <c r="AU94" s="84" t="s">
        <v>55</v>
      </c>
      <c r="AV94" s="84" t="s">
        <v>56</v>
      </c>
      <c r="AW94" s="84" t="s">
        <v>57</v>
      </c>
      <c r="AX94" s="84" t="s">
        <v>58</v>
      </c>
      <c r="AY94" s="84" t="s">
        <v>239</v>
      </c>
      <c r="AZ94" s="84" t="s">
        <v>240</v>
      </c>
      <c r="BA94" s="13" t="s">
        <v>48</v>
      </c>
      <c r="BB94" s="13" t="s">
        <v>49</v>
      </c>
      <c r="BC94" s="13" t="s">
        <v>50</v>
      </c>
      <c r="BD94" s="13" t="s">
        <v>51</v>
      </c>
      <c r="BE94" s="13" t="s">
        <v>52</v>
      </c>
      <c r="BF94" s="13" t="s">
        <v>53</v>
      </c>
      <c r="BG94" s="13" t="s">
        <v>54</v>
      </c>
      <c r="BH94" s="13" t="s">
        <v>55</v>
      </c>
      <c r="BI94" s="13" t="s">
        <v>56</v>
      </c>
      <c r="BJ94" s="13" t="s">
        <v>57</v>
      </c>
      <c r="BK94" s="13" t="s">
        <v>58</v>
      </c>
      <c r="BL94" s="13" t="s">
        <v>239</v>
      </c>
      <c r="BM94" s="13" t="s">
        <v>240</v>
      </c>
      <c r="BN94" s="3"/>
      <c r="BO94" s="73" t="s">
        <v>50</v>
      </c>
      <c r="BP94" s="73" t="s">
        <v>52</v>
      </c>
      <c r="BQ94" s="39" t="s">
        <v>50</v>
      </c>
      <c r="BR94" s="39" t="s">
        <v>52</v>
      </c>
      <c r="BT94" s="73" t="s">
        <v>68</v>
      </c>
      <c r="BU94" s="73" t="s">
        <v>69</v>
      </c>
    </row>
    <row r="95" spans="1:73" s="1" customFormat="1" ht="20.149999999999999" customHeight="1">
      <c r="A95" s="233"/>
      <c r="B95" s="235"/>
      <c r="C95" s="292" t="s">
        <v>1604</v>
      </c>
      <c r="D95" s="32" t="s">
        <v>249</v>
      </c>
      <c r="E95" s="19">
        <v>1</v>
      </c>
      <c r="F95" s="107">
        <f t="shared" ref="F95:F112" si="38">SUM(J95:U95)</f>
        <v>0</v>
      </c>
      <c r="G95" s="30">
        <v>175</v>
      </c>
      <c r="H95" s="8">
        <f t="shared" ref="H95:H112" si="39">F95*G95*(100-$F$3)/100</f>
        <v>0</v>
      </c>
      <c r="I95" s="9"/>
      <c r="J95" s="206"/>
      <c r="K95" s="207"/>
      <c r="L95" s="208"/>
      <c r="M95" s="209"/>
      <c r="N95" s="210"/>
      <c r="O95" s="211"/>
      <c r="P95" s="192"/>
      <c r="Q95" s="193"/>
      <c r="R95" s="212"/>
      <c r="S95" s="213"/>
      <c r="T95" s="214"/>
      <c r="U95" s="215"/>
      <c r="V95" s="9"/>
      <c r="W95" s="20"/>
      <c r="X95" s="20"/>
      <c r="Y95" s="20"/>
      <c r="Z95" s="20"/>
      <c r="AA95" s="20"/>
      <c r="AB95" s="48">
        <f t="shared" ref="AB95:AB100" si="40">AJ95*$F95</f>
        <v>0</v>
      </c>
      <c r="AC95" s="20"/>
      <c r="AD95" s="20"/>
      <c r="AE95" s="48"/>
      <c r="AF95" s="48"/>
      <c r="AG95" s="48"/>
      <c r="AH95" s="48"/>
      <c r="AI95" s="48"/>
      <c r="AJ95" s="48">
        <v>1</v>
      </c>
      <c r="AK95" s="48"/>
      <c r="AL95" s="48"/>
      <c r="AM95" s="9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9"/>
      <c r="BO95" s="74">
        <f t="shared" ref="BO95:BO100" si="41">BQ95*F95</f>
        <v>0</v>
      </c>
      <c r="BP95" s="51"/>
      <c r="BQ95" s="74">
        <v>5</v>
      </c>
      <c r="BR95" s="74"/>
      <c r="BT95" s="98">
        <v>1.1000000000000001</v>
      </c>
      <c r="BU95" s="98">
        <f t="shared" ref="BU95:BU112" si="42">BT95*F95</f>
        <v>0</v>
      </c>
    </row>
    <row r="96" spans="1:73" s="1" customFormat="1" ht="20.149999999999999" customHeight="1">
      <c r="A96" s="233"/>
      <c r="B96" s="235"/>
      <c r="C96" s="292" t="s">
        <v>1605</v>
      </c>
      <c r="D96" s="32" t="s">
        <v>248</v>
      </c>
      <c r="E96" s="19">
        <v>1</v>
      </c>
      <c r="F96" s="107">
        <f t="shared" si="38"/>
        <v>0</v>
      </c>
      <c r="G96" s="30">
        <v>175</v>
      </c>
      <c r="H96" s="8">
        <f>F96*G96*(100-$F$3)/100</f>
        <v>0</v>
      </c>
      <c r="I96" s="9"/>
      <c r="J96" s="206"/>
      <c r="K96" s="207"/>
      <c r="L96" s="208"/>
      <c r="M96" s="209"/>
      <c r="N96" s="210"/>
      <c r="O96" s="211"/>
      <c r="P96" s="192"/>
      <c r="Q96" s="193"/>
      <c r="R96" s="212"/>
      <c r="S96" s="213"/>
      <c r="T96" s="214"/>
      <c r="U96" s="215"/>
      <c r="V96" s="9"/>
      <c r="W96" s="20"/>
      <c r="X96" s="20"/>
      <c r="Y96" s="20"/>
      <c r="Z96" s="20"/>
      <c r="AA96" s="20"/>
      <c r="AB96" s="48">
        <f t="shared" si="40"/>
        <v>0</v>
      </c>
      <c r="AC96" s="20"/>
      <c r="AD96" s="20"/>
      <c r="AE96" s="48"/>
      <c r="AF96" s="48"/>
      <c r="AG96" s="48"/>
      <c r="AH96" s="48"/>
      <c r="AI96" s="48"/>
      <c r="AJ96" s="48">
        <v>1</v>
      </c>
      <c r="AK96" s="48"/>
      <c r="AL96" s="48"/>
      <c r="AM96" s="9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9"/>
      <c r="BO96" s="74">
        <f t="shared" si="41"/>
        <v>0</v>
      </c>
      <c r="BP96" s="51"/>
      <c r="BQ96" s="74">
        <v>5</v>
      </c>
      <c r="BR96" s="74"/>
      <c r="BT96" s="98">
        <v>1.3</v>
      </c>
      <c r="BU96" s="98">
        <f t="shared" si="42"/>
        <v>0</v>
      </c>
    </row>
    <row r="97" spans="1:73" s="1" customFormat="1" ht="20.149999999999999" customHeight="1">
      <c r="A97" s="233"/>
      <c r="B97" s="235"/>
      <c r="C97" s="292" t="s">
        <v>1606</v>
      </c>
      <c r="D97" s="32" t="s">
        <v>250</v>
      </c>
      <c r="E97" s="19">
        <v>1</v>
      </c>
      <c r="F97" s="107">
        <f t="shared" si="38"/>
        <v>0</v>
      </c>
      <c r="G97" s="30">
        <v>175</v>
      </c>
      <c r="H97" s="8">
        <f t="shared" si="39"/>
        <v>0</v>
      </c>
      <c r="I97" s="9"/>
      <c r="J97" s="206"/>
      <c r="K97" s="207"/>
      <c r="L97" s="208"/>
      <c r="M97" s="209"/>
      <c r="N97" s="210"/>
      <c r="O97" s="211"/>
      <c r="P97" s="192"/>
      <c r="Q97" s="193"/>
      <c r="R97" s="212"/>
      <c r="S97" s="213"/>
      <c r="T97" s="214"/>
      <c r="U97" s="215"/>
      <c r="V97" s="9"/>
      <c r="W97" s="20"/>
      <c r="X97" s="20"/>
      <c r="Y97" s="20"/>
      <c r="Z97" s="20"/>
      <c r="AA97" s="20"/>
      <c r="AB97" s="48">
        <f t="shared" si="40"/>
        <v>0</v>
      </c>
      <c r="AC97" s="20"/>
      <c r="AD97" s="20"/>
      <c r="AE97" s="48"/>
      <c r="AF97" s="48"/>
      <c r="AG97" s="48"/>
      <c r="AH97" s="48"/>
      <c r="AI97" s="48"/>
      <c r="AJ97" s="48">
        <v>1</v>
      </c>
      <c r="AK97" s="48"/>
      <c r="AL97" s="48"/>
      <c r="AM97" s="9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9"/>
      <c r="BO97" s="74">
        <f t="shared" si="41"/>
        <v>0</v>
      </c>
      <c r="BP97" s="51"/>
      <c r="BQ97" s="74">
        <v>5</v>
      </c>
      <c r="BR97" s="74"/>
      <c r="BT97" s="98">
        <v>1.2</v>
      </c>
      <c r="BU97" s="98">
        <f t="shared" si="42"/>
        <v>0</v>
      </c>
    </row>
    <row r="98" spans="1:73" s="1" customFormat="1" ht="20.149999999999999" customHeight="1">
      <c r="A98" s="233"/>
      <c r="B98" s="235"/>
      <c r="C98" s="292" t="s">
        <v>1607</v>
      </c>
      <c r="D98" s="32" t="s">
        <v>251</v>
      </c>
      <c r="E98" s="19">
        <v>1</v>
      </c>
      <c r="F98" s="107">
        <f t="shared" si="38"/>
        <v>0</v>
      </c>
      <c r="G98" s="30">
        <v>190</v>
      </c>
      <c r="H98" s="8">
        <f t="shared" si="39"/>
        <v>0</v>
      </c>
      <c r="I98" s="9"/>
      <c r="J98" s="206"/>
      <c r="K98" s="207"/>
      <c r="L98" s="208"/>
      <c r="M98" s="209"/>
      <c r="N98" s="210"/>
      <c r="O98" s="211"/>
      <c r="P98" s="192"/>
      <c r="Q98" s="193"/>
      <c r="R98" s="212"/>
      <c r="S98" s="213"/>
      <c r="T98" s="214"/>
      <c r="U98" s="215"/>
      <c r="V98" s="9"/>
      <c r="W98" s="20"/>
      <c r="X98" s="20"/>
      <c r="Y98" s="20"/>
      <c r="Z98" s="20"/>
      <c r="AA98" s="20"/>
      <c r="AB98" s="48">
        <f t="shared" si="40"/>
        <v>0</v>
      </c>
      <c r="AC98" s="20"/>
      <c r="AD98" s="20"/>
      <c r="AE98" s="48"/>
      <c r="AF98" s="48"/>
      <c r="AG98" s="48"/>
      <c r="AH98" s="48"/>
      <c r="AI98" s="48"/>
      <c r="AJ98" s="48">
        <v>1</v>
      </c>
      <c r="AK98" s="48"/>
      <c r="AL98" s="48"/>
      <c r="AM98" s="9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9"/>
      <c r="BO98" s="74">
        <f t="shared" si="41"/>
        <v>0</v>
      </c>
      <c r="BP98" s="51"/>
      <c r="BQ98" s="74">
        <v>6</v>
      </c>
      <c r="BR98" s="74"/>
      <c r="BT98" s="98">
        <v>1.3</v>
      </c>
      <c r="BU98" s="98">
        <f t="shared" si="42"/>
        <v>0</v>
      </c>
    </row>
    <row r="99" spans="1:73" s="1" customFormat="1" ht="20.149999999999999" customHeight="1">
      <c r="A99" s="233"/>
      <c r="B99" s="235"/>
      <c r="C99" s="292" t="s">
        <v>1608</v>
      </c>
      <c r="D99" s="32" t="s">
        <v>252</v>
      </c>
      <c r="E99" s="19">
        <v>1</v>
      </c>
      <c r="F99" s="107">
        <f t="shared" si="38"/>
        <v>0</v>
      </c>
      <c r="G99" s="30">
        <v>182.5</v>
      </c>
      <c r="H99" s="8">
        <f t="shared" si="39"/>
        <v>0</v>
      </c>
      <c r="I99" s="9"/>
      <c r="J99" s="206"/>
      <c r="K99" s="207"/>
      <c r="L99" s="208"/>
      <c r="M99" s="209"/>
      <c r="N99" s="210"/>
      <c r="O99" s="211"/>
      <c r="P99" s="192"/>
      <c r="Q99" s="193"/>
      <c r="R99" s="212"/>
      <c r="S99" s="213"/>
      <c r="T99" s="214"/>
      <c r="U99" s="215"/>
      <c r="V99" s="9"/>
      <c r="W99" s="20"/>
      <c r="X99" s="20"/>
      <c r="Y99" s="20"/>
      <c r="Z99" s="20"/>
      <c r="AA99" s="20"/>
      <c r="AB99" s="48">
        <f t="shared" si="40"/>
        <v>0</v>
      </c>
      <c r="AC99" s="20"/>
      <c r="AD99" s="20"/>
      <c r="AE99" s="48"/>
      <c r="AF99" s="48"/>
      <c r="AG99" s="48"/>
      <c r="AH99" s="48"/>
      <c r="AI99" s="48"/>
      <c r="AJ99" s="48">
        <v>1</v>
      </c>
      <c r="AK99" s="48"/>
      <c r="AL99" s="48"/>
      <c r="AM99" s="9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9"/>
      <c r="BO99" s="74">
        <f t="shared" si="41"/>
        <v>0</v>
      </c>
      <c r="BP99" s="51"/>
      <c r="BQ99" s="74">
        <v>5</v>
      </c>
      <c r="BR99" s="74"/>
      <c r="BT99" s="98">
        <v>1.4</v>
      </c>
      <c r="BU99" s="98">
        <f t="shared" si="42"/>
        <v>0</v>
      </c>
    </row>
    <row r="100" spans="1:73" s="1" customFormat="1" ht="20.149999999999999" customHeight="1">
      <c r="A100" s="233"/>
      <c r="B100" s="235"/>
      <c r="C100" s="232" t="s">
        <v>1596</v>
      </c>
      <c r="D100" s="18" t="s">
        <v>6</v>
      </c>
      <c r="E100" s="19">
        <v>5</v>
      </c>
      <c r="F100" s="107">
        <f t="shared" si="38"/>
        <v>0</v>
      </c>
      <c r="G100" s="30">
        <v>852.5</v>
      </c>
      <c r="H100" s="8">
        <f t="shared" si="39"/>
        <v>0</v>
      </c>
      <c r="I100" s="9"/>
      <c r="J100" s="206"/>
      <c r="K100" s="207"/>
      <c r="L100" s="208"/>
      <c r="M100" s="209"/>
      <c r="N100" s="210"/>
      <c r="O100" s="211"/>
      <c r="P100" s="192"/>
      <c r="Q100" s="193"/>
      <c r="R100" s="212"/>
      <c r="S100" s="213"/>
      <c r="T100" s="214"/>
      <c r="U100" s="215"/>
      <c r="V100" s="9"/>
      <c r="W100" s="20"/>
      <c r="X100" s="20"/>
      <c r="Y100" s="20"/>
      <c r="Z100" s="20"/>
      <c r="AA100" s="20"/>
      <c r="AB100" s="48">
        <f t="shared" si="40"/>
        <v>0</v>
      </c>
      <c r="AC100" s="20"/>
      <c r="AD100" s="20"/>
      <c r="AE100" s="48"/>
      <c r="AF100" s="48"/>
      <c r="AG100" s="48"/>
      <c r="AH100" s="48"/>
      <c r="AI100" s="48"/>
      <c r="AJ100" s="48">
        <v>5</v>
      </c>
      <c r="AK100" s="48"/>
      <c r="AL100" s="48"/>
      <c r="AM100" s="9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9"/>
      <c r="BO100" s="74">
        <f t="shared" si="41"/>
        <v>0</v>
      </c>
      <c r="BP100" s="51"/>
      <c r="BQ100" s="74">
        <v>26</v>
      </c>
      <c r="BR100" s="74"/>
      <c r="BT100" s="98">
        <v>6.3</v>
      </c>
      <c r="BU100" s="98">
        <f t="shared" si="42"/>
        <v>0</v>
      </c>
    </row>
    <row r="101" spans="1:73" s="1" customFormat="1" ht="19.5" hidden="1" customHeight="1">
      <c r="A101" s="233"/>
      <c r="B101" s="235"/>
      <c r="C101" s="405" t="s">
        <v>1609</v>
      </c>
      <c r="D101" s="32" t="s">
        <v>1644</v>
      </c>
      <c r="E101" s="19">
        <v>1</v>
      </c>
      <c r="F101" s="107">
        <f t="shared" ref="F101:F106" si="43">SUM(J101:U101)</f>
        <v>0</v>
      </c>
      <c r="G101" s="30">
        <v>180</v>
      </c>
      <c r="H101" s="8">
        <f t="shared" ref="H101" si="44">F101*G101*(100-$F$3)/100</f>
        <v>0</v>
      </c>
      <c r="I101" s="9"/>
      <c r="J101" s="206"/>
      <c r="K101" s="207"/>
      <c r="L101" s="208"/>
      <c r="M101" s="209"/>
      <c r="N101" s="210"/>
      <c r="O101" s="211"/>
      <c r="P101" s="192"/>
      <c r="Q101" s="193"/>
      <c r="R101" s="212"/>
      <c r="S101" s="213"/>
      <c r="T101" s="214"/>
      <c r="U101" s="215"/>
      <c r="V101" s="9"/>
      <c r="W101" s="20"/>
      <c r="X101" s="20"/>
      <c r="Y101" s="20"/>
      <c r="Z101" s="20"/>
      <c r="AA101" s="20"/>
      <c r="AB101" s="48">
        <f t="shared" ref="AB101:AB106" si="45">AJ101*$F101</f>
        <v>0</v>
      </c>
      <c r="AC101" s="20"/>
      <c r="AD101" s="20"/>
      <c r="AE101" s="48"/>
      <c r="AF101" s="48"/>
      <c r="AG101" s="48"/>
      <c r="AH101" s="48"/>
      <c r="AI101" s="48"/>
      <c r="AJ101" s="48">
        <v>1</v>
      </c>
      <c r="AK101" s="48"/>
      <c r="AL101" s="48"/>
      <c r="AM101" s="9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9"/>
      <c r="BO101" s="74">
        <f t="shared" ref="BO101:BO106" si="46">BQ101*F101</f>
        <v>0</v>
      </c>
      <c r="BP101" s="51"/>
      <c r="BQ101" s="74">
        <v>5</v>
      </c>
      <c r="BR101" s="74"/>
      <c r="BT101" s="98">
        <v>1.1000000000000001</v>
      </c>
      <c r="BU101" s="98">
        <f t="shared" ref="BU101:BU106" si="47">BT101*F101</f>
        <v>0</v>
      </c>
    </row>
    <row r="102" spans="1:73" s="1" customFormat="1" ht="19.5" hidden="1" customHeight="1">
      <c r="A102" s="233"/>
      <c r="B102" s="235"/>
      <c r="C102" s="405" t="s">
        <v>1610</v>
      </c>
      <c r="D102" s="32" t="s">
        <v>1645</v>
      </c>
      <c r="E102" s="19">
        <v>1</v>
      </c>
      <c r="F102" s="107">
        <f t="shared" si="43"/>
        <v>0</v>
      </c>
      <c r="G102" s="30">
        <v>175</v>
      </c>
      <c r="H102" s="8">
        <f>F102*G102*(100-$F$3)/100</f>
        <v>0</v>
      </c>
      <c r="I102" s="9"/>
      <c r="J102" s="206"/>
      <c r="K102" s="207"/>
      <c r="L102" s="208"/>
      <c r="M102" s="209"/>
      <c r="N102" s="210"/>
      <c r="O102" s="211"/>
      <c r="P102" s="192"/>
      <c r="Q102" s="193"/>
      <c r="R102" s="212"/>
      <c r="S102" s="213"/>
      <c r="T102" s="214"/>
      <c r="U102" s="215"/>
      <c r="V102" s="9"/>
      <c r="W102" s="20"/>
      <c r="X102" s="20"/>
      <c r="Y102" s="20"/>
      <c r="Z102" s="20"/>
      <c r="AA102" s="20"/>
      <c r="AB102" s="48">
        <f t="shared" si="45"/>
        <v>0</v>
      </c>
      <c r="AC102" s="20"/>
      <c r="AD102" s="20"/>
      <c r="AE102" s="48"/>
      <c r="AF102" s="48"/>
      <c r="AG102" s="48"/>
      <c r="AH102" s="48"/>
      <c r="AI102" s="48"/>
      <c r="AJ102" s="48">
        <v>1</v>
      </c>
      <c r="AK102" s="48"/>
      <c r="AL102" s="48"/>
      <c r="AM102" s="9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9"/>
      <c r="BO102" s="74">
        <f t="shared" si="46"/>
        <v>0</v>
      </c>
      <c r="BP102" s="51"/>
      <c r="BQ102" s="74">
        <v>5</v>
      </c>
      <c r="BR102" s="74"/>
      <c r="BT102" s="98">
        <v>1.3</v>
      </c>
      <c r="BU102" s="98">
        <f t="shared" si="47"/>
        <v>0</v>
      </c>
    </row>
    <row r="103" spans="1:73" s="1" customFormat="1" ht="19.5" hidden="1" customHeight="1">
      <c r="A103" s="233"/>
      <c r="B103" s="235"/>
      <c r="C103" s="405" t="s">
        <v>1611</v>
      </c>
      <c r="D103" s="32" t="s">
        <v>1646</v>
      </c>
      <c r="E103" s="19">
        <v>1</v>
      </c>
      <c r="F103" s="107">
        <f t="shared" si="43"/>
        <v>0</v>
      </c>
      <c r="G103" s="30">
        <v>175</v>
      </c>
      <c r="H103" s="8">
        <f t="shared" ref="H103:H106" si="48">F103*G103*(100-$F$3)/100</f>
        <v>0</v>
      </c>
      <c r="I103" s="9"/>
      <c r="J103" s="206"/>
      <c r="K103" s="207"/>
      <c r="L103" s="208"/>
      <c r="M103" s="209"/>
      <c r="N103" s="210"/>
      <c r="O103" s="211"/>
      <c r="P103" s="192"/>
      <c r="Q103" s="193"/>
      <c r="R103" s="212"/>
      <c r="S103" s="213"/>
      <c r="T103" s="214"/>
      <c r="U103" s="215"/>
      <c r="V103" s="9"/>
      <c r="W103" s="20"/>
      <c r="X103" s="20"/>
      <c r="Y103" s="20"/>
      <c r="Z103" s="20"/>
      <c r="AA103" s="20"/>
      <c r="AB103" s="48">
        <f t="shared" si="45"/>
        <v>0</v>
      </c>
      <c r="AC103" s="20"/>
      <c r="AD103" s="20"/>
      <c r="AE103" s="48"/>
      <c r="AF103" s="48"/>
      <c r="AG103" s="48"/>
      <c r="AH103" s="48"/>
      <c r="AI103" s="48"/>
      <c r="AJ103" s="48">
        <v>1</v>
      </c>
      <c r="AK103" s="48"/>
      <c r="AL103" s="48"/>
      <c r="AM103" s="9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9"/>
      <c r="BO103" s="74">
        <f t="shared" si="46"/>
        <v>0</v>
      </c>
      <c r="BP103" s="51"/>
      <c r="BQ103" s="74">
        <v>5</v>
      </c>
      <c r="BR103" s="74"/>
      <c r="BT103" s="98">
        <v>1.2</v>
      </c>
      <c r="BU103" s="98">
        <f t="shared" si="47"/>
        <v>0</v>
      </c>
    </row>
    <row r="104" spans="1:73" s="1" customFormat="1" ht="19.5" hidden="1" customHeight="1">
      <c r="A104" s="233"/>
      <c r="B104" s="235"/>
      <c r="C104" s="405" t="s">
        <v>1612</v>
      </c>
      <c r="D104" s="32" t="s">
        <v>1647</v>
      </c>
      <c r="E104" s="19">
        <v>1</v>
      </c>
      <c r="F104" s="107">
        <f t="shared" si="43"/>
        <v>0</v>
      </c>
      <c r="G104" s="30">
        <v>187.5</v>
      </c>
      <c r="H104" s="8">
        <f t="shared" si="48"/>
        <v>0</v>
      </c>
      <c r="I104" s="9"/>
      <c r="J104" s="206"/>
      <c r="K104" s="207"/>
      <c r="L104" s="208"/>
      <c r="M104" s="209"/>
      <c r="N104" s="210"/>
      <c r="O104" s="211"/>
      <c r="P104" s="192"/>
      <c r="Q104" s="193"/>
      <c r="R104" s="212"/>
      <c r="S104" s="213"/>
      <c r="T104" s="214"/>
      <c r="U104" s="215"/>
      <c r="V104" s="9"/>
      <c r="W104" s="20"/>
      <c r="X104" s="20"/>
      <c r="Y104" s="20"/>
      <c r="Z104" s="20"/>
      <c r="AA104" s="20"/>
      <c r="AB104" s="48">
        <f t="shared" si="45"/>
        <v>0</v>
      </c>
      <c r="AC104" s="20"/>
      <c r="AD104" s="20"/>
      <c r="AE104" s="48"/>
      <c r="AF104" s="48"/>
      <c r="AG104" s="48"/>
      <c r="AH104" s="48"/>
      <c r="AI104" s="48"/>
      <c r="AJ104" s="48">
        <v>1</v>
      </c>
      <c r="AK104" s="48"/>
      <c r="AL104" s="48"/>
      <c r="AM104" s="9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9"/>
      <c r="BO104" s="74">
        <f t="shared" si="46"/>
        <v>0</v>
      </c>
      <c r="BP104" s="51"/>
      <c r="BQ104" s="74">
        <v>6</v>
      </c>
      <c r="BR104" s="74"/>
      <c r="BT104" s="98">
        <v>1.3</v>
      </c>
      <c r="BU104" s="98">
        <f t="shared" si="47"/>
        <v>0</v>
      </c>
    </row>
    <row r="105" spans="1:73" s="1" customFormat="1" ht="19.5" hidden="1" customHeight="1">
      <c r="A105" s="233"/>
      <c r="B105" s="235"/>
      <c r="C105" s="405" t="s">
        <v>1613</v>
      </c>
      <c r="D105" s="32" t="s">
        <v>1648</v>
      </c>
      <c r="E105" s="19">
        <v>1</v>
      </c>
      <c r="F105" s="107">
        <f t="shared" si="43"/>
        <v>0</v>
      </c>
      <c r="G105" s="30">
        <v>187.5</v>
      </c>
      <c r="H105" s="8">
        <f t="shared" si="48"/>
        <v>0</v>
      </c>
      <c r="I105" s="9"/>
      <c r="J105" s="206"/>
      <c r="K105" s="207"/>
      <c r="L105" s="208"/>
      <c r="M105" s="209"/>
      <c r="N105" s="210"/>
      <c r="O105" s="211"/>
      <c r="P105" s="192"/>
      <c r="Q105" s="193"/>
      <c r="R105" s="212"/>
      <c r="S105" s="213"/>
      <c r="T105" s="214"/>
      <c r="U105" s="215"/>
      <c r="V105" s="9"/>
      <c r="W105" s="20"/>
      <c r="X105" s="20"/>
      <c r="Y105" s="20"/>
      <c r="Z105" s="20"/>
      <c r="AA105" s="20"/>
      <c r="AB105" s="48">
        <f t="shared" si="45"/>
        <v>0</v>
      </c>
      <c r="AC105" s="20"/>
      <c r="AD105" s="20"/>
      <c r="AE105" s="48"/>
      <c r="AF105" s="48"/>
      <c r="AG105" s="48"/>
      <c r="AH105" s="48"/>
      <c r="AI105" s="48"/>
      <c r="AJ105" s="48">
        <v>1</v>
      </c>
      <c r="AK105" s="48"/>
      <c r="AL105" s="48"/>
      <c r="AM105" s="9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9"/>
      <c r="BO105" s="74">
        <f t="shared" si="46"/>
        <v>0</v>
      </c>
      <c r="BP105" s="51"/>
      <c r="BQ105" s="74">
        <v>5</v>
      </c>
      <c r="BR105" s="74"/>
      <c r="BT105" s="98">
        <v>1.4</v>
      </c>
      <c r="BU105" s="98">
        <f t="shared" si="47"/>
        <v>0</v>
      </c>
    </row>
    <row r="106" spans="1:73" s="1" customFormat="1" ht="19.5" hidden="1" customHeight="1">
      <c r="A106" s="233"/>
      <c r="B106" s="235"/>
      <c r="C106" s="405" t="s">
        <v>1597</v>
      </c>
      <c r="D106" s="18" t="s">
        <v>6</v>
      </c>
      <c r="E106" s="19">
        <v>5</v>
      </c>
      <c r="F106" s="107">
        <f t="shared" si="43"/>
        <v>0</v>
      </c>
      <c r="G106" s="30">
        <v>860</v>
      </c>
      <c r="H106" s="8">
        <f t="shared" si="48"/>
        <v>0</v>
      </c>
      <c r="I106" s="9"/>
      <c r="J106" s="206"/>
      <c r="K106" s="207"/>
      <c r="L106" s="208"/>
      <c r="M106" s="209"/>
      <c r="N106" s="210"/>
      <c r="O106" s="211"/>
      <c r="P106" s="192"/>
      <c r="Q106" s="193"/>
      <c r="R106" s="212"/>
      <c r="S106" s="213"/>
      <c r="T106" s="214"/>
      <c r="U106" s="215"/>
      <c r="V106" s="9"/>
      <c r="W106" s="20"/>
      <c r="X106" s="20"/>
      <c r="Y106" s="20"/>
      <c r="Z106" s="20"/>
      <c r="AA106" s="20"/>
      <c r="AB106" s="48">
        <f t="shared" si="45"/>
        <v>0</v>
      </c>
      <c r="AC106" s="20"/>
      <c r="AD106" s="20"/>
      <c r="AE106" s="48"/>
      <c r="AF106" s="48"/>
      <c r="AG106" s="48"/>
      <c r="AH106" s="48"/>
      <c r="AI106" s="48"/>
      <c r="AJ106" s="48">
        <v>5</v>
      </c>
      <c r="AK106" s="48"/>
      <c r="AL106" s="48"/>
      <c r="AM106" s="9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9"/>
      <c r="BO106" s="74">
        <f t="shared" si="46"/>
        <v>0</v>
      </c>
      <c r="BP106" s="51"/>
      <c r="BQ106" s="74">
        <v>26</v>
      </c>
      <c r="BR106" s="74"/>
      <c r="BT106" s="98">
        <v>6.3</v>
      </c>
      <c r="BU106" s="98">
        <f t="shared" si="47"/>
        <v>0</v>
      </c>
    </row>
    <row r="107" spans="1:73" s="1" customFormat="1" ht="20.149999999999999" customHeight="1">
      <c r="A107" s="233"/>
      <c r="B107" s="235"/>
      <c r="C107" s="292" t="s">
        <v>1614</v>
      </c>
      <c r="D107" s="32" t="s">
        <v>200</v>
      </c>
      <c r="E107" s="32">
        <v>1</v>
      </c>
      <c r="F107" s="107">
        <f t="shared" si="38"/>
        <v>0</v>
      </c>
      <c r="G107" s="30">
        <v>220</v>
      </c>
      <c r="H107" s="8">
        <f t="shared" si="39"/>
        <v>0</v>
      </c>
      <c r="I107" s="9"/>
      <c r="J107" s="206"/>
      <c r="K107" s="207"/>
      <c r="L107" s="208"/>
      <c r="M107" s="209"/>
      <c r="N107" s="210"/>
      <c r="O107" s="211"/>
      <c r="P107" s="192"/>
      <c r="Q107" s="193"/>
      <c r="R107" s="212"/>
      <c r="S107" s="213"/>
      <c r="T107" s="214"/>
      <c r="U107" s="215"/>
      <c r="V107" s="9"/>
      <c r="W107" s="20"/>
      <c r="X107" s="20"/>
      <c r="Y107" s="20"/>
      <c r="Z107" s="20"/>
      <c r="AA107" s="20"/>
      <c r="AB107" s="20"/>
      <c r="AC107" s="48">
        <f t="shared" ref="AC107:AC112" si="49">AK107*$F107</f>
        <v>0</v>
      </c>
      <c r="AD107" s="20"/>
      <c r="AE107" s="48"/>
      <c r="AF107" s="48"/>
      <c r="AG107" s="48"/>
      <c r="AH107" s="48"/>
      <c r="AI107" s="48"/>
      <c r="AJ107" s="48"/>
      <c r="AK107" s="48">
        <v>1</v>
      </c>
      <c r="AL107" s="48"/>
      <c r="AM107" s="9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9"/>
      <c r="BO107" s="51"/>
      <c r="BP107" s="74">
        <f t="shared" ref="BP107:BP112" si="50">BR107*F107</f>
        <v>0</v>
      </c>
      <c r="BQ107" s="74"/>
      <c r="BR107" s="74">
        <v>7</v>
      </c>
      <c r="BT107" s="98">
        <v>2.35</v>
      </c>
      <c r="BU107" s="98">
        <f t="shared" si="42"/>
        <v>0</v>
      </c>
    </row>
    <row r="108" spans="1:73" s="1" customFormat="1" ht="20.149999999999999" customHeight="1">
      <c r="A108" s="233"/>
      <c r="B108" s="235"/>
      <c r="C108" s="292" t="s">
        <v>1615</v>
      </c>
      <c r="D108" s="32" t="s">
        <v>219</v>
      </c>
      <c r="E108" s="32">
        <v>1</v>
      </c>
      <c r="F108" s="107">
        <f t="shared" si="38"/>
        <v>0</v>
      </c>
      <c r="G108" s="30">
        <v>220</v>
      </c>
      <c r="H108" s="8">
        <f t="shared" si="39"/>
        <v>0</v>
      </c>
      <c r="I108" s="9"/>
      <c r="J108" s="206"/>
      <c r="K108" s="207"/>
      <c r="L108" s="208"/>
      <c r="M108" s="209"/>
      <c r="N108" s="210"/>
      <c r="O108" s="211"/>
      <c r="P108" s="192"/>
      <c r="Q108" s="193"/>
      <c r="R108" s="212"/>
      <c r="S108" s="213"/>
      <c r="T108" s="214"/>
      <c r="U108" s="215"/>
      <c r="V108" s="9"/>
      <c r="W108" s="20"/>
      <c r="X108" s="20"/>
      <c r="Y108" s="20"/>
      <c r="Z108" s="20"/>
      <c r="AA108" s="20"/>
      <c r="AB108" s="20"/>
      <c r="AC108" s="48">
        <f t="shared" si="49"/>
        <v>0</v>
      </c>
      <c r="AD108" s="20"/>
      <c r="AE108" s="48"/>
      <c r="AF108" s="48"/>
      <c r="AG108" s="48"/>
      <c r="AH108" s="48"/>
      <c r="AI108" s="48"/>
      <c r="AJ108" s="48"/>
      <c r="AK108" s="48">
        <v>1</v>
      </c>
      <c r="AL108" s="48"/>
      <c r="AM108" s="9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9"/>
      <c r="BO108" s="51"/>
      <c r="BP108" s="74">
        <f t="shared" si="50"/>
        <v>0</v>
      </c>
      <c r="BQ108" s="74"/>
      <c r="BR108" s="74">
        <v>7</v>
      </c>
      <c r="BT108" s="98">
        <v>2.5</v>
      </c>
      <c r="BU108" s="98">
        <f t="shared" si="42"/>
        <v>0</v>
      </c>
    </row>
    <row r="109" spans="1:73" s="1" customFormat="1" ht="20.149999999999999" customHeight="1">
      <c r="A109" s="233"/>
      <c r="B109" s="235"/>
      <c r="C109" s="292" t="s">
        <v>1616</v>
      </c>
      <c r="D109" s="19" t="s">
        <v>220</v>
      </c>
      <c r="E109" s="19">
        <v>1</v>
      </c>
      <c r="F109" s="107">
        <f t="shared" si="38"/>
        <v>0</v>
      </c>
      <c r="G109" s="30">
        <v>220</v>
      </c>
      <c r="H109" s="8">
        <f t="shared" si="39"/>
        <v>0</v>
      </c>
      <c r="I109" s="9"/>
      <c r="J109" s="206"/>
      <c r="K109" s="207"/>
      <c r="L109" s="208"/>
      <c r="M109" s="209"/>
      <c r="N109" s="210"/>
      <c r="O109" s="211"/>
      <c r="P109" s="192"/>
      <c r="Q109" s="193"/>
      <c r="R109" s="212"/>
      <c r="S109" s="213"/>
      <c r="T109" s="214"/>
      <c r="U109" s="215"/>
      <c r="V109" s="9"/>
      <c r="W109" s="20"/>
      <c r="X109" s="20"/>
      <c r="Y109" s="20"/>
      <c r="Z109" s="20"/>
      <c r="AA109" s="20"/>
      <c r="AB109" s="20"/>
      <c r="AC109" s="48">
        <f t="shared" si="49"/>
        <v>0</v>
      </c>
      <c r="AD109" s="20"/>
      <c r="AE109" s="48"/>
      <c r="AF109" s="48"/>
      <c r="AG109" s="48"/>
      <c r="AH109" s="48"/>
      <c r="AI109" s="48"/>
      <c r="AJ109" s="48"/>
      <c r="AK109" s="48">
        <v>1</v>
      </c>
      <c r="AL109" s="48"/>
      <c r="AM109" s="9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9"/>
      <c r="BO109" s="51"/>
      <c r="BP109" s="74">
        <f t="shared" si="50"/>
        <v>0</v>
      </c>
      <c r="BQ109" s="74"/>
      <c r="BR109" s="74">
        <v>7</v>
      </c>
      <c r="BT109" s="98">
        <v>2.6</v>
      </c>
      <c r="BU109" s="98">
        <f t="shared" si="42"/>
        <v>0</v>
      </c>
    </row>
    <row r="110" spans="1:73" s="1" customFormat="1" ht="20.149999999999999" customHeight="1">
      <c r="A110" s="233"/>
      <c r="B110" s="235"/>
      <c r="C110" s="292" t="s">
        <v>1617</v>
      </c>
      <c r="D110" s="32" t="s">
        <v>221</v>
      </c>
      <c r="E110" s="32">
        <v>1</v>
      </c>
      <c r="F110" s="107">
        <f t="shared" si="38"/>
        <v>0</v>
      </c>
      <c r="G110" s="30">
        <v>220</v>
      </c>
      <c r="H110" s="8">
        <f t="shared" si="39"/>
        <v>0</v>
      </c>
      <c r="I110" s="9"/>
      <c r="J110" s="206"/>
      <c r="K110" s="207"/>
      <c r="L110" s="208"/>
      <c r="M110" s="209"/>
      <c r="N110" s="210"/>
      <c r="O110" s="211"/>
      <c r="P110" s="192"/>
      <c r="Q110" s="193"/>
      <c r="R110" s="212"/>
      <c r="S110" s="213"/>
      <c r="T110" s="214"/>
      <c r="U110" s="215"/>
      <c r="V110" s="9"/>
      <c r="W110" s="20"/>
      <c r="X110" s="20"/>
      <c r="Y110" s="20"/>
      <c r="Z110" s="20"/>
      <c r="AA110" s="20"/>
      <c r="AB110" s="20"/>
      <c r="AC110" s="48">
        <f t="shared" si="49"/>
        <v>0</v>
      </c>
      <c r="AD110" s="20"/>
      <c r="AE110" s="48"/>
      <c r="AF110" s="48"/>
      <c r="AG110" s="48"/>
      <c r="AH110" s="48"/>
      <c r="AI110" s="48"/>
      <c r="AJ110" s="48"/>
      <c r="AK110" s="48">
        <v>1</v>
      </c>
      <c r="AL110" s="48"/>
      <c r="AM110" s="9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9"/>
      <c r="BO110" s="51"/>
      <c r="BP110" s="74">
        <f t="shared" si="50"/>
        <v>0</v>
      </c>
      <c r="BQ110" s="74"/>
      <c r="BR110" s="74">
        <v>7</v>
      </c>
      <c r="BT110" s="98">
        <v>2.2999999999999998</v>
      </c>
      <c r="BU110" s="98">
        <f t="shared" si="42"/>
        <v>0</v>
      </c>
    </row>
    <row r="111" spans="1:73" s="1" customFormat="1" ht="20.149999999999999" customHeight="1">
      <c r="A111" s="233"/>
      <c r="B111" s="235"/>
      <c r="C111" s="292" t="s">
        <v>1618</v>
      </c>
      <c r="D111" s="19" t="s">
        <v>222</v>
      </c>
      <c r="E111" s="19">
        <v>1</v>
      </c>
      <c r="F111" s="107">
        <f t="shared" si="38"/>
        <v>0</v>
      </c>
      <c r="G111" s="30">
        <v>220</v>
      </c>
      <c r="H111" s="8">
        <f t="shared" si="39"/>
        <v>0</v>
      </c>
      <c r="I111" s="9"/>
      <c r="J111" s="206"/>
      <c r="K111" s="207"/>
      <c r="L111" s="208"/>
      <c r="M111" s="209"/>
      <c r="N111" s="210"/>
      <c r="O111" s="211"/>
      <c r="P111" s="192"/>
      <c r="Q111" s="193"/>
      <c r="R111" s="212"/>
      <c r="S111" s="213"/>
      <c r="T111" s="214"/>
      <c r="U111" s="215"/>
      <c r="V111" s="9"/>
      <c r="W111" s="20"/>
      <c r="X111" s="20"/>
      <c r="Y111" s="20"/>
      <c r="Z111" s="20"/>
      <c r="AA111" s="20"/>
      <c r="AB111" s="20"/>
      <c r="AC111" s="48">
        <f t="shared" si="49"/>
        <v>0</v>
      </c>
      <c r="AD111" s="20"/>
      <c r="AE111" s="48"/>
      <c r="AF111" s="48"/>
      <c r="AG111" s="48"/>
      <c r="AH111" s="48"/>
      <c r="AI111" s="48"/>
      <c r="AJ111" s="48"/>
      <c r="AK111" s="48">
        <v>1</v>
      </c>
      <c r="AL111" s="48"/>
      <c r="AM111" s="9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9"/>
      <c r="BO111" s="51"/>
      <c r="BP111" s="74">
        <f t="shared" si="50"/>
        <v>0</v>
      </c>
      <c r="BQ111" s="74"/>
      <c r="BR111" s="74">
        <v>7</v>
      </c>
      <c r="BT111" s="98">
        <v>2.35</v>
      </c>
      <c r="BU111" s="98">
        <f t="shared" si="42"/>
        <v>0</v>
      </c>
    </row>
    <row r="112" spans="1:73" s="1" customFormat="1" ht="19.5" customHeight="1">
      <c r="A112" s="233"/>
      <c r="B112" s="235"/>
      <c r="C112" s="232" t="s">
        <v>1598</v>
      </c>
      <c r="D112" s="18" t="s">
        <v>24</v>
      </c>
      <c r="E112" s="19">
        <v>5</v>
      </c>
      <c r="F112" s="107">
        <f t="shared" si="38"/>
        <v>0</v>
      </c>
      <c r="G112" s="8">
        <v>1045</v>
      </c>
      <c r="H112" s="8">
        <f t="shared" si="39"/>
        <v>0</v>
      </c>
      <c r="I112" s="9"/>
      <c r="J112" s="206"/>
      <c r="K112" s="207"/>
      <c r="L112" s="208"/>
      <c r="M112" s="209"/>
      <c r="N112" s="210"/>
      <c r="O112" s="211"/>
      <c r="P112" s="192"/>
      <c r="Q112" s="193"/>
      <c r="R112" s="212"/>
      <c r="S112" s="213"/>
      <c r="T112" s="214"/>
      <c r="U112" s="215"/>
      <c r="V112" s="9"/>
      <c r="W112" s="20"/>
      <c r="X112" s="20"/>
      <c r="Y112" s="20"/>
      <c r="Z112" s="20"/>
      <c r="AA112" s="20"/>
      <c r="AB112" s="20"/>
      <c r="AC112" s="48">
        <f t="shared" si="49"/>
        <v>0</v>
      </c>
      <c r="AD112" s="20"/>
      <c r="AE112" s="48"/>
      <c r="AF112" s="48"/>
      <c r="AG112" s="48"/>
      <c r="AH112" s="48"/>
      <c r="AI112" s="48"/>
      <c r="AJ112" s="48"/>
      <c r="AK112" s="48">
        <v>5</v>
      </c>
      <c r="AL112" s="48"/>
      <c r="AM112" s="9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9"/>
      <c r="BO112" s="51"/>
      <c r="BP112" s="74">
        <f t="shared" si="50"/>
        <v>0</v>
      </c>
      <c r="BQ112" s="74"/>
      <c r="BR112" s="74">
        <v>35</v>
      </c>
      <c r="BT112" s="98">
        <v>12.2</v>
      </c>
      <c r="BU112" s="98">
        <f t="shared" si="42"/>
        <v>0</v>
      </c>
    </row>
    <row r="113" spans="1:73" s="1" customFormat="1" ht="19.5" hidden="1" customHeight="1">
      <c r="A113" s="233"/>
      <c r="B113" s="235"/>
      <c r="C113" s="405" t="s">
        <v>1619</v>
      </c>
      <c r="D113" s="32" t="s">
        <v>200</v>
      </c>
      <c r="E113" s="32">
        <v>1</v>
      </c>
      <c r="F113" s="107">
        <f t="shared" ref="F113:F118" si="51">SUM(J113:U113)</f>
        <v>0</v>
      </c>
      <c r="G113" s="30">
        <v>220</v>
      </c>
      <c r="H113" s="8">
        <f t="shared" ref="H113:H118" si="52">F113*G113*(100-$F$3)/100</f>
        <v>0</v>
      </c>
      <c r="I113" s="9"/>
      <c r="J113" s="206"/>
      <c r="K113" s="207"/>
      <c r="L113" s="208"/>
      <c r="M113" s="209"/>
      <c r="N113" s="210"/>
      <c r="O113" s="211"/>
      <c r="P113" s="192"/>
      <c r="Q113" s="193"/>
      <c r="R113" s="212"/>
      <c r="S113" s="213"/>
      <c r="T113" s="214"/>
      <c r="U113" s="215"/>
      <c r="V113" s="9"/>
      <c r="W113" s="20"/>
      <c r="X113" s="20"/>
      <c r="Y113" s="20"/>
      <c r="Z113" s="20"/>
      <c r="AA113" s="20"/>
      <c r="AB113" s="20"/>
      <c r="AC113" s="48">
        <f t="shared" ref="AC113:AC118" si="53">AK113*$F113</f>
        <v>0</v>
      </c>
      <c r="AD113" s="20"/>
      <c r="AE113" s="48"/>
      <c r="AF113" s="48"/>
      <c r="AG113" s="48"/>
      <c r="AH113" s="48"/>
      <c r="AI113" s="48"/>
      <c r="AJ113" s="48"/>
      <c r="AK113" s="48">
        <v>1</v>
      </c>
      <c r="AL113" s="48"/>
      <c r="AM113" s="9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9"/>
      <c r="BO113" s="51"/>
      <c r="BP113" s="74">
        <f t="shared" ref="BP113:BP118" si="54">BR113*F113</f>
        <v>0</v>
      </c>
      <c r="BQ113" s="74"/>
      <c r="BR113" s="74">
        <v>7</v>
      </c>
      <c r="BT113" s="98">
        <v>2.35</v>
      </c>
      <c r="BU113" s="98">
        <f t="shared" ref="BU113:BU118" si="55">BT113*F113</f>
        <v>0</v>
      </c>
    </row>
    <row r="114" spans="1:73" s="1" customFormat="1" ht="19.5" hidden="1" customHeight="1">
      <c r="A114" s="233"/>
      <c r="B114" s="235"/>
      <c r="C114" s="405" t="s">
        <v>1620</v>
      </c>
      <c r="D114" s="32" t="s">
        <v>219</v>
      </c>
      <c r="E114" s="32">
        <v>1</v>
      </c>
      <c r="F114" s="107">
        <f t="shared" si="51"/>
        <v>0</v>
      </c>
      <c r="G114" s="30">
        <v>220</v>
      </c>
      <c r="H114" s="8">
        <f t="shared" si="52"/>
        <v>0</v>
      </c>
      <c r="I114" s="9"/>
      <c r="J114" s="206"/>
      <c r="K114" s="207"/>
      <c r="L114" s="208"/>
      <c r="M114" s="209"/>
      <c r="N114" s="210"/>
      <c r="O114" s="211"/>
      <c r="P114" s="192"/>
      <c r="Q114" s="193"/>
      <c r="R114" s="212"/>
      <c r="S114" s="213"/>
      <c r="T114" s="214"/>
      <c r="U114" s="215"/>
      <c r="V114" s="9"/>
      <c r="W114" s="20"/>
      <c r="X114" s="20"/>
      <c r="Y114" s="20"/>
      <c r="Z114" s="20"/>
      <c r="AA114" s="20"/>
      <c r="AB114" s="20"/>
      <c r="AC114" s="48">
        <f t="shared" si="53"/>
        <v>0</v>
      </c>
      <c r="AD114" s="20"/>
      <c r="AE114" s="48"/>
      <c r="AF114" s="48"/>
      <c r="AG114" s="48"/>
      <c r="AH114" s="48"/>
      <c r="AI114" s="48"/>
      <c r="AJ114" s="48"/>
      <c r="AK114" s="48">
        <v>1</v>
      </c>
      <c r="AL114" s="48"/>
      <c r="AM114" s="9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9"/>
      <c r="BO114" s="51"/>
      <c r="BP114" s="74">
        <f t="shared" si="54"/>
        <v>0</v>
      </c>
      <c r="BQ114" s="74"/>
      <c r="BR114" s="74">
        <v>7</v>
      </c>
      <c r="BT114" s="98">
        <v>2.5</v>
      </c>
      <c r="BU114" s="98">
        <f t="shared" si="55"/>
        <v>0</v>
      </c>
    </row>
    <row r="115" spans="1:73" s="1" customFormat="1" ht="19.5" hidden="1" customHeight="1">
      <c r="A115" s="233"/>
      <c r="B115" s="235"/>
      <c r="C115" s="405" t="s">
        <v>1621</v>
      </c>
      <c r="D115" s="19" t="s">
        <v>220</v>
      </c>
      <c r="E115" s="19">
        <v>1</v>
      </c>
      <c r="F115" s="107">
        <f t="shared" si="51"/>
        <v>0</v>
      </c>
      <c r="G115" s="30">
        <v>220</v>
      </c>
      <c r="H115" s="8">
        <f t="shared" si="52"/>
        <v>0</v>
      </c>
      <c r="I115" s="9"/>
      <c r="J115" s="206"/>
      <c r="K115" s="207"/>
      <c r="L115" s="208"/>
      <c r="M115" s="209"/>
      <c r="N115" s="210"/>
      <c r="O115" s="211"/>
      <c r="P115" s="192"/>
      <c r="Q115" s="193"/>
      <c r="R115" s="212"/>
      <c r="S115" s="213"/>
      <c r="T115" s="214"/>
      <c r="U115" s="215"/>
      <c r="V115" s="9"/>
      <c r="W115" s="20"/>
      <c r="X115" s="20"/>
      <c r="Y115" s="20"/>
      <c r="Z115" s="20"/>
      <c r="AA115" s="20"/>
      <c r="AB115" s="20"/>
      <c r="AC115" s="48">
        <f t="shared" si="53"/>
        <v>0</v>
      </c>
      <c r="AD115" s="20"/>
      <c r="AE115" s="48"/>
      <c r="AF115" s="48"/>
      <c r="AG115" s="48"/>
      <c r="AH115" s="48"/>
      <c r="AI115" s="48"/>
      <c r="AJ115" s="48"/>
      <c r="AK115" s="48">
        <v>1</v>
      </c>
      <c r="AL115" s="48"/>
      <c r="AM115" s="9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9"/>
      <c r="BO115" s="51"/>
      <c r="BP115" s="74">
        <f t="shared" si="54"/>
        <v>0</v>
      </c>
      <c r="BQ115" s="74"/>
      <c r="BR115" s="74">
        <v>7</v>
      </c>
      <c r="BT115" s="98">
        <v>2.6</v>
      </c>
      <c r="BU115" s="98">
        <f t="shared" si="55"/>
        <v>0</v>
      </c>
    </row>
    <row r="116" spans="1:73" s="1" customFormat="1" ht="19.5" hidden="1" customHeight="1">
      <c r="A116" s="233"/>
      <c r="B116" s="235"/>
      <c r="C116" s="405" t="s">
        <v>1622</v>
      </c>
      <c r="D116" s="32" t="s">
        <v>221</v>
      </c>
      <c r="E116" s="32">
        <v>1</v>
      </c>
      <c r="F116" s="107">
        <f t="shared" si="51"/>
        <v>0</v>
      </c>
      <c r="G116" s="30">
        <v>220</v>
      </c>
      <c r="H116" s="8">
        <f t="shared" si="52"/>
        <v>0</v>
      </c>
      <c r="I116" s="9"/>
      <c r="J116" s="206"/>
      <c r="K116" s="207"/>
      <c r="L116" s="208"/>
      <c r="M116" s="209"/>
      <c r="N116" s="210"/>
      <c r="O116" s="211"/>
      <c r="P116" s="192"/>
      <c r="Q116" s="193"/>
      <c r="R116" s="212"/>
      <c r="S116" s="213"/>
      <c r="T116" s="214"/>
      <c r="U116" s="215"/>
      <c r="V116" s="9"/>
      <c r="W116" s="20"/>
      <c r="X116" s="20"/>
      <c r="Y116" s="20"/>
      <c r="Z116" s="20"/>
      <c r="AA116" s="20"/>
      <c r="AB116" s="20"/>
      <c r="AC116" s="48">
        <f t="shared" si="53"/>
        <v>0</v>
      </c>
      <c r="AD116" s="20"/>
      <c r="AE116" s="48"/>
      <c r="AF116" s="48"/>
      <c r="AG116" s="48"/>
      <c r="AH116" s="48"/>
      <c r="AI116" s="48"/>
      <c r="AJ116" s="48"/>
      <c r="AK116" s="48">
        <v>1</v>
      </c>
      <c r="AL116" s="48"/>
      <c r="AM116" s="9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9"/>
      <c r="BO116" s="51"/>
      <c r="BP116" s="74">
        <f t="shared" si="54"/>
        <v>0</v>
      </c>
      <c r="BQ116" s="74"/>
      <c r="BR116" s="74">
        <v>7</v>
      </c>
      <c r="BT116" s="98">
        <v>2.2999999999999998</v>
      </c>
      <c r="BU116" s="98">
        <f t="shared" si="55"/>
        <v>0</v>
      </c>
    </row>
    <row r="117" spans="1:73" s="1" customFormat="1" ht="19.5" hidden="1" customHeight="1">
      <c r="A117" s="233"/>
      <c r="B117" s="235"/>
      <c r="C117" s="405" t="s">
        <v>1623</v>
      </c>
      <c r="D117" s="19" t="s">
        <v>222</v>
      </c>
      <c r="E117" s="19">
        <v>1</v>
      </c>
      <c r="F117" s="107">
        <f t="shared" si="51"/>
        <v>0</v>
      </c>
      <c r="G117" s="30">
        <v>220</v>
      </c>
      <c r="H117" s="8">
        <f t="shared" si="52"/>
        <v>0</v>
      </c>
      <c r="I117" s="9"/>
      <c r="J117" s="206"/>
      <c r="K117" s="207"/>
      <c r="L117" s="208"/>
      <c r="M117" s="209"/>
      <c r="N117" s="210"/>
      <c r="O117" s="211"/>
      <c r="P117" s="192"/>
      <c r="Q117" s="193"/>
      <c r="R117" s="212"/>
      <c r="S117" s="213"/>
      <c r="T117" s="214"/>
      <c r="U117" s="215"/>
      <c r="V117" s="9"/>
      <c r="W117" s="20"/>
      <c r="X117" s="20"/>
      <c r="Y117" s="20"/>
      <c r="Z117" s="20"/>
      <c r="AA117" s="20"/>
      <c r="AB117" s="20"/>
      <c r="AC117" s="48">
        <f t="shared" si="53"/>
        <v>0</v>
      </c>
      <c r="AD117" s="20"/>
      <c r="AE117" s="48"/>
      <c r="AF117" s="48"/>
      <c r="AG117" s="48"/>
      <c r="AH117" s="48"/>
      <c r="AI117" s="48"/>
      <c r="AJ117" s="48"/>
      <c r="AK117" s="48">
        <v>1</v>
      </c>
      <c r="AL117" s="48"/>
      <c r="AM117" s="9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9"/>
      <c r="BO117" s="51"/>
      <c r="BP117" s="74">
        <f t="shared" si="54"/>
        <v>0</v>
      </c>
      <c r="BQ117" s="74"/>
      <c r="BR117" s="74">
        <v>7</v>
      </c>
      <c r="BT117" s="98">
        <v>2.35</v>
      </c>
      <c r="BU117" s="98">
        <f t="shared" si="55"/>
        <v>0</v>
      </c>
    </row>
    <row r="118" spans="1:73" s="1" customFormat="1" ht="19.5" hidden="1" customHeight="1">
      <c r="A118" s="233"/>
      <c r="B118" s="235"/>
      <c r="C118" s="405" t="s">
        <v>1599</v>
      </c>
      <c r="D118" s="18" t="s">
        <v>24</v>
      </c>
      <c r="E118" s="19">
        <v>5</v>
      </c>
      <c r="F118" s="107">
        <f t="shared" si="51"/>
        <v>0</v>
      </c>
      <c r="G118" s="8">
        <v>1045</v>
      </c>
      <c r="H118" s="8">
        <f t="shared" si="52"/>
        <v>0</v>
      </c>
      <c r="I118" s="9"/>
      <c r="J118" s="206"/>
      <c r="K118" s="207"/>
      <c r="L118" s="208"/>
      <c r="M118" s="209"/>
      <c r="N118" s="210"/>
      <c r="O118" s="211"/>
      <c r="P118" s="192"/>
      <c r="Q118" s="193"/>
      <c r="R118" s="212"/>
      <c r="S118" s="213"/>
      <c r="T118" s="214"/>
      <c r="U118" s="215"/>
      <c r="V118" s="9"/>
      <c r="W118" s="20"/>
      <c r="X118" s="20"/>
      <c r="Y118" s="20"/>
      <c r="Z118" s="20"/>
      <c r="AA118" s="20"/>
      <c r="AB118" s="20"/>
      <c r="AC118" s="48">
        <f t="shared" si="53"/>
        <v>0</v>
      </c>
      <c r="AD118" s="20"/>
      <c r="AE118" s="48"/>
      <c r="AF118" s="48"/>
      <c r="AG118" s="48"/>
      <c r="AH118" s="48"/>
      <c r="AI118" s="48"/>
      <c r="AJ118" s="48"/>
      <c r="AK118" s="48">
        <v>5</v>
      </c>
      <c r="AL118" s="48"/>
      <c r="AM118" s="9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9"/>
      <c r="BO118" s="51"/>
      <c r="BP118" s="74">
        <f t="shared" si="54"/>
        <v>0</v>
      </c>
      <c r="BQ118" s="74"/>
      <c r="BR118" s="74">
        <v>35</v>
      </c>
      <c r="BT118" s="98">
        <v>12.2</v>
      </c>
      <c r="BU118" s="98">
        <f t="shared" si="55"/>
        <v>0</v>
      </c>
    </row>
    <row r="119" spans="1:73" s="1" customFormat="1" ht="20.149999999999999" customHeight="1">
      <c r="A119" s="233"/>
      <c r="B119" s="235"/>
      <c r="C119" s="292" t="s">
        <v>1624</v>
      </c>
      <c r="D119" s="32" t="s">
        <v>249</v>
      </c>
      <c r="E119" s="32">
        <v>1</v>
      </c>
      <c r="F119" s="107">
        <f t="shared" ref="F119:F136" si="56">SUM(J119:U119)</f>
        <v>0</v>
      </c>
      <c r="G119" s="30">
        <v>215</v>
      </c>
      <c r="H119" s="8">
        <f t="shared" ref="H119:H136" si="57">F119*G119*(100-$F$3)/100</f>
        <v>0</v>
      </c>
      <c r="I119" s="9"/>
      <c r="J119" s="206"/>
      <c r="K119" s="207"/>
      <c r="L119" s="208"/>
      <c r="M119" s="209"/>
      <c r="N119" s="210"/>
      <c r="O119" s="211"/>
      <c r="P119" s="192"/>
      <c r="Q119" s="193"/>
      <c r="R119" s="212"/>
      <c r="S119" s="213"/>
      <c r="T119" s="214"/>
      <c r="U119" s="215"/>
      <c r="V119" s="9"/>
      <c r="W119" s="20"/>
      <c r="X119" s="20"/>
      <c r="Y119" s="20"/>
      <c r="Z119" s="20"/>
      <c r="AA119" s="20"/>
      <c r="AB119" s="48">
        <f t="shared" ref="AB119:AB124" si="58">AJ119*$F119</f>
        <v>0</v>
      </c>
      <c r="AC119" s="20"/>
      <c r="AD119" s="20"/>
      <c r="AE119" s="48"/>
      <c r="AF119" s="48"/>
      <c r="AG119" s="48"/>
      <c r="AH119" s="48"/>
      <c r="AI119" s="48"/>
      <c r="AJ119" s="48">
        <v>1</v>
      </c>
      <c r="AK119" s="48"/>
      <c r="AL119" s="48"/>
      <c r="AM119" s="9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9"/>
      <c r="BO119" s="74">
        <f t="shared" ref="BO119:BO136" si="59">BQ119*F119</f>
        <v>0</v>
      </c>
      <c r="BP119" s="51"/>
      <c r="BQ119" s="74">
        <v>5</v>
      </c>
      <c r="BR119" s="74"/>
      <c r="BT119" s="98">
        <v>1.1000000000000001</v>
      </c>
      <c r="BU119" s="98">
        <f t="shared" ref="BU119:BU136" si="60">BT119*F119</f>
        <v>0</v>
      </c>
    </row>
    <row r="120" spans="1:73" s="1" customFormat="1" ht="20.149999999999999" customHeight="1">
      <c r="A120" s="233"/>
      <c r="B120" s="235"/>
      <c r="C120" s="292" t="s">
        <v>1625</v>
      </c>
      <c r="D120" s="32" t="s">
        <v>248</v>
      </c>
      <c r="E120" s="32">
        <v>1</v>
      </c>
      <c r="F120" s="107">
        <f t="shared" si="56"/>
        <v>0</v>
      </c>
      <c r="G120" s="30">
        <v>215</v>
      </c>
      <c r="H120" s="8">
        <f t="shared" si="57"/>
        <v>0</v>
      </c>
      <c r="I120" s="9"/>
      <c r="J120" s="206"/>
      <c r="K120" s="207"/>
      <c r="L120" s="208"/>
      <c r="M120" s="209"/>
      <c r="N120" s="210"/>
      <c r="O120" s="211"/>
      <c r="P120" s="192"/>
      <c r="Q120" s="193"/>
      <c r="R120" s="212"/>
      <c r="S120" s="213"/>
      <c r="T120" s="214"/>
      <c r="U120" s="215"/>
      <c r="V120" s="9"/>
      <c r="W120" s="20"/>
      <c r="X120" s="20"/>
      <c r="Y120" s="20"/>
      <c r="Z120" s="20"/>
      <c r="AA120" s="20"/>
      <c r="AB120" s="48">
        <f t="shared" si="58"/>
        <v>0</v>
      </c>
      <c r="AC120" s="20"/>
      <c r="AD120" s="20"/>
      <c r="AE120" s="48"/>
      <c r="AF120" s="48"/>
      <c r="AG120" s="48"/>
      <c r="AH120" s="48"/>
      <c r="AI120" s="48"/>
      <c r="AJ120" s="48">
        <v>1</v>
      </c>
      <c r="AK120" s="48"/>
      <c r="AL120" s="48"/>
      <c r="AM120" s="9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9"/>
      <c r="BO120" s="74">
        <f t="shared" si="59"/>
        <v>0</v>
      </c>
      <c r="BP120" s="51"/>
      <c r="BQ120" s="74">
        <v>5</v>
      </c>
      <c r="BR120" s="74"/>
      <c r="BT120" s="98">
        <v>1.3</v>
      </c>
      <c r="BU120" s="98">
        <f t="shared" si="60"/>
        <v>0</v>
      </c>
    </row>
    <row r="121" spans="1:73" s="1" customFormat="1" ht="20.149999999999999" customHeight="1">
      <c r="A121" s="233"/>
      <c r="B121" s="235"/>
      <c r="C121" s="292" t="s">
        <v>1628</v>
      </c>
      <c r="D121" s="32" t="s">
        <v>250</v>
      </c>
      <c r="E121" s="19">
        <v>1</v>
      </c>
      <c r="F121" s="107">
        <f t="shared" si="56"/>
        <v>0</v>
      </c>
      <c r="G121" s="30">
        <v>215</v>
      </c>
      <c r="H121" s="8">
        <f t="shared" si="57"/>
        <v>0</v>
      </c>
      <c r="I121" s="9"/>
      <c r="J121" s="206"/>
      <c r="K121" s="207"/>
      <c r="L121" s="208"/>
      <c r="M121" s="209"/>
      <c r="N121" s="210"/>
      <c r="O121" s="211"/>
      <c r="P121" s="192"/>
      <c r="Q121" s="193"/>
      <c r="R121" s="212"/>
      <c r="S121" s="213"/>
      <c r="T121" s="214"/>
      <c r="U121" s="215"/>
      <c r="V121" s="9"/>
      <c r="W121" s="20"/>
      <c r="X121" s="20"/>
      <c r="Y121" s="20"/>
      <c r="Z121" s="20"/>
      <c r="AA121" s="20"/>
      <c r="AB121" s="48">
        <f t="shared" si="58"/>
        <v>0</v>
      </c>
      <c r="AC121" s="20"/>
      <c r="AD121" s="20"/>
      <c r="AE121" s="48"/>
      <c r="AF121" s="48"/>
      <c r="AG121" s="48"/>
      <c r="AH121" s="48"/>
      <c r="AI121" s="48"/>
      <c r="AJ121" s="48">
        <v>1</v>
      </c>
      <c r="AK121" s="48"/>
      <c r="AL121" s="48"/>
      <c r="AM121" s="9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9"/>
      <c r="BO121" s="74">
        <f t="shared" si="59"/>
        <v>0</v>
      </c>
      <c r="BP121" s="51"/>
      <c r="BQ121" s="74">
        <v>5</v>
      </c>
      <c r="BR121" s="74"/>
      <c r="BT121" s="98">
        <v>1.2</v>
      </c>
      <c r="BU121" s="98">
        <f t="shared" si="60"/>
        <v>0</v>
      </c>
    </row>
    <row r="122" spans="1:73" s="1" customFormat="1" ht="20.149999999999999" customHeight="1">
      <c r="A122" s="233"/>
      <c r="B122" s="235"/>
      <c r="C122" s="292" t="s">
        <v>1627</v>
      </c>
      <c r="D122" s="32" t="s">
        <v>251</v>
      </c>
      <c r="E122" s="32">
        <v>1</v>
      </c>
      <c r="F122" s="107">
        <f t="shared" si="56"/>
        <v>0</v>
      </c>
      <c r="G122" s="30">
        <v>220</v>
      </c>
      <c r="H122" s="8">
        <f t="shared" si="57"/>
        <v>0</v>
      </c>
      <c r="I122" s="9"/>
      <c r="J122" s="206"/>
      <c r="K122" s="207"/>
      <c r="L122" s="208"/>
      <c r="M122" s="209"/>
      <c r="N122" s="210"/>
      <c r="O122" s="211"/>
      <c r="P122" s="192"/>
      <c r="Q122" s="193"/>
      <c r="R122" s="212"/>
      <c r="S122" s="213"/>
      <c r="T122" s="214"/>
      <c r="U122" s="215"/>
      <c r="V122" s="9"/>
      <c r="W122" s="20"/>
      <c r="X122" s="20"/>
      <c r="Y122" s="20"/>
      <c r="Z122" s="20"/>
      <c r="AA122" s="20"/>
      <c r="AB122" s="48">
        <f t="shared" si="58"/>
        <v>0</v>
      </c>
      <c r="AC122" s="20"/>
      <c r="AD122" s="20"/>
      <c r="AE122" s="48"/>
      <c r="AF122" s="48"/>
      <c r="AG122" s="48"/>
      <c r="AH122" s="48"/>
      <c r="AI122" s="48"/>
      <c r="AJ122" s="48">
        <v>1</v>
      </c>
      <c r="AK122" s="48"/>
      <c r="AL122" s="48"/>
      <c r="AM122" s="9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9"/>
      <c r="BO122" s="74">
        <f t="shared" si="59"/>
        <v>0</v>
      </c>
      <c r="BP122" s="51"/>
      <c r="BQ122" s="74">
        <v>6</v>
      </c>
      <c r="BR122" s="74"/>
      <c r="BT122" s="98">
        <v>1.3</v>
      </c>
      <c r="BU122" s="98">
        <f t="shared" si="60"/>
        <v>0</v>
      </c>
    </row>
    <row r="123" spans="1:73" s="1" customFormat="1" ht="20.149999999999999" customHeight="1">
      <c r="A123" s="233"/>
      <c r="B123" s="235"/>
      <c r="C123" s="292" t="s">
        <v>1626</v>
      </c>
      <c r="D123" s="32" t="s">
        <v>252</v>
      </c>
      <c r="E123" s="19">
        <v>1</v>
      </c>
      <c r="F123" s="107">
        <f t="shared" si="56"/>
        <v>0</v>
      </c>
      <c r="G123" s="30">
        <v>215</v>
      </c>
      <c r="H123" s="8">
        <f t="shared" si="57"/>
        <v>0</v>
      </c>
      <c r="I123" s="9"/>
      <c r="J123" s="206"/>
      <c r="K123" s="207"/>
      <c r="L123" s="208"/>
      <c r="M123" s="209"/>
      <c r="N123" s="210"/>
      <c r="O123" s="211"/>
      <c r="P123" s="192"/>
      <c r="Q123" s="193"/>
      <c r="R123" s="212"/>
      <c r="S123" s="213"/>
      <c r="T123" s="214"/>
      <c r="U123" s="215"/>
      <c r="V123" s="9"/>
      <c r="W123" s="20"/>
      <c r="X123" s="20"/>
      <c r="Y123" s="20"/>
      <c r="Z123" s="20"/>
      <c r="AA123" s="20"/>
      <c r="AB123" s="48">
        <f t="shared" si="58"/>
        <v>0</v>
      </c>
      <c r="AC123" s="20"/>
      <c r="AD123" s="20"/>
      <c r="AE123" s="48"/>
      <c r="AF123" s="48"/>
      <c r="AG123" s="48"/>
      <c r="AH123" s="48"/>
      <c r="AI123" s="48"/>
      <c r="AJ123" s="48">
        <v>1</v>
      </c>
      <c r="AK123" s="48"/>
      <c r="AL123" s="48"/>
      <c r="AM123" s="9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9"/>
      <c r="BO123" s="74">
        <f t="shared" si="59"/>
        <v>0</v>
      </c>
      <c r="BP123" s="51"/>
      <c r="BQ123" s="74">
        <v>5</v>
      </c>
      <c r="BR123" s="74"/>
      <c r="BT123" s="98">
        <v>1.4</v>
      </c>
      <c r="BU123" s="98">
        <f t="shared" si="60"/>
        <v>0</v>
      </c>
    </row>
    <row r="124" spans="1:73" s="1" customFormat="1" ht="18" customHeight="1">
      <c r="A124" s="233"/>
      <c r="B124" s="235"/>
      <c r="C124" s="292" t="s">
        <v>1600</v>
      </c>
      <c r="D124" s="19" t="s">
        <v>6</v>
      </c>
      <c r="E124" s="19">
        <v>5</v>
      </c>
      <c r="F124" s="107">
        <f t="shared" si="56"/>
        <v>0</v>
      </c>
      <c r="G124" s="8">
        <v>1027.5</v>
      </c>
      <c r="H124" s="8">
        <f t="shared" si="57"/>
        <v>0</v>
      </c>
      <c r="I124" s="9"/>
      <c r="J124" s="206"/>
      <c r="K124" s="207"/>
      <c r="L124" s="208"/>
      <c r="M124" s="209"/>
      <c r="N124" s="210"/>
      <c r="O124" s="211"/>
      <c r="P124" s="192"/>
      <c r="Q124" s="193"/>
      <c r="R124" s="212"/>
      <c r="S124" s="213"/>
      <c r="T124" s="214"/>
      <c r="U124" s="215"/>
      <c r="V124" s="9"/>
      <c r="W124" s="20"/>
      <c r="X124" s="20"/>
      <c r="Y124" s="20"/>
      <c r="Z124" s="20"/>
      <c r="AA124" s="20"/>
      <c r="AB124" s="48">
        <f t="shared" si="58"/>
        <v>0</v>
      </c>
      <c r="AC124" s="20"/>
      <c r="AD124" s="20"/>
      <c r="AE124" s="48"/>
      <c r="AF124" s="48"/>
      <c r="AG124" s="48"/>
      <c r="AH124" s="48"/>
      <c r="AI124" s="48"/>
      <c r="AJ124" s="48">
        <v>5</v>
      </c>
      <c r="AK124" s="48"/>
      <c r="AL124" s="48"/>
      <c r="AM124" s="9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9"/>
      <c r="BO124" s="74">
        <f t="shared" si="59"/>
        <v>0</v>
      </c>
      <c r="BP124" s="51"/>
      <c r="BQ124" s="74">
        <v>26</v>
      </c>
      <c r="BR124" s="74"/>
      <c r="BT124" s="98">
        <v>6.3</v>
      </c>
      <c r="BU124" s="98">
        <f t="shared" si="60"/>
        <v>0</v>
      </c>
    </row>
    <row r="125" spans="1:73" s="1" customFormat="1" ht="19.5" hidden="1" customHeight="1">
      <c r="A125" s="233"/>
      <c r="B125" s="235"/>
      <c r="C125" s="405" t="s">
        <v>1629</v>
      </c>
      <c r="D125" s="32" t="s">
        <v>1644</v>
      </c>
      <c r="E125" s="32">
        <v>1</v>
      </c>
      <c r="F125" s="107">
        <f t="shared" ref="F125:F130" si="61">SUM(J125:U125)</f>
        <v>0</v>
      </c>
      <c r="G125" s="30">
        <v>220</v>
      </c>
      <c r="H125" s="8">
        <f t="shared" ref="H125:H130" si="62">F125*G125*(100-$F$3)/100</f>
        <v>0</v>
      </c>
      <c r="I125" s="9"/>
      <c r="J125" s="206"/>
      <c r="K125" s="207"/>
      <c r="L125" s="208"/>
      <c r="M125" s="209"/>
      <c r="N125" s="210"/>
      <c r="O125" s="211"/>
      <c r="P125" s="192"/>
      <c r="Q125" s="193"/>
      <c r="R125" s="212"/>
      <c r="S125" s="213"/>
      <c r="T125" s="214"/>
      <c r="U125" s="215"/>
      <c r="V125" s="9"/>
      <c r="W125" s="20"/>
      <c r="X125" s="20"/>
      <c r="Y125" s="20"/>
      <c r="Z125" s="20"/>
      <c r="AA125" s="20"/>
      <c r="AB125" s="48">
        <f t="shared" ref="AB125:AB130" si="63">AJ125*$F125</f>
        <v>0</v>
      </c>
      <c r="AC125" s="20"/>
      <c r="AD125" s="20"/>
      <c r="AE125" s="48"/>
      <c r="AF125" s="48"/>
      <c r="AG125" s="48"/>
      <c r="AH125" s="48"/>
      <c r="AI125" s="48"/>
      <c r="AJ125" s="48">
        <v>1</v>
      </c>
      <c r="AK125" s="48"/>
      <c r="AL125" s="48"/>
      <c r="AM125" s="9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9"/>
      <c r="BO125" s="74">
        <f t="shared" ref="BO125:BO130" si="64">BQ125*F125</f>
        <v>0</v>
      </c>
      <c r="BP125" s="51"/>
      <c r="BQ125" s="74">
        <v>5</v>
      </c>
      <c r="BR125" s="74"/>
      <c r="BT125" s="98">
        <v>1.1000000000000001</v>
      </c>
      <c r="BU125" s="98">
        <f t="shared" ref="BU125:BU130" si="65">BT125*F125</f>
        <v>0</v>
      </c>
    </row>
    <row r="126" spans="1:73" s="1" customFormat="1" ht="19.5" hidden="1" customHeight="1">
      <c r="A126" s="233"/>
      <c r="B126" s="235"/>
      <c r="C126" s="405" t="s">
        <v>1630</v>
      </c>
      <c r="D126" s="32" t="s">
        <v>1645</v>
      </c>
      <c r="E126" s="32">
        <v>1</v>
      </c>
      <c r="F126" s="107">
        <f t="shared" si="61"/>
        <v>0</v>
      </c>
      <c r="G126" s="30">
        <v>225</v>
      </c>
      <c r="H126" s="8">
        <f t="shared" si="62"/>
        <v>0</v>
      </c>
      <c r="I126" s="9"/>
      <c r="J126" s="206"/>
      <c r="K126" s="207"/>
      <c r="L126" s="208"/>
      <c r="M126" s="209"/>
      <c r="N126" s="210"/>
      <c r="O126" s="211"/>
      <c r="P126" s="192"/>
      <c r="Q126" s="193"/>
      <c r="R126" s="212"/>
      <c r="S126" s="213"/>
      <c r="T126" s="214"/>
      <c r="U126" s="215"/>
      <c r="V126" s="9"/>
      <c r="W126" s="20"/>
      <c r="X126" s="20"/>
      <c r="Y126" s="20"/>
      <c r="Z126" s="20"/>
      <c r="AA126" s="20"/>
      <c r="AB126" s="48">
        <f t="shared" si="63"/>
        <v>0</v>
      </c>
      <c r="AC126" s="20"/>
      <c r="AD126" s="20"/>
      <c r="AE126" s="48"/>
      <c r="AF126" s="48"/>
      <c r="AG126" s="48"/>
      <c r="AH126" s="48"/>
      <c r="AI126" s="48"/>
      <c r="AJ126" s="48">
        <v>1</v>
      </c>
      <c r="AK126" s="48"/>
      <c r="AL126" s="48"/>
      <c r="AM126" s="9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9"/>
      <c r="BO126" s="74">
        <f t="shared" si="64"/>
        <v>0</v>
      </c>
      <c r="BP126" s="51"/>
      <c r="BQ126" s="74">
        <v>5</v>
      </c>
      <c r="BR126" s="74"/>
      <c r="BT126" s="98">
        <v>1.3</v>
      </c>
      <c r="BU126" s="98">
        <f t="shared" si="65"/>
        <v>0</v>
      </c>
    </row>
    <row r="127" spans="1:73" s="1" customFormat="1" ht="19.5" hidden="1" customHeight="1">
      <c r="A127" s="233"/>
      <c r="B127" s="235"/>
      <c r="C127" s="405" t="s">
        <v>1631</v>
      </c>
      <c r="D127" s="32" t="s">
        <v>1646</v>
      </c>
      <c r="E127" s="19">
        <v>1</v>
      </c>
      <c r="F127" s="107">
        <f t="shared" si="61"/>
        <v>0</v>
      </c>
      <c r="G127" s="30">
        <v>225</v>
      </c>
      <c r="H127" s="8">
        <f t="shared" si="62"/>
        <v>0</v>
      </c>
      <c r="I127" s="9"/>
      <c r="J127" s="206"/>
      <c r="K127" s="207"/>
      <c r="L127" s="208"/>
      <c r="M127" s="209"/>
      <c r="N127" s="210"/>
      <c r="O127" s="211"/>
      <c r="P127" s="192"/>
      <c r="Q127" s="193"/>
      <c r="R127" s="212"/>
      <c r="S127" s="213"/>
      <c r="T127" s="214"/>
      <c r="U127" s="215"/>
      <c r="V127" s="9"/>
      <c r="W127" s="20"/>
      <c r="X127" s="20"/>
      <c r="Y127" s="20"/>
      <c r="Z127" s="20"/>
      <c r="AA127" s="20"/>
      <c r="AB127" s="48">
        <f t="shared" si="63"/>
        <v>0</v>
      </c>
      <c r="AC127" s="20"/>
      <c r="AD127" s="20"/>
      <c r="AE127" s="48"/>
      <c r="AF127" s="48"/>
      <c r="AG127" s="48"/>
      <c r="AH127" s="48"/>
      <c r="AI127" s="48"/>
      <c r="AJ127" s="48">
        <v>1</v>
      </c>
      <c r="AK127" s="48"/>
      <c r="AL127" s="48"/>
      <c r="AM127" s="9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9"/>
      <c r="BO127" s="74">
        <f t="shared" si="64"/>
        <v>0</v>
      </c>
      <c r="BP127" s="51"/>
      <c r="BQ127" s="74">
        <v>5</v>
      </c>
      <c r="BR127" s="74"/>
      <c r="BT127" s="98">
        <v>1.2</v>
      </c>
      <c r="BU127" s="98">
        <f t="shared" si="65"/>
        <v>0</v>
      </c>
    </row>
    <row r="128" spans="1:73" s="1" customFormat="1" ht="19.5" hidden="1" customHeight="1">
      <c r="A128" s="233"/>
      <c r="B128" s="235"/>
      <c r="C128" s="405" t="s">
        <v>1633</v>
      </c>
      <c r="D128" s="32" t="s">
        <v>1647</v>
      </c>
      <c r="E128" s="32">
        <v>1</v>
      </c>
      <c r="F128" s="107">
        <f t="shared" si="61"/>
        <v>0</v>
      </c>
      <c r="G128" s="30">
        <v>230</v>
      </c>
      <c r="H128" s="8">
        <f t="shared" si="62"/>
        <v>0</v>
      </c>
      <c r="I128" s="9"/>
      <c r="J128" s="206"/>
      <c r="K128" s="207"/>
      <c r="L128" s="208"/>
      <c r="M128" s="209"/>
      <c r="N128" s="210"/>
      <c r="O128" s="211"/>
      <c r="P128" s="192"/>
      <c r="Q128" s="193"/>
      <c r="R128" s="212"/>
      <c r="S128" s="213"/>
      <c r="T128" s="214"/>
      <c r="U128" s="215"/>
      <c r="V128" s="9"/>
      <c r="W128" s="20"/>
      <c r="X128" s="20"/>
      <c r="Y128" s="20"/>
      <c r="Z128" s="20"/>
      <c r="AA128" s="20"/>
      <c r="AB128" s="48">
        <f t="shared" si="63"/>
        <v>0</v>
      </c>
      <c r="AC128" s="20"/>
      <c r="AD128" s="20"/>
      <c r="AE128" s="48"/>
      <c r="AF128" s="48"/>
      <c r="AG128" s="48"/>
      <c r="AH128" s="48"/>
      <c r="AI128" s="48"/>
      <c r="AJ128" s="48">
        <v>1</v>
      </c>
      <c r="AK128" s="48"/>
      <c r="AL128" s="48"/>
      <c r="AM128" s="9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9"/>
      <c r="BO128" s="74">
        <f t="shared" si="64"/>
        <v>0</v>
      </c>
      <c r="BP128" s="51"/>
      <c r="BQ128" s="74">
        <v>6</v>
      </c>
      <c r="BR128" s="74"/>
      <c r="BT128" s="98">
        <v>1.3</v>
      </c>
      <c r="BU128" s="98">
        <f t="shared" si="65"/>
        <v>0</v>
      </c>
    </row>
    <row r="129" spans="1:73" s="1" customFormat="1" ht="19.5" hidden="1" customHeight="1">
      <c r="A129" s="233"/>
      <c r="B129" s="235"/>
      <c r="C129" s="405" t="s">
        <v>1632</v>
      </c>
      <c r="D129" s="32" t="s">
        <v>1648</v>
      </c>
      <c r="E129" s="19">
        <v>1</v>
      </c>
      <c r="F129" s="107">
        <f t="shared" si="61"/>
        <v>0</v>
      </c>
      <c r="G129" s="30">
        <v>230</v>
      </c>
      <c r="H129" s="8">
        <f t="shared" si="62"/>
        <v>0</v>
      </c>
      <c r="I129" s="9"/>
      <c r="J129" s="206"/>
      <c r="K129" s="207"/>
      <c r="L129" s="208"/>
      <c r="M129" s="209"/>
      <c r="N129" s="210"/>
      <c r="O129" s="211"/>
      <c r="P129" s="192"/>
      <c r="Q129" s="193"/>
      <c r="R129" s="212"/>
      <c r="S129" s="213"/>
      <c r="T129" s="214"/>
      <c r="U129" s="215"/>
      <c r="V129" s="9"/>
      <c r="W129" s="20"/>
      <c r="X129" s="20"/>
      <c r="Y129" s="20"/>
      <c r="Z129" s="20"/>
      <c r="AA129" s="20"/>
      <c r="AB129" s="48">
        <f t="shared" si="63"/>
        <v>0</v>
      </c>
      <c r="AC129" s="20"/>
      <c r="AD129" s="20"/>
      <c r="AE129" s="48"/>
      <c r="AF129" s="48"/>
      <c r="AG129" s="48"/>
      <c r="AH129" s="48"/>
      <c r="AI129" s="48"/>
      <c r="AJ129" s="48">
        <v>1</v>
      </c>
      <c r="AK129" s="48"/>
      <c r="AL129" s="48"/>
      <c r="AM129" s="9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9"/>
      <c r="BO129" s="74">
        <f t="shared" si="64"/>
        <v>0</v>
      </c>
      <c r="BP129" s="51"/>
      <c r="BQ129" s="74">
        <v>5</v>
      </c>
      <c r="BR129" s="74"/>
      <c r="BT129" s="98">
        <v>1.4</v>
      </c>
      <c r="BU129" s="98">
        <f t="shared" si="65"/>
        <v>0</v>
      </c>
    </row>
    <row r="130" spans="1:73" s="1" customFormat="1" ht="19.5" hidden="1" customHeight="1">
      <c r="A130" s="233"/>
      <c r="B130" s="235"/>
      <c r="C130" s="405" t="s">
        <v>1601</v>
      </c>
      <c r="D130" s="19" t="s">
        <v>6</v>
      </c>
      <c r="E130" s="19">
        <v>5</v>
      </c>
      <c r="F130" s="107">
        <f t="shared" si="61"/>
        <v>0</v>
      </c>
      <c r="G130" s="8">
        <v>1072.5</v>
      </c>
      <c r="H130" s="8">
        <f t="shared" si="62"/>
        <v>0</v>
      </c>
      <c r="I130" s="9"/>
      <c r="J130" s="206"/>
      <c r="K130" s="207"/>
      <c r="L130" s="208"/>
      <c r="M130" s="209"/>
      <c r="N130" s="210"/>
      <c r="O130" s="211"/>
      <c r="P130" s="192"/>
      <c r="Q130" s="193"/>
      <c r="R130" s="212"/>
      <c r="S130" s="213"/>
      <c r="T130" s="214"/>
      <c r="U130" s="215"/>
      <c r="V130" s="9"/>
      <c r="W130" s="20"/>
      <c r="X130" s="20"/>
      <c r="Y130" s="20"/>
      <c r="Z130" s="20"/>
      <c r="AA130" s="20"/>
      <c r="AB130" s="48">
        <f t="shared" si="63"/>
        <v>0</v>
      </c>
      <c r="AC130" s="20"/>
      <c r="AD130" s="20"/>
      <c r="AE130" s="48"/>
      <c r="AF130" s="48"/>
      <c r="AG130" s="48"/>
      <c r="AH130" s="48"/>
      <c r="AI130" s="48"/>
      <c r="AJ130" s="48">
        <v>5</v>
      </c>
      <c r="AK130" s="48"/>
      <c r="AL130" s="48"/>
      <c r="AM130" s="9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9"/>
      <c r="BO130" s="74">
        <f t="shared" si="64"/>
        <v>0</v>
      </c>
      <c r="BP130" s="51"/>
      <c r="BQ130" s="74">
        <v>26</v>
      </c>
      <c r="BR130" s="74"/>
      <c r="BT130" s="98">
        <v>6.3</v>
      </c>
      <c r="BU130" s="98">
        <f t="shared" si="65"/>
        <v>0</v>
      </c>
    </row>
    <row r="131" spans="1:73" s="1" customFormat="1" ht="20.149999999999999" customHeight="1">
      <c r="A131" s="233"/>
      <c r="B131" s="235"/>
      <c r="C131" s="292" t="s">
        <v>1643</v>
      </c>
      <c r="D131" s="32" t="s">
        <v>200</v>
      </c>
      <c r="E131" s="32">
        <v>1</v>
      </c>
      <c r="F131" s="107">
        <f t="shared" si="56"/>
        <v>0</v>
      </c>
      <c r="G131" s="8">
        <v>267.5</v>
      </c>
      <c r="H131" s="8">
        <f t="shared" si="57"/>
        <v>0</v>
      </c>
      <c r="I131" s="9"/>
      <c r="J131" s="206"/>
      <c r="K131" s="207"/>
      <c r="L131" s="208"/>
      <c r="M131" s="209"/>
      <c r="N131" s="210"/>
      <c r="O131" s="211"/>
      <c r="P131" s="192"/>
      <c r="Q131" s="193"/>
      <c r="R131" s="212"/>
      <c r="S131" s="213"/>
      <c r="T131" s="214"/>
      <c r="U131" s="215"/>
      <c r="V131" s="9"/>
      <c r="W131" s="20"/>
      <c r="X131" s="20"/>
      <c r="Y131" s="20"/>
      <c r="Z131" s="20"/>
      <c r="AA131" s="20"/>
      <c r="AB131" s="20"/>
      <c r="AC131" s="48">
        <f t="shared" ref="AC131:AC136" si="66">AK131*$F131</f>
        <v>0</v>
      </c>
      <c r="AD131" s="20"/>
      <c r="AE131" s="48"/>
      <c r="AF131" s="48"/>
      <c r="AG131" s="48"/>
      <c r="AH131" s="48"/>
      <c r="AI131" s="48"/>
      <c r="AJ131" s="48"/>
      <c r="AK131" s="48">
        <v>1</v>
      </c>
      <c r="AL131" s="48"/>
      <c r="AM131" s="9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9"/>
      <c r="BO131" s="74">
        <f t="shared" si="59"/>
        <v>0</v>
      </c>
      <c r="BP131" s="51"/>
      <c r="BQ131" s="74">
        <v>7</v>
      </c>
      <c r="BR131" s="74"/>
      <c r="BT131" s="98">
        <v>2.5</v>
      </c>
      <c r="BU131" s="98">
        <f t="shared" si="60"/>
        <v>0</v>
      </c>
    </row>
    <row r="132" spans="1:73" s="1" customFormat="1" ht="20.149999999999999" customHeight="1">
      <c r="A132" s="233"/>
      <c r="B132" s="235"/>
      <c r="C132" s="292" t="s">
        <v>1642</v>
      </c>
      <c r="D132" s="32" t="s">
        <v>219</v>
      </c>
      <c r="E132" s="32">
        <v>1</v>
      </c>
      <c r="F132" s="107">
        <f t="shared" si="56"/>
        <v>0</v>
      </c>
      <c r="G132" s="8">
        <v>267.5</v>
      </c>
      <c r="H132" s="8">
        <f t="shared" si="57"/>
        <v>0</v>
      </c>
      <c r="I132" s="9"/>
      <c r="J132" s="206"/>
      <c r="K132" s="207"/>
      <c r="L132" s="208"/>
      <c r="M132" s="209"/>
      <c r="N132" s="210"/>
      <c r="O132" s="211"/>
      <c r="P132" s="192"/>
      <c r="Q132" s="193"/>
      <c r="R132" s="212"/>
      <c r="S132" s="213"/>
      <c r="T132" s="214"/>
      <c r="U132" s="215"/>
      <c r="V132" s="9"/>
      <c r="W132" s="20"/>
      <c r="X132" s="20"/>
      <c r="Y132" s="20"/>
      <c r="Z132" s="20"/>
      <c r="AA132" s="20"/>
      <c r="AB132" s="20"/>
      <c r="AC132" s="48">
        <f t="shared" si="66"/>
        <v>0</v>
      </c>
      <c r="AD132" s="20"/>
      <c r="AE132" s="48"/>
      <c r="AF132" s="48"/>
      <c r="AG132" s="48"/>
      <c r="AH132" s="48"/>
      <c r="AI132" s="48"/>
      <c r="AJ132" s="48"/>
      <c r="AK132" s="48">
        <v>1</v>
      </c>
      <c r="AL132" s="48"/>
      <c r="AM132" s="9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9"/>
      <c r="BO132" s="74">
        <f t="shared" si="59"/>
        <v>0</v>
      </c>
      <c r="BP132" s="51"/>
      <c r="BQ132" s="74">
        <v>7</v>
      </c>
      <c r="BR132" s="74"/>
      <c r="BT132" s="98">
        <v>2.6</v>
      </c>
      <c r="BU132" s="98">
        <f t="shared" si="60"/>
        <v>0</v>
      </c>
    </row>
    <row r="133" spans="1:73" s="1" customFormat="1" ht="20.149999999999999" customHeight="1">
      <c r="A133" s="233"/>
      <c r="B133" s="235"/>
      <c r="C133" s="292" t="s">
        <v>1641</v>
      </c>
      <c r="D133" s="19" t="s">
        <v>220</v>
      </c>
      <c r="E133" s="19">
        <v>1</v>
      </c>
      <c r="F133" s="107">
        <f t="shared" si="56"/>
        <v>0</v>
      </c>
      <c r="G133" s="8">
        <v>267.5</v>
      </c>
      <c r="H133" s="8">
        <f t="shared" si="57"/>
        <v>0</v>
      </c>
      <c r="I133" s="9"/>
      <c r="J133" s="206"/>
      <c r="K133" s="207"/>
      <c r="L133" s="208"/>
      <c r="M133" s="209"/>
      <c r="N133" s="210"/>
      <c r="O133" s="211"/>
      <c r="P133" s="192"/>
      <c r="Q133" s="193"/>
      <c r="R133" s="212"/>
      <c r="S133" s="213"/>
      <c r="T133" s="214"/>
      <c r="U133" s="215"/>
      <c r="V133" s="9"/>
      <c r="W133" s="20"/>
      <c r="X133" s="20"/>
      <c r="Y133" s="20"/>
      <c r="Z133" s="20"/>
      <c r="AA133" s="20"/>
      <c r="AB133" s="20"/>
      <c r="AC133" s="48">
        <f t="shared" si="66"/>
        <v>0</v>
      </c>
      <c r="AD133" s="20"/>
      <c r="AE133" s="48"/>
      <c r="AF133" s="48"/>
      <c r="AG133" s="48"/>
      <c r="AH133" s="48"/>
      <c r="AI133" s="48"/>
      <c r="AJ133" s="48"/>
      <c r="AK133" s="48">
        <v>1</v>
      </c>
      <c r="AL133" s="48"/>
      <c r="AM133" s="9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9"/>
      <c r="BO133" s="74">
        <f t="shared" si="59"/>
        <v>0</v>
      </c>
      <c r="BP133" s="51"/>
      <c r="BQ133" s="74">
        <v>7</v>
      </c>
      <c r="BR133" s="74"/>
      <c r="BT133" s="98">
        <v>2.6</v>
      </c>
      <c r="BU133" s="98">
        <f t="shared" si="60"/>
        <v>0</v>
      </c>
    </row>
    <row r="134" spans="1:73" s="1" customFormat="1" ht="20.149999999999999" customHeight="1">
      <c r="A134" s="233"/>
      <c r="B134" s="235"/>
      <c r="C134" s="292" t="s">
        <v>1640</v>
      </c>
      <c r="D134" s="32" t="s">
        <v>221</v>
      </c>
      <c r="E134" s="32">
        <v>1</v>
      </c>
      <c r="F134" s="107">
        <f t="shared" si="56"/>
        <v>0</v>
      </c>
      <c r="G134" s="8">
        <v>267.5</v>
      </c>
      <c r="H134" s="8">
        <f t="shared" si="57"/>
        <v>0</v>
      </c>
      <c r="I134" s="9"/>
      <c r="J134" s="206"/>
      <c r="K134" s="207"/>
      <c r="L134" s="208"/>
      <c r="M134" s="209"/>
      <c r="N134" s="210"/>
      <c r="O134" s="211"/>
      <c r="P134" s="192"/>
      <c r="Q134" s="193"/>
      <c r="R134" s="212"/>
      <c r="S134" s="213"/>
      <c r="T134" s="214"/>
      <c r="U134" s="215"/>
      <c r="V134" s="9"/>
      <c r="W134" s="20"/>
      <c r="X134" s="20"/>
      <c r="Y134" s="20"/>
      <c r="Z134" s="20"/>
      <c r="AA134" s="20"/>
      <c r="AB134" s="20"/>
      <c r="AC134" s="48">
        <f t="shared" si="66"/>
        <v>0</v>
      </c>
      <c r="AD134" s="20"/>
      <c r="AE134" s="48"/>
      <c r="AF134" s="48"/>
      <c r="AG134" s="48"/>
      <c r="AH134" s="48"/>
      <c r="AI134" s="48"/>
      <c r="AJ134" s="48"/>
      <c r="AK134" s="48">
        <v>1</v>
      </c>
      <c r="AL134" s="48"/>
      <c r="AM134" s="9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9"/>
      <c r="BO134" s="74">
        <f t="shared" si="59"/>
        <v>0</v>
      </c>
      <c r="BP134" s="51"/>
      <c r="BQ134" s="74">
        <v>7</v>
      </c>
      <c r="BR134" s="74"/>
      <c r="BT134" s="98">
        <v>2.6</v>
      </c>
      <c r="BU134" s="98">
        <f t="shared" si="60"/>
        <v>0</v>
      </c>
    </row>
    <row r="135" spans="1:73" s="1" customFormat="1" ht="20.149999999999999" customHeight="1">
      <c r="A135" s="233"/>
      <c r="B135" s="235"/>
      <c r="C135" s="292" t="s">
        <v>1639</v>
      </c>
      <c r="D135" s="19" t="s">
        <v>222</v>
      </c>
      <c r="E135" s="19">
        <v>1</v>
      </c>
      <c r="F135" s="107">
        <f t="shared" si="56"/>
        <v>0</v>
      </c>
      <c r="G135" s="8">
        <v>267.5</v>
      </c>
      <c r="H135" s="8">
        <f t="shared" si="57"/>
        <v>0</v>
      </c>
      <c r="I135" s="9"/>
      <c r="J135" s="206"/>
      <c r="K135" s="207"/>
      <c r="L135" s="208"/>
      <c r="M135" s="209"/>
      <c r="N135" s="210"/>
      <c r="O135" s="211"/>
      <c r="P135" s="192"/>
      <c r="Q135" s="193"/>
      <c r="R135" s="212"/>
      <c r="S135" s="213"/>
      <c r="T135" s="214"/>
      <c r="U135" s="215"/>
      <c r="V135" s="9"/>
      <c r="W135" s="20"/>
      <c r="X135" s="20"/>
      <c r="Y135" s="20"/>
      <c r="Z135" s="20"/>
      <c r="AA135" s="20"/>
      <c r="AB135" s="20"/>
      <c r="AC135" s="48">
        <f t="shared" si="66"/>
        <v>0</v>
      </c>
      <c r="AD135" s="20"/>
      <c r="AE135" s="48"/>
      <c r="AF135" s="48"/>
      <c r="AG135" s="48"/>
      <c r="AH135" s="48"/>
      <c r="AI135" s="48"/>
      <c r="AJ135" s="48"/>
      <c r="AK135" s="48">
        <v>1</v>
      </c>
      <c r="AL135" s="48"/>
      <c r="AM135" s="9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9"/>
      <c r="BO135" s="74">
        <f t="shared" si="59"/>
        <v>0</v>
      </c>
      <c r="BP135" s="51"/>
      <c r="BQ135" s="74">
        <v>7</v>
      </c>
      <c r="BR135" s="74"/>
      <c r="BT135" s="98">
        <v>2.6</v>
      </c>
      <c r="BU135" s="98">
        <f t="shared" si="60"/>
        <v>0</v>
      </c>
    </row>
    <row r="136" spans="1:73" s="1" customFormat="1" ht="18" customHeight="1">
      <c r="A136" s="233"/>
      <c r="B136" s="235"/>
      <c r="C136" s="292" t="s">
        <v>1602</v>
      </c>
      <c r="D136" s="18" t="s">
        <v>24</v>
      </c>
      <c r="E136" s="19">
        <v>5</v>
      </c>
      <c r="F136" s="107">
        <f t="shared" si="56"/>
        <v>0</v>
      </c>
      <c r="G136" s="8">
        <v>1272.5</v>
      </c>
      <c r="H136" s="8">
        <f t="shared" si="57"/>
        <v>0</v>
      </c>
      <c r="I136" s="9"/>
      <c r="J136" s="206"/>
      <c r="K136" s="207"/>
      <c r="L136" s="208"/>
      <c r="M136" s="209"/>
      <c r="N136" s="210"/>
      <c r="O136" s="211"/>
      <c r="P136" s="192"/>
      <c r="Q136" s="193"/>
      <c r="R136" s="212"/>
      <c r="S136" s="213"/>
      <c r="T136" s="214"/>
      <c r="U136" s="215"/>
      <c r="V136" s="9"/>
      <c r="W136" s="20"/>
      <c r="X136" s="20"/>
      <c r="Y136" s="20"/>
      <c r="Z136" s="20"/>
      <c r="AA136" s="20"/>
      <c r="AB136" s="20"/>
      <c r="AC136" s="48">
        <f t="shared" si="66"/>
        <v>0</v>
      </c>
      <c r="AD136" s="20"/>
      <c r="AE136" s="48"/>
      <c r="AF136" s="48"/>
      <c r="AG136" s="48"/>
      <c r="AH136" s="48"/>
      <c r="AI136" s="48"/>
      <c r="AJ136" s="48"/>
      <c r="AK136" s="48">
        <v>5</v>
      </c>
      <c r="AL136" s="48"/>
      <c r="AM136" s="9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9"/>
      <c r="BO136" s="74">
        <f t="shared" si="59"/>
        <v>0</v>
      </c>
      <c r="BP136" s="51"/>
      <c r="BQ136" s="74">
        <v>35</v>
      </c>
      <c r="BR136" s="74"/>
      <c r="BT136" s="98">
        <v>12.899999999999999</v>
      </c>
      <c r="BU136" s="98">
        <f t="shared" si="60"/>
        <v>0</v>
      </c>
    </row>
    <row r="137" spans="1:73" s="1" customFormat="1" ht="19.5" hidden="1" customHeight="1">
      <c r="A137" s="233"/>
      <c r="B137" s="235"/>
      <c r="C137" s="406" t="s">
        <v>1634</v>
      </c>
      <c r="D137" s="32" t="s">
        <v>200</v>
      </c>
      <c r="E137" s="32">
        <v>1</v>
      </c>
      <c r="F137" s="107">
        <f t="shared" ref="F137:F142" si="67">SUM(J137:U137)</f>
        <v>0</v>
      </c>
      <c r="G137" s="8">
        <v>267.5</v>
      </c>
      <c r="H137" s="8">
        <f t="shared" ref="H137:H142" si="68">F137*G137*(100-$F$3)/100</f>
        <v>0</v>
      </c>
      <c r="I137" s="9"/>
      <c r="J137" s="206"/>
      <c r="K137" s="207"/>
      <c r="L137" s="208"/>
      <c r="M137" s="209"/>
      <c r="N137" s="210"/>
      <c r="O137" s="211"/>
      <c r="P137" s="192"/>
      <c r="Q137" s="193"/>
      <c r="R137" s="212"/>
      <c r="S137" s="213"/>
      <c r="T137" s="214"/>
      <c r="U137" s="215"/>
      <c r="V137" s="9"/>
      <c r="W137" s="20"/>
      <c r="X137" s="20"/>
      <c r="Y137" s="20"/>
      <c r="Z137" s="20"/>
      <c r="AA137" s="20"/>
      <c r="AB137" s="20"/>
      <c r="AC137" s="48">
        <f t="shared" ref="AC137:AC142" si="69">AK137*$F137</f>
        <v>0</v>
      </c>
      <c r="AD137" s="20"/>
      <c r="AE137" s="48"/>
      <c r="AF137" s="48"/>
      <c r="AG137" s="48"/>
      <c r="AH137" s="48"/>
      <c r="AI137" s="48"/>
      <c r="AJ137" s="48"/>
      <c r="AK137" s="48">
        <v>1</v>
      </c>
      <c r="AL137" s="48"/>
      <c r="AM137" s="9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9"/>
      <c r="BO137" s="74">
        <f t="shared" ref="BO137:BO142" si="70">BQ137*F137</f>
        <v>0</v>
      </c>
      <c r="BP137" s="51"/>
      <c r="BQ137" s="74">
        <v>7</v>
      </c>
      <c r="BR137" s="74"/>
      <c r="BT137" s="98">
        <v>2.5</v>
      </c>
      <c r="BU137" s="98">
        <f t="shared" ref="BU137:BU142" si="71">BT137*F137</f>
        <v>0</v>
      </c>
    </row>
    <row r="138" spans="1:73" s="1" customFormat="1" ht="19.5" hidden="1" customHeight="1">
      <c r="A138" s="233"/>
      <c r="B138" s="235"/>
      <c r="C138" s="406" t="s">
        <v>1635</v>
      </c>
      <c r="D138" s="32" t="s">
        <v>219</v>
      </c>
      <c r="E138" s="32">
        <v>1</v>
      </c>
      <c r="F138" s="107">
        <f t="shared" si="67"/>
        <v>0</v>
      </c>
      <c r="G138" s="8">
        <v>267.5</v>
      </c>
      <c r="H138" s="8">
        <f t="shared" si="68"/>
        <v>0</v>
      </c>
      <c r="I138" s="9"/>
      <c r="J138" s="206"/>
      <c r="K138" s="207"/>
      <c r="L138" s="208"/>
      <c r="M138" s="209"/>
      <c r="N138" s="210"/>
      <c r="O138" s="211"/>
      <c r="P138" s="192"/>
      <c r="Q138" s="193"/>
      <c r="R138" s="212"/>
      <c r="S138" s="213"/>
      <c r="T138" s="214"/>
      <c r="U138" s="215"/>
      <c r="V138" s="9"/>
      <c r="W138" s="20"/>
      <c r="X138" s="20"/>
      <c r="Y138" s="20"/>
      <c r="Z138" s="20"/>
      <c r="AA138" s="20"/>
      <c r="AB138" s="20"/>
      <c r="AC138" s="48">
        <f t="shared" si="69"/>
        <v>0</v>
      </c>
      <c r="AD138" s="20"/>
      <c r="AE138" s="48"/>
      <c r="AF138" s="48"/>
      <c r="AG138" s="48"/>
      <c r="AH138" s="48"/>
      <c r="AI138" s="48"/>
      <c r="AJ138" s="48"/>
      <c r="AK138" s="48">
        <v>1</v>
      </c>
      <c r="AL138" s="48"/>
      <c r="AM138" s="9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9"/>
      <c r="BO138" s="74">
        <f t="shared" si="70"/>
        <v>0</v>
      </c>
      <c r="BP138" s="51"/>
      <c r="BQ138" s="74">
        <v>7</v>
      </c>
      <c r="BR138" s="74"/>
      <c r="BT138" s="98">
        <v>2.6</v>
      </c>
      <c r="BU138" s="98">
        <f t="shared" si="71"/>
        <v>0</v>
      </c>
    </row>
    <row r="139" spans="1:73" s="1" customFormat="1" ht="19.5" hidden="1" customHeight="1">
      <c r="A139" s="233"/>
      <c r="B139" s="235"/>
      <c r="C139" s="406" t="s">
        <v>1636</v>
      </c>
      <c r="D139" s="19" t="s">
        <v>220</v>
      </c>
      <c r="E139" s="19">
        <v>1</v>
      </c>
      <c r="F139" s="107">
        <f t="shared" si="67"/>
        <v>0</v>
      </c>
      <c r="G139" s="8">
        <v>267.5</v>
      </c>
      <c r="H139" s="8">
        <f t="shared" si="68"/>
        <v>0</v>
      </c>
      <c r="I139" s="9"/>
      <c r="J139" s="206"/>
      <c r="K139" s="207"/>
      <c r="L139" s="208"/>
      <c r="M139" s="209"/>
      <c r="N139" s="210"/>
      <c r="O139" s="211"/>
      <c r="P139" s="192"/>
      <c r="Q139" s="193"/>
      <c r="R139" s="212"/>
      <c r="S139" s="213"/>
      <c r="T139" s="214"/>
      <c r="U139" s="215"/>
      <c r="V139" s="9"/>
      <c r="W139" s="20"/>
      <c r="X139" s="20"/>
      <c r="Y139" s="20"/>
      <c r="Z139" s="20"/>
      <c r="AA139" s="20"/>
      <c r="AB139" s="20"/>
      <c r="AC139" s="48">
        <f t="shared" si="69"/>
        <v>0</v>
      </c>
      <c r="AD139" s="20"/>
      <c r="AE139" s="48"/>
      <c r="AF139" s="48"/>
      <c r="AG139" s="48"/>
      <c r="AH139" s="48"/>
      <c r="AI139" s="48"/>
      <c r="AJ139" s="48"/>
      <c r="AK139" s="48">
        <v>1</v>
      </c>
      <c r="AL139" s="48"/>
      <c r="AM139" s="9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9"/>
      <c r="BO139" s="74">
        <f t="shared" si="70"/>
        <v>0</v>
      </c>
      <c r="BP139" s="51"/>
      <c r="BQ139" s="74">
        <v>7</v>
      </c>
      <c r="BR139" s="74"/>
      <c r="BT139" s="98">
        <v>2.6</v>
      </c>
      <c r="BU139" s="98">
        <f t="shared" si="71"/>
        <v>0</v>
      </c>
    </row>
    <row r="140" spans="1:73" s="1" customFormat="1" ht="19.5" hidden="1" customHeight="1">
      <c r="A140" s="233"/>
      <c r="B140" s="235"/>
      <c r="C140" s="406" t="s">
        <v>1637</v>
      </c>
      <c r="D140" s="32" t="s">
        <v>221</v>
      </c>
      <c r="E140" s="32">
        <v>1</v>
      </c>
      <c r="F140" s="107">
        <f t="shared" si="67"/>
        <v>0</v>
      </c>
      <c r="G140" s="8">
        <v>267.5</v>
      </c>
      <c r="H140" s="8">
        <f t="shared" si="68"/>
        <v>0</v>
      </c>
      <c r="I140" s="9"/>
      <c r="J140" s="206"/>
      <c r="K140" s="207"/>
      <c r="L140" s="208"/>
      <c r="M140" s="209"/>
      <c r="N140" s="210"/>
      <c r="O140" s="211"/>
      <c r="P140" s="192"/>
      <c r="Q140" s="193"/>
      <c r="R140" s="212"/>
      <c r="S140" s="213"/>
      <c r="T140" s="214"/>
      <c r="U140" s="215"/>
      <c r="V140" s="9"/>
      <c r="W140" s="20"/>
      <c r="X140" s="20"/>
      <c r="Y140" s="20"/>
      <c r="Z140" s="20"/>
      <c r="AA140" s="20"/>
      <c r="AB140" s="20"/>
      <c r="AC140" s="48">
        <f t="shared" si="69"/>
        <v>0</v>
      </c>
      <c r="AD140" s="20"/>
      <c r="AE140" s="48"/>
      <c r="AF140" s="48"/>
      <c r="AG140" s="48"/>
      <c r="AH140" s="48"/>
      <c r="AI140" s="48"/>
      <c r="AJ140" s="48"/>
      <c r="AK140" s="48">
        <v>1</v>
      </c>
      <c r="AL140" s="48"/>
      <c r="AM140" s="9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9"/>
      <c r="BO140" s="74">
        <f t="shared" si="70"/>
        <v>0</v>
      </c>
      <c r="BP140" s="51"/>
      <c r="BQ140" s="74">
        <v>7</v>
      </c>
      <c r="BR140" s="74"/>
      <c r="BT140" s="98">
        <v>2.6</v>
      </c>
      <c r="BU140" s="98">
        <f t="shared" si="71"/>
        <v>0</v>
      </c>
    </row>
    <row r="141" spans="1:73" s="1" customFormat="1" ht="19.5" hidden="1" customHeight="1">
      <c r="A141" s="233"/>
      <c r="B141" s="235"/>
      <c r="C141" s="406" t="s">
        <v>1638</v>
      </c>
      <c r="D141" s="19" t="s">
        <v>222</v>
      </c>
      <c r="E141" s="19">
        <v>1</v>
      </c>
      <c r="F141" s="107">
        <f t="shared" si="67"/>
        <v>0</v>
      </c>
      <c r="G141" s="8">
        <v>267.5</v>
      </c>
      <c r="H141" s="8">
        <f t="shared" si="68"/>
        <v>0</v>
      </c>
      <c r="I141" s="9"/>
      <c r="J141" s="206"/>
      <c r="K141" s="207"/>
      <c r="L141" s="208"/>
      <c r="M141" s="209"/>
      <c r="N141" s="210"/>
      <c r="O141" s="211"/>
      <c r="P141" s="192"/>
      <c r="Q141" s="193"/>
      <c r="R141" s="212"/>
      <c r="S141" s="213"/>
      <c r="T141" s="214"/>
      <c r="U141" s="215"/>
      <c r="V141" s="9"/>
      <c r="W141" s="20"/>
      <c r="X141" s="20"/>
      <c r="Y141" s="20"/>
      <c r="Z141" s="20"/>
      <c r="AA141" s="20"/>
      <c r="AB141" s="20"/>
      <c r="AC141" s="48">
        <f t="shared" si="69"/>
        <v>0</v>
      </c>
      <c r="AD141" s="20"/>
      <c r="AE141" s="48"/>
      <c r="AF141" s="48"/>
      <c r="AG141" s="48"/>
      <c r="AH141" s="48"/>
      <c r="AI141" s="48"/>
      <c r="AJ141" s="48"/>
      <c r="AK141" s="48">
        <v>1</v>
      </c>
      <c r="AL141" s="48"/>
      <c r="AM141" s="9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9"/>
      <c r="BO141" s="74">
        <f t="shared" si="70"/>
        <v>0</v>
      </c>
      <c r="BP141" s="51"/>
      <c r="BQ141" s="74">
        <v>7</v>
      </c>
      <c r="BR141" s="74"/>
      <c r="BT141" s="98">
        <v>2.6</v>
      </c>
      <c r="BU141" s="98">
        <f t="shared" si="71"/>
        <v>0</v>
      </c>
    </row>
    <row r="142" spans="1:73" s="1" customFormat="1" ht="19.5" hidden="1" customHeight="1">
      <c r="A142" s="233"/>
      <c r="B142" s="235"/>
      <c r="C142" s="406" t="s">
        <v>1603</v>
      </c>
      <c r="D142" s="18" t="s">
        <v>24</v>
      </c>
      <c r="E142" s="19">
        <v>5</v>
      </c>
      <c r="F142" s="107">
        <f t="shared" si="67"/>
        <v>0</v>
      </c>
      <c r="G142" s="8">
        <v>1272.5</v>
      </c>
      <c r="H142" s="8">
        <f t="shared" si="68"/>
        <v>0</v>
      </c>
      <c r="I142" s="9"/>
      <c r="J142" s="206"/>
      <c r="K142" s="207"/>
      <c r="L142" s="208"/>
      <c r="M142" s="209"/>
      <c r="N142" s="210"/>
      <c r="O142" s="211"/>
      <c r="P142" s="192"/>
      <c r="Q142" s="193"/>
      <c r="R142" s="212"/>
      <c r="S142" s="213"/>
      <c r="T142" s="214"/>
      <c r="U142" s="215"/>
      <c r="V142" s="9"/>
      <c r="W142" s="20"/>
      <c r="X142" s="20"/>
      <c r="Y142" s="20"/>
      <c r="Z142" s="20"/>
      <c r="AA142" s="20"/>
      <c r="AB142" s="20"/>
      <c r="AC142" s="48">
        <f t="shared" si="69"/>
        <v>0</v>
      </c>
      <c r="AD142" s="20"/>
      <c r="AE142" s="48"/>
      <c r="AF142" s="48"/>
      <c r="AG142" s="48"/>
      <c r="AH142" s="48"/>
      <c r="AI142" s="48"/>
      <c r="AJ142" s="48"/>
      <c r="AK142" s="48">
        <v>5</v>
      </c>
      <c r="AL142" s="48"/>
      <c r="AM142" s="9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9"/>
      <c r="BO142" s="74">
        <f t="shared" si="70"/>
        <v>0</v>
      </c>
      <c r="BP142" s="51"/>
      <c r="BQ142" s="74">
        <v>35</v>
      </c>
      <c r="BR142" s="74"/>
      <c r="BT142" s="98">
        <v>12.899999999999999</v>
      </c>
      <c r="BU142" s="98">
        <f t="shared" si="71"/>
        <v>0</v>
      </c>
    </row>
    <row r="143" spans="1:73" s="1" customFormat="1" ht="20.149999999999999" customHeight="1">
      <c r="H143" s="129">
        <f>SUM(H95:H142)</f>
        <v>0</v>
      </c>
      <c r="I143" s="3"/>
      <c r="J143" s="7">
        <f>SUM(J95:J142)</f>
        <v>0</v>
      </c>
      <c r="K143" s="7">
        <f t="shared" ref="K143:T143" si="72">SUM(K95:K142)</f>
        <v>0</v>
      </c>
      <c r="L143" s="7">
        <f t="shared" si="72"/>
        <v>0</v>
      </c>
      <c r="M143" s="7">
        <f t="shared" si="72"/>
        <v>0</v>
      </c>
      <c r="N143" s="7">
        <f t="shared" si="72"/>
        <v>0</v>
      </c>
      <c r="O143" s="7">
        <f t="shared" si="72"/>
        <v>0</v>
      </c>
      <c r="P143" s="7">
        <f t="shared" si="72"/>
        <v>0</v>
      </c>
      <c r="Q143" s="7">
        <f t="shared" si="72"/>
        <v>0</v>
      </c>
      <c r="R143" s="7">
        <f t="shared" si="72"/>
        <v>0</v>
      </c>
      <c r="S143" s="7">
        <f t="shared" si="72"/>
        <v>0</v>
      </c>
      <c r="T143" s="7">
        <f t="shared" si="72"/>
        <v>0</v>
      </c>
      <c r="U143" s="7">
        <f>SUM(U95:U142)</f>
        <v>0</v>
      </c>
      <c r="V143" s="3"/>
      <c r="W143" s="21"/>
      <c r="X143" s="7">
        <f t="shared" ref="X143:AD143" si="73">SUM(X95:X142)</f>
        <v>0</v>
      </c>
      <c r="Y143" s="7">
        <f t="shared" si="73"/>
        <v>0</v>
      </c>
      <c r="Z143" s="7">
        <f t="shared" si="73"/>
        <v>0</v>
      </c>
      <c r="AA143" s="7">
        <f t="shared" si="73"/>
        <v>0</v>
      </c>
      <c r="AB143" s="7">
        <f t="shared" si="73"/>
        <v>0</v>
      </c>
      <c r="AC143" s="7">
        <f t="shared" si="73"/>
        <v>0</v>
      </c>
      <c r="AD143" s="7">
        <f t="shared" si="73"/>
        <v>0</v>
      </c>
      <c r="AE143" s="21"/>
      <c r="AF143" s="21"/>
      <c r="AG143" s="21"/>
      <c r="AH143" s="21"/>
      <c r="AI143" s="21"/>
      <c r="AJ143" s="21"/>
      <c r="AK143" s="21"/>
      <c r="AL143" s="21"/>
      <c r="AM143" s="3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3"/>
      <c r="BO143" s="7">
        <f>SUM(BO95:BO142)</f>
        <v>0</v>
      </c>
      <c r="BP143" s="7">
        <f>SUM(BP95:BP142)</f>
        <v>0</v>
      </c>
      <c r="BQ143" s="51"/>
      <c r="BR143" s="51"/>
      <c r="BT143" s="51"/>
      <c r="BU143" s="99">
        <f>SUM(BU95:BU142)</f>
        <v>0</v>
      </c>
    </row>
  </sheetData>
  <mergeCells count="6">
    <mergeCell ref="C5:C6"/>
    <mergeCell ref="BT10:BU10"/>
    <mergeCell ref="BO10:BP10"/>
    <mergeCell ref="J6:N6"/>
    <mergeCell ref="AN10:AZ10"/>
    <mergeCell ref="W10:AD10"/>
  </mergeCells>
  <phoneticPr fontId="26" type="noConversion"/>
  <hyperlinks>
    <hyperlink ref="C13" r:id="rId1" display="THE BLADE 2" xr:uid="{27FB00C2-F1AB-4646-B5A6-E183EB2CFB10}"/>
    <hyperlink ref="C14" r:id="rId2" display="THE BLADE 3" xr:uid="{BA391649-0485-4736-A9D3-99F1654F4743}"/>
    <hyperlink ref="C15" r:id="rId3" display="THE BLADE 4" xr:uid="{5F5F9F5D-C3BF-44B7-93D2-208F00F8FF42}"/>
    <hyperlink ref="C16" r:id="rId4" display="THE BLADE 5" xr:uid="{2ACFD9EA-A7CC-4DE0-AC17-8B29736B7C8A}"/>
    <hyperlink ref="C18" r:id="rId5" display="The Lobe " xr:uid="{76E0D95C-135D-42DF-A291-117D97758846}"/>
    <hyperlink ref="C119" r:id="rId6" display="Mercy 1  DT XXL " xr:uid="{E4264923-DBA4-4E67-B31C-2E6C13B2F4BE}"/>
    <hyperlink ref="C120" r:id="rId7" display="Mercy 2 DT XXL " xr:uid="{AF099357-D227-492E-81C9-94473157286F}"/>
    <hyperlink ref="C121" r:id="rId8" display="Mercy 3  DT XXL " xr:uid="{F65BA17E-8260-44A7-AC7F-C21EFB1AE97F}"/>
    <hyperlink ref="C122" r:id="rId9" display="Mercy 4  DT XXL " xr:uid="{926AC710-8BA2-47D8-997C-1548209BDE02}"/>
    <hyperlink ref="C123" r:id="rId10" display="Mercy 5 DT XXL" xr:uid="{726B0F6F-CFD5-41EE-AA23-E69A3E3EA62A}"/>
    <hyperlink ref="C131" r:id="rId11" display="MERCY XXXL1 DT" xr:uid="{F3328456-DD2D-410E-A7EC-0CFF87ECC478}"/>
    <hyperlink ref="C132" r:id="rId12" display="MERCY XXXL2 DT" xr:uid="{4DA1841A-1C51-4FC4-9657-ADDB06B42642}"/>
    <hyperlink ref="C133" r:id="rId13" display="MERCY XXXL3 DT" xr:uid="{17BC4133-9CB5-4F9D-9AB8-615587AAE5F2}"/>
    <hyperlink ref="C134" r:id="rId14" display="MERCY XXXL4 DT" xr:uid="{48A160A3-03D2-4205-82A4-4976876C9688}"/>
    <hyperlink ref="C135" r:id="rId15" display="MERCY XXXL5 DT" xr:uid="{F94AE5E1-CD25-4FA3-ABC9-CCC4D1AF9560}"/>
    <hyperlink ref="C41" r:id="rId16" xr:uid="{E5CEC870-80BE-412B-A61B-68B55DAEA2CB}"/>
    <hyperlink ref="C42" r:id="rId17" xr:uid="{7207C516-1C21-44F0-8B74-2D6D728B051B}"/>
    <hyperlink ref="C43" r:id="rId18" xr:uid="{A85459A7-BC93-4170-BC49-2F40115D18D8}"/>
    <hyperlink ref="C44" r:id="rId19" xr:uid="{D4F33738-2391-49A9-98AA-874FC4387F6D}"/>
    <hyperlink ref="C45" r:id="rId20" xr:uid="{A3981065-9906-405C-A5F5-A3AC46900D6B}"/>
    <hyperlink ref="C58" r:id="rId21" xr:uid="{633BC97E-8C39-4F30-BFC0-72D616DEF588}"/>
    <hyperlink ref="C59" r:id="rId22" xr:uid="{F488A98C-A1D4-4E9C-9F28-6861C446761D}"/>
    <hyperlink ref="C60" r:id="rId23" xr:uid="{79B61056-95F6-4A05-98F4-6591A66D0231}"/>
    <hyperlink ref="C61" r:id="rId24" xr:uid="{5472E5D4-510E-4790-BB6B-F4D2337F1081}"/>
    <hyperlink ref="C62" r:id="rId25" xr:uid="{3E8D51CC-6D57-4794-853A-11055B763AA1}"/>
    <hyperlink ref="C63" r:id="rId26" xr:uid="{35BC8589-0BCD-4CC1-A3EA-D9452454CB8A}"/>
    <hyperlink ref="C64" r:id="rId27" xr:uid="{4D177981-D9F7-4E51-94C3-9A6EB69B0C14}"/>
    <hyperlink ref="C65" r:id="rId28" xr:uid="{2DD4311B-FC51-442A-8ED8-78B172BC9D25}"/>
    <hyperlink ref="C66" r:id="rId29" xr:uid="{6FD6004E-32D6-4BD8-BCE7-E3A803727768}"/>
    <hyperlink ref="C69" r:id="rId30" xr:uid="{7531B1BE-974D-4F2D-8D1C-8F1D0BFA8765}"/>
    <hyperlink ref="C70" r:id="rId31" xr:uid="{6EA17E0E-3F38-4F82-8980-9A7EB35839BC}"/>
    <hyperlink ref="C71" r:id="rId32" xr:uid="{252C1E1F-E813-4AE9-9B3E-9091FC274421}"/>
    <hyperlink ref="C72" r:id="rId33" xr:uid="{D3C9D893-2B5B-421D-BE3D-5CD7AD450F30}"/>
    <hyperlink ref="C73" r:id="rId34" xr:uid="{97F033D6-F63E-4A2D-82A1-335827EE2347}"/>
    <hyperlink ref="C74" r:id="rId35" xr:uid="{392D7371-4F2D-4857-AE16-BCA944EF3920}"/>
    <hyperlink ref="C75" r:id="rId36" xr:uid="{46A77A13-1FAB-43D4-905C-189691C0EF12}"/>
    <hyperlink ref="C82" r:id="rId37" xr:uid="{18E99DD9-BD3F-463E-8693-10357A6B4B48}"/>
    <hyperlink ref="C83" r:id="rId38" xr:uid="{E1A87FC4-FF8D-43A9-B47B-C18E2039738D}"/>
    <hyperlink ref="C84" r:id="rId39" xr:uid="{68D909D1-0D96-4627-9B36-195D38871CC6}"/>
    <hyperlink ref="C85" r:id="rId40" xr:uid="{B5B3EEDB-E5DC-4186-B181-5A174EBBDE8C}"/>
    <hyperlink ref="C86" r:id="rId41" xr:uid="{DF48E11D-1103-4C75-9F03-78A42F93C63B}"/>
    <hyperlink ref="C89" r:id="rId42" xr:uid="{59E738D9-F940-40B3-8533-D35DBC0237E3}"/>
    <hyperlink ref="C90" r:id="rId43" xr:uid="{4CDAD9AD-E28D-44C6-A64F-C279AEFCEBE8}"/>
    <hyperlink ref="C91" r:id="rId44" xr:uid="{6A14B1A5-9BF4-4441-9AB5-D3C8B977A018}"/>
    <hyperlink ref="C92" r:id="rId45" xr:uid="{3B62FB7A-26DE-422E-89BA-2811FB6D1AB3}"/>
    <hyperlink ref="C81" r:id="rId46" xr:uid="{BBEFC26A-EFEE-4864-A10D-03671DFA25C1}"/>
    <hyperlink ref="C47" r:id="rId47" xr:uid="{5A36A385-59D6-4EA9-A51C-872A87CEBF74}"/>
    <hyperlink ref="C48" r:id="rId48" xr:uid="{6B33736F-483E-4B45-A714-1F1BEDCD0C2D}"/>
    <hyperlink ref="C49" r:id="rId49" xr:uid="{D9580B09-7402-4C04-A454-D5810BB08DC3}"/>
    <hyperlink ref="C51" r:id="rId50" xr:uid="{331733A1-82BC-48E1-8D3F-4121ACA1AE18}"/>
    <hyperlink ref="C52" r:id="rId51" xr:uid="{DC69A5A2-271B-4F16-90EE-CCD7F00BF4D5}"/>
    <hyperlink ref="C53" r:id="rId52" xr:uid="{0BB19203-908C-4418-A9C0-58E736E19D03}"/>
    <hyperlink ref="C55" r:id="rId53" xr:uid="{59E484EC-3D23-4E54-BE75-0C6A629C9BB7}"/>
    <hyperlink ref="C107" r:id="rId54" display="Mercy 1 XXXL" xr:uid="{9B833375-FAC3-4924-8A33-129113BC4F07}"/>
    <hyperlink ref="C108" r:id="rId55" display="Mercy 2 XXXL" xr:uid="{7814F226-1D9B-45A9-86CC-6FDB72FBD4B6}"/>
    <hyperlink ref="C109" r:id="rId56" display="Mercy 3 XXXL" xr:uid="{805C4C47-B840-4EDA-875D-D24722934EFF}"/>
    <hyperlink ref="C110" r:id="rId57" display="Mercy 4 XXXL" xr:uid="{4961C439-553C-4D9F-97D4-70984E365640}"/>
    <hyperlink ref="C111" r:id="rId58" display="Mercy 5 XXXL" xr:uid="{E0E1D6DB-3DEC-4E28-9BA9-7AD1D5D5D253}"/>
    <hyperlink ref="C95" r:id="rId59" display="Mercy 1  XXL " xr:uid="{6827F374-43CC-48BC-BE52-32BC68D7FC39}"/>
    <hyperlink ref="C96" r:id="rId60" display="Mercy 2 XXL " xr:uid="{B6B4D8F9-4024-4907-A05E-9EB83D036836}"/>
    <hyperlink ref="C97" r:id="rId61" display="Mercy 3  XXL " xr:uid="{C7B78120-B4F0-431C-92E1-88B43720F94A}"/>
    <hyperlink ref="C98" r:id="rId62" display="Mercy 4  XXL " xr:uid="{262D2F4B-55CE-40B4-8A30-A003BBDCAB36}"/>
    <hyperlink ref="C99" r:id="rId63" display="Mercy 5  XXL " xr:uid="{FD39A4F1-FED2-4C61-8D79-8A96976D0A35}"/>
    <hyperlink ref="C19" r:id="rId64" xr:uid="{96FE5E80-1F72-494C-8278-FC1B10680FE5}"/>
    <hyperlink ref="C20" r:id="rId65" xr:uid="{7D8C7882-EA59-4CFD-9F60-DF01ADD27DD1}"/>
    <hyperlink ref="C21" r:id="rId66" xr:uid="{2A8E8CD3-51C6-4EB0-93AC-C9F44500254D}"/>
    <hyperlink ref="C22" r:id="rId67" xr:uid="{33ECBCF9-99A9-407C-AB85-09D604A93BE6}"/>
    <hyperlink ref="C113" r:id="rId68" xr:uid="{2EF9E0DB-4BCE-48D2-94DC-B38E2B0BDDB1}"/>
    <hyperlink ref="C125" r:id="rId69" xr:uid="{7166A7E2-54FD-4F18-A7E2-4E22E7FECD4E}"/>
    <hyperlink ref="C126" r:id="rId70" xr:uid="{7B27C3FE-5392-4488-AF2F-8513B013E0CF}"/>
    <hyperlink ref="C127" r:id="rId71" xr:uid="{B6BE30FD-01A3-4044-8028-FAC27D7EF132}"/>
    <hyperlink ref="C128" r:id="rId72" xr:uid="{7C98D82A-C33B-4E37-9280-8D82E95A118F}"/>
    <hyperlink ref="C129" r:id="rId73" xr:uid="{44A758F2-A1B9-4B2F-8378-6D8FDAF23F4D}"/>
    <hyperlink ref="C138" r:id="rId74" xr:uid="{5E1F374F-99DA-4640-A8B5-DD51C9A7270A}"/>
    <hyperlink ref="C139" r:id="rId75" xr:uid="{178D7FD7-B8B1-435B-96EF-8A14538AB637}"/>
    <hyperlink ref="C140" r:id="rId76" xr:uid="{BE4AE65A-BB03-4B9E-AB90-95FEC6B59C02}"/>
    <hyperlink ref="C141" r:id="rId77" xr:uid="{50874773-D97D-4310-90B6-1A1F75D8D22D}"/>
    <hyperlink ref="C101" r:id="rId78" xr:uid="{5492AB9D-0ECD-43DC-A3B2-FE2D31D61DE6}"/>
    <hyperlink ref="C102:C105" r:id="rId79" display="Mercy 1  XXL " xr:uid="{65A710E1-D04A-4D03-82F2-A12D2C3C3387}"/>
    <hyperlink ref="C114:C117" r:id="rId80" display="Mercy 1 XXXL" xr:uid="{B94A8F0D-9F09-4947-804E-E99D3B764F6F}"/>
    <hyperlink ref="C102" r:id="rId81" xr:uid="{4CB429A9-2B64-4E82-981C-345D0F76813B}"/>
    <hyperlink ref="C103" r:id="rId82" xr:uid="{CACC2324-BC84-4499-970D-85A7C6DB0F5C}"/>
    <hyperlink ref="C104" r:id="rId83" xr:uid="{DD4CDEF4-6888-4C79-89C1-BCFC3CDA5E9D}"/>
    <hyperlink ref="C105" r:id="rId84" xr:uid="{187C2D06-E6D6-41A1-A902-06182785F565}"/>
    <hyperlink ref="C106" r:id="rId85" xr:uid="{ECAD27DE-95E0-49B9-8799-5D2B5A9FF6C9}"/>
    <hyperlink ref="C130" r:id="rId86" xr:uid="{BCD31A50-7AE8-486F-B4C3-B44257E4395D}"/>
    <hyperlink ref="C137" r:id="rId87" xr:uid="{864788A2-4794-4319-8723-BF4E006EFBEE}"/>
    <hyperlink ref="C114" r:id="rId88" xr:uid="{82A83D8F-D335-4837-A99E-F87F14BA5AD4}"/>
    <hyperlink ref="C115" r:id="rId89" xr:uid="{B7EA47DA-E824-4F73-981E-2B7ACB5D42C4}"/>
    <hyperlink ref="C116" r:id="rId90" xr:uid="{63DA75BB-9445-4A76-9564-859C72135CD1}"/>
    <hyperlink ref="C117" r:id="rId91" xr:uid="{2B3C8FA9-D22D-4991-967F-448AB467E2EC}"/>
    <hyperlink ref="C118" r:id="rId92" xr:uid="{9BD5A391-5156-4399-B489-B91EB59AF3E7}"/>
    <hyperlink ref="C142" r:id="rId93" xr:uid="{A375E7E9-F316-4537-9B56-35E5DF1F5BB4}"/>
    <hyperlink ref="C12" r:id="rId94" xr:uid="{0E9B4A20-9149-424E-A8DC-990045142F1F}"/>
    <hyperlink ref="C31" r:id="rId95" xr:uid="{C206BD94-63A8-42F4-B85C-7DAAD6B2BF28}"/>
    <hyperlink ref="C40" r:id="rId96" xr:uid="{B3241064-FD19-49D6-9B18-2807940CEFBB}"/>
    <hyperlink ref="C35" r:id="rId97" xr:uid="{DB115D7C-524C-4910-A98E-0A5CCFD53824}"/>
    <hyperlink ref="C39" r:id="rId98" xr:uid="{AF08307C-E4D8-442A-A958-CAA4FB9943DC}"/>
  </hyperlinks>
  <pageMargins left="0.7" right="0.7" top="0.75" bottom="0.75" header="0.3" footer="0.3"/>
  <pageSetup paperSize="9" orientation="portrait" r:id="rId99"/>
  <drawing r:id="rId1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5C15-AEF1-48FC-B967-CFA92B8C0D10}">
  <dimension ref="A1:BU68"/>
  <sheetViews>
    <sheetView zoomScale="70" zoomScaleNormal="70" workbookViewId="0">
      <selection activeCell="J41" sqref="J12:J41"/>
    </sheetView>
  </sheetViews>
  <sheetFormatPr baseColWidth="10" defaultRowHeight="14.5"/>
  <cols>
    <col min="1" max="1" width="0.1796875" customWidth="1"/>
    <col min="2" max="2" width="12.453125" hidden="1" customWidth="1"/>
    <col min="3" max="3" width="47" bestFit="1" customWidth="1"/>
    <col min="4" max="4" width="17.54296875" bestFit="1" customWidth="1"/>
    <col min="5" max="5" width="15.81640625" bestFit="1" customWidth="1"/>
    <col min="6" max="6" width="13.1796875" bestFit="1" customWidth="1"/>
    <col min="7" max="7" width="14.81640625" bestFit="1" customWidth="1"/>
    <col min="8" max="8" width="13.81640625" bestFit="1" customWidth="1"/>
    <col min="9" max="9" width="4.453125" customWidth="1"/>
    <col min="10" max="21" width="11.7265625" customWidth="1"/>
    <col min="23" max="29" width="7.26953125" customWidth="1"/>
    <col min="30" max="30" width="7" customWidth="1"/>
    <col min="31" max="38" width="7.26953125" hidden="1" customWidth="1"/>
    <col min="39" max="39" width="4.453125" hidden="1" customWidth="1"/>
    <col min="40" max="46" width="8.81640625" bestFit="1" customWidth="1"/>
    <col min="47" max="51" width="10" bestFit="1" customWidth="1"/>
    <col min="52" max="52" width="10" customWidth="1"/>
    <col min="53" max="59" width="8.81640625" hidden="1" customWidth="1"/>
    <col min="60" max="64" width="10" hidden="1" customWidth="1"/>
    <col min="65" max="65" width="10.26953125" hidden="1" customWidth="1"/>
    <col min="66" max="66" width="4.453125" customWidth="1"/>
    <col min="67" max="67" width="8.81640625" bestFit="1" customWidth="1"/>
    <col min="68" max="68" width="8.7265625" customWidth="1"/>
    <col min="69" max="70" width="8.81640625" hidden="1" customWidth="1"/>
    <col min="71" max="71" width="4.453125" hidden="1" customWidth="1"/>
    <col min="72" max="72" width="7.453125" bestFit="1" customWidth="1"/>
    <col min="73" max="73" width="13.1796875" customWidth="1"/>
  </cols>
  <sheetData>
    <row r="1" spans="1:73" s="1" customFormat="1" ht="20.149999999999999" customHeight="1">
      <c r="D1" s="41" t="s">
        <v>47</v>
      </c>
      <c r="E1" s="42" t="s">
        <v>255</v>
      </c>
      <c r="H1" s="9"/>
      <c r="J1" s="114" t="s">
        <v>42</v>
      </c>
      <c r="K1" s="114"/>
      <c r="L1" s="114"/>
      <c r="M1" s="114"/>
      <c r="N1" s="122"/>
      <c r="W1" s="91" t="s">
        <v>70</v>
      </c>
      <c r="X1" s="169"/>
      <c r="Y1" s="169"/>
      <c r="Z1" s="169"/>
      <c r="AA1" s="111">
        <f>BU42+BU68</f>
        <v>0</v>
      </c>
      <c r="AE1" s="9"/>
      <c r="AF1" s="9"/>
      <c r="AG1" s="9"/>
      <c r="AH1" s="9"/>
      <c r="AI1" s="9"/>
      <c r="AJ1" s="9"/>
      <c r="AK1" s="9"/>
      <c r="AL1" s="9"/>
      <c r="BM1" s="9"/>
    </row>
    <row r="2" spans="1:73" s="1" customFormat="1" ht="20">
      <c r="C2" s="43" t="s">
        <v>41</v>
      </c>
      <c r="D2" s="449">
        <f>H42+H68</f>
        <v>0</v>
      </c>
      <c r="E2" s="81">
        <v>0</v>
      </c>
      <c r="H2" s="9"/>
      <c r="J2" s="35" t="s">
        <v>61</v>
      </c>
      <c r="K2" s="35" t="s">
        <v>20</v>
      </c>
      <c r="L2" s="35" t="s">
        <v>21</v>
      </c>
      <c r="M2" s="35" t="s">
        <v>22</v>
      </c>
      <c r="N2" s="35" t="s">
        <v>23</v>
      </c>
      <c r="O2" s="35" t="s">
        <v>6</v>
      </c>
      <c r="P2" s="35" t="s">
        <v>24</v>
      </c>
      <c r="Q2" s="35" t="s">
        <v>391</v>
      </c>
      <c r="R2" s="24" t="s">
        <v>62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BM2" s="9"/>
    </row>
    <row r="3" spans="1:73" s="1" customFormat="1" ht="19.5" customHeight="1">
      <c r="C3" s="40"/>
      <c r="D3" s="40"/>
      <c r="E3" s="40"/>
      <c r="F3" s="40"/>
      <c r="I3" s="9"/>
      <c r="J3" s="147">
        <f>W42+W68</f>
        <v>0</v>
      </c>
      <c r="K3" s="147">
        <f t="shared" ref="K3:Q3" si="0">X42+X68</f>
        <v>0</v>
      </c>
      <c r="L3" s="147">
        <f t="shared" si="0"/>
        <v>0</v>
      </c>
      <c r="M3" s="147">
        <f t="shared" si="0"/>
        <v>0</v>
      </c>
      <c r="N3" s="147">
        <f t="shared" si="0"/>
        <v>0</v>
      </c>
      <c r="O3" s="147">
        <f t="shared" si="0"/>
        <v>0</v>
      </c>
      <c r="P3" s="147">
        <f t="shared" si="0"/>
        <v>0</v>
      </c>
      <c r="Q3" s="147">
        <f t="shared" si="0"/>
        <v>0</v>
      </c>
      <c r="R3" s="85">
        <f>SUM(J3:P3)</f>
        <v>0</v>
      </c>
      <c r="V3" s="9"/>
      <c r="Y3" s="9"/>
      <c r="Z3" s="9"/>
      <c r="AA3" s="9"/>
      <c r="AB3" s="9"/>
      <c r="AC3" s="9"/>
      <c r="AD3" s="9"/>
      <c r="AE3" s="70"/>
      <c r="AF3" s="9"/>
      <c r="AG3" s="9"/>
      <c r="AH3" s="9"/>
      <c r="AI3" s="9"/>
      <c r="AJ3" s="9"/>
      <c r="AK3" s="9"/>
      <c r="AL3" s="9"/>
      <c r="AM3" s="9"/>
      <c r="BN3" s="9"/>
    </row>
    <row r="4" spans="1:73" s="1" customFormat="1" ht="19.5" customHeight="1">
      <c r="C4" s="40"/>
      <c r="D4" s="40"/>
      <c r="E4" s="40"/>
      <c r="F4" s="40"/>
      <c r="I4" s="9"/>
      <c r="J4" s="46"/>
      <c r="K4" s="46"/>
      <c r="L4" s="46"/>
      <c r="M4" s="46"/>
      <c r="N4" s="46"/>
      <c r="O4" s="46"/>
      <c r="P4" s="46"/>
      <c r="V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BN4" s="9"/>
    </row>
    <row r="5" spans="1:73" s="1" customFormat="1" ht="19.5" customHeight="1">
      <c r="C5" s="500" t="s">
        <v>1683</v>
      </c>
      <c r="D5" s="40"/>
      <c r="E5" s="40"/>
      <c r="F5" s="64"/>
      <c r="G5" s="33"/>
      <c r="H5" s="33"/>
      <c r="I5" s="9"/>
      <c r="J5" s="33"/>
      <c r="K5" s="33"/>
      <c r="V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BN5" s="9"/>
    </row>
    <row r="6" spans="1:73" s="1" customFormat="1" ht="19.5" customHeight="1">
      <c r="C6" s="501"/>
      <c r="D6" s="407"/>
      <c r="E6" s="40"/>
      <c r="F6" s="40"/>
      <c r="G6" s="33"/>
      <c r="I6" s="9"/>
      <c r="J6" s="479" t="s">
        <v>1447</v>
      </c>
      <c r="K6" s="479"/>
      <c r="L6" s="479"/>
      <c r="M6" s="479"/>
      <c r="N6" s="479"/>
      <c r="T6" s="9"/>
      <c r="U6" s="9"/>
      <c r="V6" s="9"/>
      <c r="W6" s="173" t="s">
        <v>1448</v>
      </c>
      <c r="X6" s="173"/>
      <c r="Y6" s="173"/>
      <c r="Z6" s="173"/>
      <c r="AA6" s="9"/>
      <c r="AC6" s="75"/>
      <c r="AD6" s="75"/>
      <c r="AF6" s="9"/>
      <c r="AG6" s="9"/>
      <c r="AH6" s="9"/>
      <c r="AI6" s="9"/>
      <c r="AJ6" s="9"/>
      <c r="AK6" s="9"/>
      <c r="AL6" s="9"/>
      <c r="AM6" s="9"/>
      <c r="BN6" s="9"/>
    </row>
    <row r="7" spans="1:73" s="1" customFormat="1" ht="19.5" customHeight="1">
      <c r="C7" s="40"/>
      <c r="D7" s="40"/>
      <c r="E7" s="40"/>
      <c r="F7" s="40"/>
      <c r="G7" s="33"/>
      <c r="J7" s="86" t="s">
        <v>48</v>
      </c>
      <c r="K7" s="24" t="s">
        <v>49</v>
      </c>
      <c r="L7" s="24" t="s">
        <v>50</v>
      </c>
      <c r="M7" s="24" t="s">
        <v>52</v>
      </c>
      <c r="N7" s="24" t="s">
        <v>54</v>
      </c>
      <c r="O7" s="24" t="s">
        <v>55</v>
      </c>
      <c r="P7" s="24" t="s">
        <v>56</v>
      </c>
      <c r="Q7" s="24" t="s">
        <v>57</v>
      </c>
      <c r="R7" s="24" t="s">
        <v>58</v>
      </c>
      <c r="S7" s="24" t="s">
        <v>239</v>
      </c>
      <c r="T7" s="24" t="s">
        <v>240</v>
      </c>
      <c r="U7" s="24" t="s">
        <v>62</v>
      </c>
      <c r="W7" s="82" t="s">
        <v>50</v>
      </c>
      <c r="X7" s="71" t="s">
        <v>52</v>
      </c>
      <c r="Y7" s="67" t="s">
        <v>62</v>
      </c>
      <c r="Z7" s="70"/>
      <c r="AA7" s="9"/>
      <c r="AB7" s="9"/>
      <c r="AC7" s="9"/>
      <c r="AD7" s="9"/>
      <c r="AE7" s="9"/>
      <c r="AF7" s="9"/>
      <c r="AG7" s="9"/>
      <c r="AH7" s="9"/>
    </row>
    <row r="8" spans="1:73" s="1" customFormat="1" ht="19.5" customHeight="1">
      <c r="C8" s="276" t="s">
        <v>1062</v>
      </c>
      <c r="D8" s="40"/>
      <c r="E8" s="40"/>
      <c r="F8" s="40"/>
      <c r="G8" s="33"/>
      <c r="H8" s="33"/>
      <c r="J8" s="37">
        <f>AN42+AN68</f>
        <v>0</v>
      </c>
      <c r="K8" s="37">
        <f t="shared" ref="K8:T8" si="1">AO42+AO68</f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37">
        <f t="shared" si="1"/>
        <v>0</v>
      </c>
      <c r="T8" s="37">
        <f t="shared" si="1"/>
        <v>0</v>
      </c>
      <c r="U8" s="97">
        <f>SUM(J8:T8)</f>
        <v>0</v>
      </c>
      <c r="W8" s="141">
        <f>BO42+BO68</f>
        <v>0</v>
      </c>
      <c r="X8" s="141">
        <f>BP42+BP68</f>
        <v>0</v>
      </c>
      <c r="Y8" s="85">
        <f>SUM(W8:X8)</f>
        <v>0</v>
      </c>
      <c r="Z8" s="9"/>
      <c r="AA8" s="9"/>
      <c r="AB8" s="9"/>
      <c r="AC8" s="9"/>
      <c r="AD8" s="9"/>
      <c r="AE8" s="9"/>
      <c r="AF8" s="9"/>
      <c r="AG8" s="9"/>
      <c r="AH8" s="9"/>
    </row>
    <row r="9" spans="1:73" s="1" customFormat="1" ht="12" customHeight="1">
      <c r="C9" s="40"/>
      <c r="D9" s="40"/>
      <c r="I9" s="9"/>
      <c r="P9" s="2"/>
      <c r="V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BN9" s="9"/>
    </row>
    <row r="10" spans="1:73" s="1" customFormat="1" ht="117.75" customHeight="1">
      <c r="A10" s="228" t="s">
        <v>401</v>
      </c>
      <c r="B10" s="241" t="s">
        <v>842</v>
      </c>
      <c r="C10" s="239"/>
      <c r="D10" s="166" t="s">
        <v>210</v>
      </c>
      <c r="E10" s="167" t="s">
        <v>30</v>
      </c>
      <c r="F10" s="167" t="s">
        <v>31</v>
      </c>
      <c r="G10" s="167" t="s">
        <v>32</v>
      </c>
      <c r="H10" s="167" t="s">
        <v>33</v>
      </c>
      <c r="I10" s="9"/>
      <c r="J10" s="194" t="s">
        <v>1450</v>
      </c>
      <c r="K10" s="195" t="s">
        <v>247</v>
      </c>
      <c r="L10" s="196" t="s">
        <v>226</v>
      </c>
      <c r="M10" s="197" t="s">
        <v>44</v>
      </c>
      <c r="N10" s="198" t="s">
        <v>45</v>
      </c>
      <c r="O10" s="199" t="s">
        <v>201</v>
      </c>
      <c r="P10" s="200" t="s">
        <v>202</v>
      </c>
      <c r="Q10" s="201" t="s">
        <v>398</v>
      </c>
      <c r="R10" s="202" t="s">
        <v>399</v>
      </c>
      <c r="S10" s="203" t="s">
        <v>223</v>
      </c>
      <c r="T10" s="204" t="s">
        <v>400</v>
      </c>
      <c r="U10" s="205" t="s">
        <v>1395</v>
      </c>
      <c r="V10" s="9"/>
      <c r="W10" s="484" t="s">
        <v>34</v>
      </c>
      <c r="X10" s="485"/>
      <c r="Y10" s="485"/>
      <c r="Z10" s="485"/>
      <c r="AA10" s="485"/>
      <c r="AB10" s="485"/>
      <c r="AC10" s="485"/>
      <c r="AD10" s="486"/>
      <c r="AE10" s="36"/>
      <c r="AF10" s="9"/>
      <c r="AG10" s="9"/>
      <c r="AH10" s="9"/>
      <c r="AI10" s="9"/>
      <c r="AJ10" s="9"/>
      <c r="AK10" s="9"/>
      <c r="AL10" s="9"/>
      <c r="AM10" s="9"/>
      <c r="AN10" s="484" t="s">
        <v>59</v>
      </c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6"/>
      <c r="BM10" s="3"/>
      <c r="BN10" s="9"/>
      <c r="BO10" s="489" t="s">
        <v>65</v>
      </c>
      <c r="BP10" s="490"/>
      <c r="BT10" s="504" t="s">
        <v>67</v>
      </c>
      <c r="BU10" s="505"/>
    </row>
    <row r="11" spans="1:73" s="1" customFormat="1" ht="20.149999999999999" customHeight="1">
      <c r="A11" s="235"/>
      <c r="B11" s="235"/>
      <c r="C11" s="219" t="s">
        <v>1453</v>
      </c>
      <c r="D11" s="16"/>
      <c r="E11" s="16"/>
      <c r="F11" s="16"/>
      <c r="G11" s="16"/>
      <c r="H11" s="16"/>
      <c r="I11" s="3"/>
      <c r="J11" s="16"/>
      <c r="K11" s="16"/>
      <c r="L11" s="16"/>
      <c r="M11" s="16"/>
      <c r="N11" s="16"/>
      <c r="O11" s="16"/>
      <c r="P11" s="77"/>
      <c r="Q11" s="77"/>
      <c r="R11" s="16"/>
      <c r="S11" s="16"/>
      <c r="T11" s="16"/>
      <c r="U11" s="16"/>
      <c r="V11" s="3"/>
      <c r="W11" s="6" t="s">
        <v>61</v>
      </c>
      <c r="X11" s="6" t="s">
        <v>20</v>
      </c>
      <c r="Y11" s="6" t="s">
        <v>21</v>
      </c>
      <c r="Z11" s="6" t="s">
        <v>22</v>
      </c>
      <c r="AA11" s="6" t="s">
        <v>23</v>
      </c>
      <c r="AB11" s="6" t="s">
        <v>6</v>
      </c>
      <c r="AC11" s="6" t="s">
        <v>24</v>
      </c>
      <c r="AD11" s="6" t="s">
        <v>391</v>
      </c>
      <c r="AE11" s="13" t="s">
        <v>61</v>
      </c>
      <c r="AF11" s="13" t="s">
        <v>20</v>
      </c>
      <c r="AG11" s="13" t="s">
        <v>21</v>
      </c>
      <c r="AH11" s="13" t="s">
        <v>22</v>
      </c>
      <c r="AI11" s="13" t="s">
        <v>23</v>
      </c>
      <c r="AJ11" s="13" t="s">
        <v>6</v>
      </c>
      <c r="AK11" s="13" t="s">
        <v>24</v>
      </c>
      <c r="AL11" s="13" t="s">
        <v>391</v>
      </c>
      <c r="AM11" s="3"/>
      <c r="AN11" s="6" t="s">
        <v>48</v>
      </c>
      <c r="AO11" s="84" t="s">
        <v>49</v>
      </c>
      <c r="AP11" s="84" t="s">
        <v>50</v>
      </c>
      <c r="AQ11" s="84" t="s">
        <v>51</v>
      </c>
      <c r="AR11" s="84" t="s">
        <v>52</v>
      </c>
      <c r="AS11" s="84" t="s">
        <v>53</v>
      </c>
      <c r="AT11" s="84" t="s">
        <v>54</v>
      </c>
      <c r="AU11" s="84" t="s">
        <v>55</v>
      </c>
      <c r="AV11" s="84" t="s">
        <v>56</v>
      </c>
      <c r="AW11" s="84" t="s">
        <v>57</v>
      </c>
      <c r="AX11" s="84" t="s">
        <v>58</v>
      </c>
      <c r="AY11" s="84" t="s">
        <v>239</v>
      </c>
      <c r="AZ11" s="84" t="s">
        <v>240</v>
      </c>
      <c r="BA11" s="13" t="s">
        <v>48</v>
      </c>
      <c r="BB11" s="13" t="s">
        <v>49</v>
      </c>
      <c r="BC11" s="13" t="s">
        <v>50</v>
      </c>
      <c r="BD11" s="13" t="s">
        <v>51</v>
      </c>
      <c r="BE11" s="13" t="s">
        <v>52</v>
      </c>
      <c r="BF11" s="13" t="s">
        <v>53</v>
      </c>
      <c r="BG11" s="13" t="s">
        <v>54</v>
      </c>
      <c r="BH11" s="13" t="s">
        <v>55</v>
      </c>
      <c r="BI11" s="13" t="s">
        <v>56</v>
      </c>
      <c r="BJ11" s="13" t="s">
        <v>57</v>
      </c>
      <c r="BK11" s="13" t="s">
        <v>58</v>
      </c>
      <c r="BL11" s="13" t="s">
        <v>239</v>
      </c>
      <c r="BM11" s="13" t="s">
        <v>240</v>
      </c>
      <c r="BN11" s="3"/>
      <c r="BO11" s="73" t="s">
        <v>50</v>
      </c>
      <c r="BP11" s="73" t="s">
        <v>52</v>
      </c>
      <c r="BQ11" s="39" t="s">
        <v>50</v>
      </c>
      <c r="BR11" s="39" t="s">
        <v>52</v>
      </c>
      <c r="BT11" s="73" t="s">
        <v>68</v>
      </c>
      <c r="BU11" s="73" t="s">
        <v>69</v>
      </c>
    </row>
    <row r="12" spans="1:73" s="1" customFormat="1" ht="20.149999999999999" customHeight="1">
      <c r="A12" s="374"/>
      <c r="B12" s="375" t="s">
        <v>1410</v>
      </c>
      <c r="C12" s="363" t="s">
        <v>1398</v>
      </c>
      <c r="D12" s="18" t="s">
        <v>6</v>
      </c>
      <c r="E12" s="19">
        <v>1</v>
      </c>
      <c r="F12" s="130">
        <f t="shared" ref="F12:F41" si="2">SUM(J12:U12)</f>
        <v>0</v>
      </c>
      <c r="G12" s="8">
        <v>212.5</v>
      </c>
      <c r="H12" s="8">
        <f>F12*G12*(100-$E$2)/100</f>
        <v>0</v>
      </c>
      <c r="I12" s="9"/>
      <c r="J12" s="206"/>
      <c r="K12" s="207"/>
      <c r="L12" s="208"/>
      <c r="M12" s="209"/>
      <c r="N12" s="210"/>
      <c r="O12" s="211"/>
      <c r="P12" s="192"/>
      <c r="Q12" s="193"/>
      <c r="R12" s="212"/>
      <c r="S12" s="213"/>
      <c r="T12" s="214"/>
      <c r="U12" s="215"/>
      <c r="V12" s="9"/>
      <c r="W12" s="20"/>
      <c r="X12" s="20"/>
      <c r="Y12" s="20"/>
      <c r="Z12" s="20"/>
      <c r="AA12" s="20"/>
      <c r="AB12" s="48">
        <f t="shared" ref="AB12:AB15" si="3">AJ12*$F12</f>
        <v>0</v>
      </c>
      <c r="AC12" s="20"/>
      <c r="AD12" s="20"/>
      <c r="AE12" s="48"/>
      <c r="AF12" s="48"/>
      <c r="AG12" s="48"/>
      <c r="AH12" s="48"/>
      <c r="AI12" s="48"/>
      <c r="AJ12" s="48">
        <v>1</v>
      </c>
      <c r="AK12" s="48"/>
      <c r="AL12" s="48"/>
      <c r="AM12" s="9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9"/>
      <c r="BO12" s="74">
        <f t="shared" ref="BO12:BO41" si="4">BQ12*F12</f>
        <v>0</v>
      </c>
      <c r="BP12" s="51"/>
      <c r="BQ12" s="74">
        <v>6</v>
      </c>
      <c r="BR12" s="74"/>
      <c r="BT12" s="98">
        <v>1.6</v>
      </c>
      <c r="BU12" s="98">
        <f t="shared" ref="BU12:BU22" si="5">BT12*F12</f>
        <v>0</v>
      </c>
    </row>
    <row r="13" spans="1:73" s="1" customFormat="1" ht="20.149999999999999" customHeight="1">
      <c r="A13" s="233"/>
      <c r="B13" s="375" t="s">
        <v>1411</v>
      </c>
      <c r="C13" s="363" t="s">
        <v>1399</v>
      </c>
      <c r="D13" s="18" t="s">
        <v>6</v>
      </c>
      <c r="E13" s="19">
        <v>1</v>
      </c>
      <c r="F13" s="130">
        <f t="shared" si="2"/>
        <v>0</v>
      </c>
      <c r="G13" s="8">
        <v>212.5</v>
      </c>
      <c r="H13" s="8">
        <f t="shared" ref="H13:H41" si="6">F13*G13*(100-$E$2)/100</f>
        <v>0</v>
      </c>
      <c r="I13" s="9"/>
      <c r="J13" s="206"/>
      <c r="K13" s="207"/>
      <c r="L13" s="208"/>
      <c r="M13" s="209"/>
      <c r="N13" s="210"/>
      <c r="O13" s="211"/>
      <c r="P13" s="192"/>
      <c r="Q13" s="193"/>
      <c r="R13" s="212"/>
      <c r="S13" s="213"/>
      <c r="T13" s="214"/>
      <c r="U13" s="215"/>
      <c r="V13" s="9"/>
      <c r="W13" s="20"/>
      <c r="X13" s="20"/>
      <c r="Y13" s="20"/>
      <c r="Z13" s="20"/>
      <c r="AA13" s="20"/>
      <c r="AB13" s="48">
        <f t="shared" si="3"/>
        <v>0</v>
      </c>
      <c r="AC13" s="20"/>
      <c r="AD13" s="20"/>
      <c r="AE13" s="48"/>
      <c r="AF13" s="48"/>
      <c r="AG13" s="48"/>
      <c r="AH13" s="48"/>
      <c r="AI13" s="48"/>
      <c r="AJ13" s="48">
        <v>1</v>
      </c>
      <c r="AK13" s="48"/>
      <c r="AL13" s="48"/>
      <c r="AM13" s="9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9"/>
      <c r="BO13" s="74">
        <f t="shared" si="4"/>
        <v>0</v>
      </c>
      <c r="BP13" s="51"/>
      <c r="BQ13" s="74">
        <v>5</v>
      </c>
      <c r="BR13" s="74"/>
      <c r="BT13" s="98">
        <v>1.65</v>
      </c>
      <c r="BU13" s="98">
        <f t="shared" si="5"/>
        <v>0</v>
      </c>
    </row>
    <row r="14" spans="1:73" s="1" customFormat="1" ht="20.149999999999999" customHeight="1">
      <c r="A14" s="233"/>
      <c r="B14" s="375" t="s">
        <v>1412</v>
      </c>
      <c r="C14" s="363" t="s">
        <v>1400</v>
      </c>
      <c r="D14" s="18" t="s">
        <v>6</v>
      </c>
      <c r="E14" s="19">
        <v>1</v>
      </c>
      <c r="F14" s="130">
        <f t="shared" si="2"/>
        <v>0</v>
      </c>
      <c r="G14" s="8">
        <v>217.5</v>
      </c>
      <c r="H14" s="8">
        <f t="shared" si="6"/>
        <v>0</v>
      </c>
      <c r="I14" s="9"/>
      <c r="J14" s="206"/>
      <c r="K14" s="207"/>
      <c r="L14" s="208"/>
      <c r="M14" s="209"/>
      <c r="N14" s="210"/>
      <c r="O14" s="211"/>
      <c r="P14" s="192"/>
      <c r="Q14" s="193"/>
      <c r="R14" s="212"/>
      <c r="S14" s="213"/>
      <c r="T14" s="214"/>
      <c r="U14" s="215"/>
      <c r="V14" s="9"/>
      <c r="W14" s="20"/>
      <c r="X14" s="20"/>
      <c r="Y14" s="20"/>
      <c r="Z14" s="20"/>
      <c r="AA14" s="20"/>
      <c r="AB14" s="48">
        <f t="shared" si="3"/>
        <v>0</v>
      </c>
      <c r="AC14" s="20"/>
      <c r="AD14" s="20"/>
      <c r="AE14" s="48"/>
      <c r="AF14" s="48"/>
      <c r="AG14" s="48"/>
      <c r="AH14" s="48"/>
      <c r="AI14" s="48"/>
      <c r="AJ14" s="48">
        <v>1</v>
      </c>
      <c r="AK14" s="48"/>
      <c r="AL14" s="48"/>
      <c r="AM14" s="9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9"/>
      <c r="BO14" s="74">
        <f t="shared" si="4"/>
        <v>0</v>
      </c>
      <c r="BP14" s="51"/>
      <c r="BQ14" s="74">
        <v>6</v>
      </c>
      <c r="BR14" s="74"/>
      <c r="BT14" s="98">
        <v>1.9</v>
      </c>
      <c r="BU14" s="98">
        <f t="shared" si="5"/>
        <v>0</v>
      </c>
    </row>
    <row r="15" spans="1:73" s="1" customFormat="1" ht="20.149999999999999" customHeight="1">
      <c r="A15" s="233"/>
      <c r="B15" s="375" t="s">
        <v>1413</v>
      </c>
      <c r="C15" s="363" t="s">
        <v>1401</v>
      </c>
      <c r="D15" s="18" t="s">
        <v>6</v>
      </c>
      <c r="E15" s="19">
        <v>1</v>
      </c>
      <c r="F15" s="130">
        <f t="shared" si="2"/>
        <v>0</v>
      </c>
      <c r="G15" s="8">
        <v>255</v>
      </c>
      <c r="H15" s="8">
        <f t="shared" si="6"/>
        <v>0</v>
      </c>
      <c r="I15" s="9"/>
      <c r="J15" s="206"/>
      <c r="K15" s="207"/>
      <c r="L15" s="208"/>
      <c r="M15" s="209"/>
      <c r="N15" s="210"/>
      <c r="O15" s="211"/>
      <c r="P15" s="192"/>
      <c r="Q15" s="193"/>
      <c r="R15" s="212"/>
      <c r="S15" s="213"/>
      <c r="T15" s="214"/>
      <c r="U15" s="215"/>
      <c r="V15" s="9"/>
      <c r="W15" s="20"/>
      <c r="X15" s="20"/>
      <c r="Y15" s="20"/>
      <c r="Z15" s="20"/>
      <c r="AA15" s="20"/>
      <c r="AB15" s="48">
        <f t="shared" si="3"/>
        <v>0</v>
      </c>
      <c r="AC15" s="20"/>
      <c r="AD15" s="20"/>
      <c r="AE15" s="48"/>
      <c r="AF15" s="48"/>
      <c r="AG15" s="48"/>
      <c r="AH15" s="48"/>
      <c r="AI15" s="48"/>
      <c r="AJ15" s="48">
        <v>1</v>
      </c>
      <c r="AK15" s="48"/>
      <c r="AL15" s="48"/>
      <c r="AM15" s="9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9"/>
      <c r="BO15" s="74">
        <f t="shared" si="4"/>
        <v>0</v>
      </c>
      <c r="BP15" s="51"/>
      <c r="BQ15" s="74">
        <v>6</v>
      </c>
      <c r="BR15" s="74"/>
      <c r="BT15" s="98">
        <v>2.85</v>
      </c>
      <c r="BU15" s="98">
        <f t="shared" si="5"/>
        <v>0</v>
      </c>
    </row>
    <row r="16" spans="1:73" s="1" customFormat="1" ht="20.149999999999999" customHeight="1">
      <c r="A16" s="233"/>
      <c r="B16" s="375" t="s">
        <v>1414</v>
      </c>
      <c r="C16" s="363" t="s">
        <v>1402</v>
      </c>
      <c r="D16" s="18" t="s">
        <v>24</v>
      </c>
      <c r="E16" s="19">
        <v>1</v>
      </c>
      <c r="F16" s="130">
        <f t="shared" si="2"/>
        <v>0</v>
      </c>
      <c r="G16" s="8">
        <v>262.5</v>
      </c>
      <c r="H16" s="8">
        <f t="shared" si="6"/>
        <v>0</v>
      </c>
      <c r="I16" s="9"/>
      <c r="J16" s="206"/>
      <c r="K16" s="207"/>
      <c r="L16" s="208"/>
      <c r="M16" s="209"/>
      <c r="N16" s="210"/>
      <c r="O16" s="211"/>
      <c r="P16" s="192"/>
      <c r="Q16" s="193"/>
      <c r="R16" s="212"/>
      <c r="S16" s="213"/>
      <c r="T16" s="214"/>
      <c r="U16" s="215"/>
      <c r="V16" s="9"/>
      <c r="W16" s="20"/>
      <c r="X16" s="20"/>
      <c r="Y16" s="20"/>
      <c r="Z16" s="20"/>
      <c r="AA16" s="20"/>
      <c r="AB16" s="20"/>
      <c r="AC16" s="48">
        <f t="shared" ref="AC16:AC17" si="7">AK16*$F16</f>
        <v>0</v>
      </c>
      <c r="AD16" s="20"/>
      <c r="AE16" s="48"/>
      <c r="AF16" s="48"/>
      <c r="AG16" s="48"/>
      <c r="AH16" s="48"/>
      <c r="AI16" s="48"/>
      <c r="AJ16" s="48"/>
      <c r="AK16" s="48">
        <v>1</v>
      </c>
      <c r="AL16" s="48"/>
      <c r="AM16" s="9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9"/>
      <c r="BO16" s="74">
        <f t="shared" si="4"/>
        <v>0</v>
      </c>
      <c r="BP16" s="51"/>
      <c r="BQ16" s="74">
        <v>7</v>
      </c>
      <c r="BR16" s="74"/>
      <c r="BT16" s="98">
        <v>3.35</v>
      </c>
      <c r="BU16" s="98">
        <f t="shared" si="5"/>
        <v>0</v>
      </c>
    </row>
    <row r="17" spans="1:73" s="1" customFormat="1" ht="20.149999999999999" customHeight="1">
      <c r="A17" s="233"/>
      <c r="B17" s="375"/>
      <c r="C17" s="363" t="s">
        <v>1438</v>
      </c>
      <c r="D17" s="18" t="s">
        <v>1436</v>
      </c>
      <c r="E17" s="19">
        <v>5</v>
      </c>
      <c r="F17" s="130">
        <f t="shared" si="2"/>
        <v>0</v>
      </c>
      <c r="G17" s="8">
        <v>1105</v>
      </c>
      <c r="H17" s="8">
        <f t="shared" si="6"/>
        <v>0</v>
      </c>
      <c r="I17" s="9"/>
      <c r="J17" s="206"/>
      <c r="K17" s="207"/>
      <c r="L17" s="208"/>
      <c r="M17" s="209"/>
      <c r="N17" s="210"/>
      <c r="O17" s="211"/>
      <c r="P17" s="192"/>
      <c r="Q17" s="193"/>
      <c r="R17" s="212"/>
      <c r="S17" s="213"/>
      <c r="T17" s="214"/>
      <c r="U17" s="215"/>
      <c r="V17" s="9"/>
      <c r="W17" s="20"/>
      <c r="X17" s="20"/>
      <c r="Y17" s="20"/>
      <c r="Z17" s="20"/>
      <c r="AA17" s="20"/>
      <c r="AB17" s="48">
        <f t="shared" ref="AB17:AB25" si="8">AJ17*$F17</f>
        <v>0</v>
      </c>
      <c r="AC17" s="48">
        <f t="shared" si="7"/>
        <v>0</v>
      </c>
      <c r="AD17" s="20"/>
      <c r="AE17" s="48"/>
      <c r="AF17" s="48"/>
      <c r="AG17" s="48"/>
      <c r="AH17" s="48"/>
      <c r="AI17" s="48"/>
      <c r="AJ17" s="48">
        <v>4</v>
      </c>
      <c r="AK17" s="48">
        <v>1</v>
      </c>
      <c r="AL17" s="48"/>
      <c r="AM17" s="9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9"/>
      <c r="BO17" s="74">
        <f t="shared" si="4"/>
        <v>0</v>
      </c>
      <c r="BP17" s="51"/>
      <c r="BQ17" s="74">
        <f>SUM(BQ12:BQ16)</f>
        <v>30</v>
      </c>
      <c r="BR17" s="74"/>
      <c r="BT17" s="74">
        <f>SUM(BT12:BT16)</f>
        <v>11.35</v>
      </c>
      <c r="BU17" s="98">
        <f t="shared" si="5"/>
        <v>0</v>
      </c>
    </row>
    <row r="18" spans="1:73" s="1" customFormat="1" ht="20.149999999999999" customHeight="1">
      <c r="A18" s="233"/>
      <c r="B18" s="375" t="s">
        <v>1415</v>
      </c>
      <c r="C18" s="363" t="s">
        <v>1403</v>
      </c>
      <c r="D18" s="18" t="s">
        <v>6</v>
      </c>
      <c r="E18" s="19">
        <v>1</v>
      </c>
      <c r="F18" s="130">
        <f t="shared" si="2"/>
        <v>0</v>
      </c>
      <c r="G18" s="8">
        <v>212.5</v>
      </c>
      <c r="H18" s="8">
        <f t="shared" si="6"/>
        <v>0</v>
      </c>
      <c r="I18" s="9"/>
      <c r="J18" s="206"/>
      <c r="K18" s="207"/>
      <c r="L18" s="208"/>
      <c r="M18" s="209"/>
      <c r="N18" s="210"/>
      <c r="O18" s="211"/>
      <c r="P18" s="192"/>
      <c r="Q18" s="193"/>
      <c r="R18" s="212"/>
      <c r="S18" s="213"/>
      <c r="T18" s="214"/>
      <c r="U18" s="215"/>
      <c r="V18" s="9"/>
      <c r="W18" s="20"/>
      <c r="X18" s="20"/>
      <c r="Y18" s="20"/>
      <c r="Z18" s="20"/>
      <c r="AA18" s="20"/>
      <c r="AB18" s="48">
        <f t="shared" si="8"/>
        <v>0</v>
      </c>
      <c r="AC18" s="20"/>
      <c r="AD18" s="20"/>
      <c r="AE18" s="48"/>
      <c r="AF18" s="48"/>
      <c r="AG18" s="48"/>
      <c r="AH18" s="48"/>
      <c r="AI18" s="48"/>
      <c r="AJ18" s="48">
        <v>1</v>
      </c>
      <c r="AK18" s="48"/>
      <c r="AL18" s="48"/>
      <c r="AM18" s="9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9"/>
      <c r="BO18" s="74">
        <f t="shared" si="4"/>
        <v>0</v>
      </c>
      <c r="BP18" s="51"/>
      <c r="BQ18" s="74">
        <v>4</v>
      </c>
      <c r="BR18" s="74"/>
      <c r="BT18" s="98">
        <v>1.07</v>
      </c>
      <c r="BU18" s="98">
        <f t="shared" si="5"/>
        <v>0</v>
      </c>
    </row>
    <row r="19" spans="1:73" s="1" customFormat="1" ht="20.149999999999999" customHeight="1">
      <c r="A19" s="233"/>
      <c r="B19" s="375" t="s">
        <v>1416</v>
      </c>
      <c r="C19" s="363" t="s">
        <v>1404</v>
      </c>
      <c r="D19" s="19" t="s">
        <v>6</v>
      </c>
      <c r="E19" s="19">
        <v>1</v>
      </c>
      <c r="F19" s="130">
        <f t="shared" si="2"/>
        <v>0</v>
      </c>
      <c r="G19" s="8">
        <v>212.5</v>
      </c>
      <c r="H19" s="8">
        <f t="shared" si="6"/>
        <v>0</v>
      </c>
      <c r="I19" s="9"/>
      <c r="J19" s="206"/>
      <c r="K19" s="207"/>
      <c r="L19" s="208"/>
      <c r="M19" s="209"/>
      <c r="N19" s="210"/>
      <c r="O19" s="211"/>
      <c r="P19" s="192"/>
      <c r="Q19" s="193"/>
      <c r="R19" s="212"/>
      <c r="S19" s="213"/>
      <c r="T19" s="214"/>
      <c r="U19" s="215"/>
      <c r="V19" s="9"/>
      <c r="W19" s="20"/>
      <c r="X19" s="20"/>
      <c r="Y19" s="20"/>
      <c r="Z19" s="20"/>
      <c r="AA19" s="20"/>
      <c r="AB19" s="48">
        <f t="shared" si="8"/>
        <v>0</v>
      </c>
      <c r="AC19" s="20"/>
      <c r="AD19" s="20"/>
      <c r="AE19" s="48"/>
      <c r="AF19" s="48"/>
      <c r="AG19" s="48"/>
      <c r="AH19" s="48"/>
      <c r="AI19" s="48"/>
      <c r="AJ19" s="48">
        <v>1</v>
      </c>
      <c r="AK19" s="48"/>
      <c r="AL19" s="48"/>
      <c r="AM19" s="9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9"/>
      <c r="BO19" s="74">
        <f t="shared" si="4"/>
        <v>0</v>
      </c>
      <c r="BP19" s="51"/>
      <c r="BQ19" s="74">
        <v>5</v>
      </c>
      <c r="BR19" s="74"/>
      <c r="BT19" s="98">
        <v>1.4</v>
      </c>
      <c r="BU19" s="98">
        <f t="shared" si="5"/>
        <v>0</v>
      </c>
    </row>
    <row r="20" spans="1:73" s="1" customFormat="1" ht="20.149999999999999" customHeight="1">
      <c r="A20" s="233"/>
      <c r="B20" s="375" t="s">
        <v>1417</v>
      </c>
      <c r="C20" s="363" t="s">
        <v>1405</v>
      </c>
      <c r="D20" s="18" t="s">
        <v>6</v>
      </c>
      <c r="E20" s="19">
        <v>1</v>
      </c>
      <c r="F20" s="130">
        <f t="shared" si="2"/>
        <v>0</v>
      </c>
      <c r="G20" s="8">
        <v>212.5</v>
      </c>
      <c r="H20" s="8">
        <f t="shared" si="6"/>
        <v>0</v>
      </c>
      <c r="I20" s="9"/>
      <c r="J20" s="206"/>
      <c r="K20" s="207"/>
      <c r="L20" s="208"/>
      <c r="M20" s="209"/>
      <c r="N20" s="210"/>
      <c r="O20" s="211"/>
      <c r="P20" s="192"/>
      <c r="Q20" s="193"/>
      <c r="R20" s="212"/>
      <c r="S20" s="213"/>
      <c r="T20" s="214"/>
      <c r="U20" s="215"/>
      <c r="V20" s="9"/>
      <c r="W20" s="20"/>
      <c r="X20" s="20"/>
      <c r="Y20" s="20"/>
      <c r="Z20" s="20"/>
      <c r="AA20" s="20"/>
      <c r="AB20" s="48">
        <f t="shared" si="8"/>
        <v>0</v>
      </c>
      <c r="AC20" s="20"/>
      <c r="AD20" s="20"/>
      <c r="AE20" s="48"/>
      <c r="AF20" s="48"/>
      <c r="AG20" s="48"/>
      <c r="AH20" s="48"/>
      <c r="AI20" s="48"/>
      <c r="AJ20" s="48">
        <v>1</v>
      </c>
      <c r="AK20" s="48"/>
      <c r="AL20" s="48"/>
      <c r="AM20" s="9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9"/>
      <c r="BO20" s="74">
        <f t="shared" si="4"/>
        <v>0</v>
      </c>
      <c r="BP20" s="51"/>
      <c r="BQ20" s="74">
        <v>5</v>
      </c>
      <c r="BR20" s="74"/>
      <c r="BT20" s="98">
        <v>1.25</v>
      </c>
      <c r="BU20" s="98">
        <f t="shared" si="5"/>
        <v>0</v>
      </c>
    </row>
    <row r="21" spans="1:73" s="1" customFormat="1" ht="20.149999999999999" customHeight="1">
      <c r="A21" s="233"/>
      <c r="B21" s="375"/>
      <c r="C21" s="363" t="s">
        <v>1441</v>
      </c>
      <c r="D21" s="18" t="s">
        <v>6</v>
      </c>
      <c r="E21" s="19">
        <v>3</v>
      </c>
      <c r="F21" s="130">
        <f t="shared" si="2"/>
        <v>0</v>
      </c>
      <c r="G21" s="8">
        <v>607.5</v>
      </c>
      <c r="H21" s="8">
        <f t="shared" si="6"/>
        <v>0</v>
      </c>
      <c r="I21" s="9"/>
      <c r="J21" s="206"/>
      <c r="K21" s="207"/>
      <c r="L21" s="208"/>
      <c r="M21" s="209"/>
      <c r="N21" s="210"/>
      <c r="O21" s="211"/>
      <c r="P21" s="192"/>
      <c r="Q21" s="193"/>
      <c r="R21" s="212"/>
      <c r="S21" s="213"/>
      <c r="T21" s="214"/>
      <c r="U21" s="215"/>
      <c r="V21" s="9"/>
      <c r="W21" s="20"/>
      <c r="X21" s="20"/>
      <c r="Y21" s="20"/>
      <c r="Z21" s="20"/>
      <c r="AA21" s="20"/>
      <c r="AB21" s="48">
        <f t="shared" si="8"/>
        <v>0</v>
      </c>
      <c r="AC21" s="20"/>
      <c r="AD21" s="20"/>
      <c r="AE21" s="48"/>
      <c r="AF21" s="48"/>
      <c r="AG21" s="48"/>
      <c r="AH21" s="48"/>
      <c r="AI21" s="48"/>
      <c r="AJ21" s="48">
        <v>3</v>
      </c>
      <c r="AK21" s="48"/>
      <c r="AL21" s="48"/>
      <c r="AM21" s="9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9"/>
      <c r="BO21" s="74">
        <f t="shared" si="4"/>
        <v>0</v>
      </c>
      <c r="BP21" s="51"/>
      <c r="BQ21" s="372">
        <f>SUM(BQ18:BQ20)</f>
        <v>14</v>
      </c>
      <c r="BR21" s="74"/>
      <c r="BT21" s="98">
        <f>SUM(BT18:BT20)</f>
        <v>3.7199999999999998</v>
      </c>
      <c r="BU21" s="98">
        <f t="shared" si="5"/>
        <v>0</v>
      </c>
    </row>
    <row r="22" spans="1:73" s="1" customFormat="1" ht="20.149999999999999" customHeight="1">
      <c r="A22" s="233"/>
      <c r="B22" s="375" t="s">
        <v>1418</v>
      </c>
      <c r="C22" s="363" t="s">
        <v>1406</v>
      </c>
      <c r="D22" s="18" t="s">
        <v>6</v>
      </c>
      <c r="E22" s="19">
        <v>1</v>
      </c>
      <c r="F22" s="130">
        <f t="shared" si="2"/>
        <v>0</v>
      </c>
      <c r="G22" s="8">
        <v>192.5</v>
      </c>
      <c r="H22" s="8">
        <f t="shared" si="6"/>
        <v>0</v>
      </c>
      <c r="I22" s="9"/>
      <c r="J22" s="206"/>
      <c r="K22" s="207"/>
      <c r="L22" s="208"/>
      <c r="M22" s="209"/>
      <c r="N22" s="210"/>
      <c r="O22" s="211"/>
      <c r="P22" s="192"/>
      <c r="Q22" s="193"/>
      <c r="R22" s="212"/>
      <c r="S22" s="213"/>
      <c r="T22" s="214"/>
      <c r="U22" s="215"/>
      <c r="V22" s="9"/>
      <c r="W22" s="20"/>
      <c r="X22" s="20"/>
      <c r="Y22" s="20"/>
      <c r="Z22" s="20"/>
      <c r="AA22" s="20"/>
      <c r="AB22" s="48">
        <f t="shared" si="8"/>
        <v>0</v>
      </c>
      <c r="AC22" s="20"/>
      <c r="AD22" s="20"/>
      <c r="AE22" s="48"/>
      <c r="AF22" s="48"/>
      <c r="AG22" s="48"/>
      <c r="AH22" s="48"/>
      <c r="AI22" s="48"/>
      <c r="AJ22" s="48">
        <v>1</v>
      </c>
      <c r="AK22" s="48"/>
      <c r="AL22" s="48"/>
      <c r="AM22" s="9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9"/>
      <c r="BO22" s="74">
        <f t="shared" si="4"/>
        <v>0</v>
      </c>
      <c r="BP22" s="51"/>
      <c r="BQ22" s="373">
        <v>5</v>
      </c>
      <c r="BR22" s="74"/>
      <c r="BT22" s="98">
        <v>1.2</v>
      </c>
      <c r="BU22" s="98">
        <f t="shared" si="5"/>
        <v>0</v>
      </c>
    </row>
    <row r="23" spans="1:73" s="1" customFormat="1" ht="20.149999999999999" customHeight="1">
      <c r="A23" s="233"/>
      <c r="B23" s="375" t="s">
        <v>1419</v>
      </c>
      <c r="C23" s="363" t="s">
        <v>1407</v>
      </c>
      <c r="D23" s="18" t="s">
        <v>6</v>
      </c>
      <c r="E23" s="19">
        <v>1</v>
      </c>
      <c r="F23" s="130">
        <f t="shared" si="2"/>
        <v>0</v>
      </c>
      <c r="G23" s="8">
        <v>192.5</v>
      </c>
      <c r="H23" s="8">
        <f t="shared" si="6"/>
        <v>0</v>
      </c>
      <c r="I23" s="9"/>
      <c r="J23" s="206"/>
      <c r="K23" s="207"/>
      <c r="L23" s="208"/>
      <c r="M23" s="209"/>
      <c r="N23" s="210"/>
      <c r="O23" s="211"/>
      <c r="P23" s="192"/>
      <c r="Q23" s="193"/>
      <c r="R23" s="212"/>
      <c r="S23" s="213"/>
      <c r="T23" s="214"/>
      <c r="U23" s="215"/>
      <c r="V23" s="9"/>
      <c r="W23" s="20"/>
      <c r="X23" s="20"/>
      <c r="Y23" s="20"/>
      <c r="Z23" s="20"/>
      <c r="AA23" s="20"/>
      <c r="AB23" s="48">
        <f t="shared" si="8"/>
        <v>0</v>
      </c>
      <c r="AC23" s="20"/>
      <c r="AD23" s="20"/>
      <c r="AE23" s="48"/>
      <c r="AF23" s="48"/>
      <c r="AG23" s="48"/>
      <c r="AH23" s="48"/>
      <c r="AI23" s="48"/>
      <c r="AJ23" s="48">
        <v>1</v>
      </c>
      <c r="AK23" s="48"/>
      <c r="AL23" s="48"/>
      <c r="AM23" s="9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9"/>
      <c r="BO23" s="74">
        <f t="shared" si="4"/>
        <v>0</v>
      </c>
      <c r="BP23" s="51"/>
      <c r="BQ23" s="373">
        <v>4</v>
      </c>
      <c r="BR23" s="74"/>
      <c r="BT23" s="98">
        <v>1.05</v>
      </c>
      <c r="BU23" s="98">
        <f>BT23*F23</f>
        <v>0</v>
      </c>
    </row>
    <row r="24" spans="1:73" s="1" customFormat="1" ht="20.149999999999999" customHeight="1">
      <c r="A24" s="233"/>
      <c r="B24" s="375" t="s">
        <v>1420</v>
      </c>
      <c r="C24" s="363" t="s">
        <v>1408</v>
      </c>
      <c r="D24" s="18" t="s">
        <v>6</v>
      </c>
      <c r="E24" s="19">
        <v>1</v>
      </c>
      <c r="F24" s="130">
        <f t="shared" si="2"/>
        <v>0</v>
      </c>
      <c r="G24" s="8">
        <v>192.5</v>
      </c>
      <c r="H24" s="8">
        <f t="shared" si="6"/>
        <v>0</v>
      </c>
      <c r="I24" s="9"/>
      <c r="J24" s="206"/>
      <c r="K24" s="207"/>
      <c r="L24" s="208"/>
      <c r="M24" s="209"/>
      <c r="N24" s="210"/>
      <c r="O24" s="211"/>
      <c r="P24" s="192"/>
      <c r="Q24" s="193"/>
      <c r="R24" s="212"/>
      <c r="S24" s="213"/>
      <c r="T24" s="214"/>
      <c r="U24" s="215"/>
      <c r="V24" s="9"/>
      <c r="W24" s="20"/>
      <c r="X24" s="20"/>
      <c r="Y24" s="20"/>
      <c r="Z24" s="20"/>
      <c r="AA24" s="20"/>
      <c r="AB24" s="48">
        <f t="shared" si="8"/>
        <v>0</v>
      </c>
      <c r="AC24" s="20"/>
      <c r="AD24" s="20"/>
      <c r="AE24" s="48"/>
      <c r="AF24" s="48"/>
      <c r="AG24" s="48"/>
      <c r="AH24" s="48"/>
      <c r="AI24" s="48"/>
      <c r="AJ24" s="48">
        <v>1</v>
      </c>
      <c r="AK24" s="48"/>
      <c r="AL24" s="48"/>
      <c r="AM24" s="9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9"/>
      <c r="BO24" s="74">
        <f t="shared" si="4"/>
        <v>0</v>
      </c>
      <c r="BP24" s="51"/>
      <c r="BQ24" s="373">
        <v>4</v>
      </c>
      <c r="BR24" s="74"/>
      <c r="BT24" s="98">
        <v>1.05</v>
      </c>
      <c r="BU24" s="98">
        <f>BT24*F24</f>
        <v>0</v>
      </c>
    </row>
    <row r="25" spans="1:73" s="1" customFormat="1" ht="20.149999999999999" customHeight="1">
      <c r="A25" s="233"/>
      <c r="B25" s="375"/>
      <c r="C25" s="363" t="s">
        <v>1442</v>
      </c>
      <c r="D25" s="18" t="s">
        <v>6</v>
      </c>
      <c r="E25" s="19">
        <v>3</v>
      </c>
      <c r="F25" s="130">
        <f t="shared" si="2"/>
        <v>0</v>
      </c>
      <c r="G25" s="8">
        <v>550</v>
      </c>
      <c r="H25" s="8">
        <f t="shared" si="6"/>
        <v>0</v>
      </c>
      <c r="I25" s="9"/>
      <c r="J25" s="206"/>
      <c r="K25" s="207"/>
      <c r="L25" s="208"/>
      <c r="M25" s="209"/>
      <c r="N25" s="210"/>
      <c r="O25" s="211"/>
      <c r="P25" s="192"/>
      <c r="Q25" s="193"/>
      <c r="R25" s="212"/>
      <c r="S25" s="213"/>
      <c r="T25" s="214"/>
      <c r="U25" s="215"/>
      <c r="V25" s="9"/>
      <c r="W25" s="20"/>
      <c r="X25" s="20"/>
      <c r="Y25" s="20"/>
      <c r="Z25" s="20"/>
      <c r="AA25" s="20"/>
      <c r="AB25" s="48">
        <f t="shared" si="8"/>
        <v>0</v>
      </c>
      <c r="AC25" s="20"/>
      <c r="AD25" s="20"/>
      <c r="AE25" s="48"/>
      <c r="AF25" s="48"/>
      <c r="AG25" s="48"/>
      <c r="AH25" s="48"/>
      <c r="AI25" s="48"/>
      <c r="AJ25" s="48">
        <v>3</v>
      </c>
      <c r="AK25" s="48"/>
      <c r="AL25" s="48"/>
      <c r="AM25" s="9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9"/>
      <c r="BO25" s="74">
        <f t="shared" si="4"/>
        <v>0</v>
      </c>
      <c r="BP25" s="51"/>
      <c r="BQ25" s="372">
        <f>SUM(BQ22:BQ24)</f>
        <v>13</v>
      </c>
      <c r="BR25" s="74"/>
      <c r="BT25" s="98">
        <f>SUM(BT22:BT24)</f>
        <v>3.3</v>
      </c>
      <c r="BU25" s="98">
        <f t="shared" ref="BU25:BU41" si="9">BT25*F25</f>
        <v>0</v>
      </c>
    </row>
    <row r="26" spans="1:73" s="1" customFormat="1" ht="20.149999999999999" customHeight="1">
      <c r="A26" s="233"/>
      <c r="B26" s="375" t="s">
        <v>1421</v>
      </c>
      <c r="C26" s="363" t="s">
        <v>1409</v>
      </c>
      <c r="D26" s="18" t="s">
        <v>24</v>
      </c>
      <c r="E26" s="19">
        <v>1</v>
      </c>
      <c r="F26" s="130">
        <f t="shared" si="2"/>
        <v>0</v>
      </c>
      <c r="G26" s="8">
        <v>262.5</v>
      </c>
      <c r="H26" s="8">
        <f t="shared" si="6"/>
        <v>0</v>
      </c>
      <c r="I26" s="9"/>
      <c r="J26" s="206"/>
      <c r="K26" s="207"/>
      <c r="L26" s="208"/>
      <c r="M26" s="209"/>
      <c r="N26" s="210"/>
      <c r="O26" s="211"/>
      <c r="P26" s="192"/>
      <c r="Q26" s="193"/>
      <c r="R26" s="212"/>
      <c r="S26" s="213"/>
      <c r="T26" s="214"/>
      <c r="U26" s="215"/>
      <c r="V26" s="9"/>
      <c r="W26" s="20"/>
      <c r="X26" s="20"/>
      <c r="Y26" s="20"/>
      <c r="Z26" s="20"/>
      <c r="AA26" s="20"/>
      <c r="AB26" s="20"/>
      <c r="AC26" s="48">
        <f>AK26*$F26</f>
        <v>0</v>
      </c>
      <c r="AD26" s="20"/>
      <c r="AE26" s="48"/>
      <c r="AF26" s="48"/>
      <c r="AG26" s="48"/>
      <c r="AH26" s="48"/>
      <c r="AI26" s="48"/>
      <c r="AJ26" s="48"/>
      <c r="AK26" s="48">
        <v>1</v>
      </c>
      <c r="AL26" s="48"/>
      <c r="AM26" s="9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9"/>
      <c r="BO26" s="74">
        <f t="shared" si="4"/>
        <v>0</v>
      </c>
      <c r="BP26" s="51"/>
      <c r="BQ26" s="373">
        <v>7</v>
      </c>
      <c r="BR26" s="74"/>
      <c r="BT26" s="98">
        <v>2.8</v>
      </c>
      <c r="BU26" s="98">
        <f t="shared" si="9"/>
        <v>0</v>
      </c>
    </row>
    <row r="27" spans="1:73" s="1" customFormat="1" ht="18.75" customHeight="1">
      <c r="A27" s="233" t="s">
        <v>774</v>
      </c>
      <c r="B27" s="235" t="s">
        <v>847</v>
      </c>
      <c r="C27" s="292" t="s">
        <v>382</v>
      </c>
      <c r="D27" s="18" t="s">
        <v>6</v>
      </c>
      <c r="E27" s="32">
        <v>1</v>
      </c>
      <c r="F27" s="107">
        <f t="shared" si="2"/>
        <v>0</v>
      </c>
      <c r="G27" s="8">
        <v>257.5</v>
      </c>
      <c r="H27" s="8">
        <f t="shared" si="6"/>
        <v>0</v>
      </c>
      <c r="I27" s="9"/>
      <c r="J27" s="206"/>
      <c r="K27" s="207"/>
      <c r="L27" s="208"/>
      <c r="M27" s="209"/>
      <c r="N27" s="210"/>
      <c r="O27" s="211"/>
      <c r="P27" s="192"/>
      <c r="Q27" s="193"/>
      <c r="R27" s="212"/>
      <c r="S27" s="213"/>
      <c r="T27" s="214"/>
      <c r="U27" s="215"/>
      <c r="V27" s="9"/>
      <c r="W27" s="20"/>
      <c r="X27" s="20"/>
      <c r="Y27" s="20"/>
      <c r="Z27" s="20"/>
      <c r="AA27" s="20"/>
      <c r="AB27" s="48">
        <f t="shared" ref="AB27:AC41" si="10">AJ27*$F27</f>
        <v>0</v>
      </c>
      <c r="AC27" s="20"/>
      <c r="AD27" s="20"/>
      <c r="AE27" s="48"/>
      <c r="AF27" s="48"/>
      <c r="AG27" s="48"/>
      <c r="AH27" s="48"/>
      <c r="AI27" s="48"/>
      <c r="AJ27" s="48">
        <v>1</v>
      </c>
      <c r="AK27" s="48"/>
      <c r="AL27" s="48"/>
      <c r="AM27" s="9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9"/>
      <c r="BO27" s="74">
        <f t="shared" si="4"/>
        <v>0</v>
      </c>
      <c r="BP27" s="51"/>
      <c r="BQ27" s="74">
        <v>6</v>
      </c>
      <c r="BR27" s="74"/>
      <c r="BT27" s="98">
        <v>1.6</v>
      </c>
      <c r="BU27" s="98">
        <f t="shared" si="9"/>
        <v>0</v>
      </c>
    </row>
    <row r="28" spans="1:73" s="1" customFormat="1" ht="18.75" customHeight="1">
      <c r="A28" s="233" t="s">
        <v>775</v>
      </c>
      <c r="B28" s="235" t="s">
        <v>848</v>
      </c>
      <c r="C28" s="292" t="s">
        <v>383</v>
      </c>
      <c r="D28" s="18" t="s">
        <v>6</v>
      </c>
      <c r="E28" s="32">
        <v>1</v>
      </c>
      <c r="F28" s="107">
        <f t="shared" si="2"/>
        <v>0</v>
      </c>
      <c r="G28" s="8">
        <v>257.5</v>
      </c>
      <c r="H28" s="8">
        <f t="shared" si="6"/>
        <v>0</v>
      </c>
      <c r="I28" s="9"/>
      <c r="J28" s="206"/>
      <c r="K28" s="207"/>
      <c r="L28" s="208"/>
      <c r="M28" s="209"/>
      <c r="N28" s="210"/>
      <c r="O28" s="211"/>
      <c r="P28" s="192"/>
      <c r="Q28" s="193"/>
      <c r="R28" s="212"/>
      <c r="S28" s="213"/>
      <c r="T28" s="214"/>
      <c r="U28" s="215"/>
      <c r="V28" s="9"/>
      <c r="W28" s="20"/>
      <c r="X28" s="20"/>
      <c r="Y28" s="20"/>
      <c r="Z28" s="20"/>
      <c r="AA28" s="20"/>
      <c r="AB28" s="48">
        <f t="shared" si="10"/>
        <v>0</v>
      </c>
      <c r="AC28" s="20"/>
      <c r="AD28" s="20"/>
      <c r="AE28" s="48"/>
      <c r="AF28" s="48"/>
      <c r="AG28" s="48"/>
      <c r="AH28" s="48"/>
      <c r="AI28" s="48"/>
      <c r="AJ28" s="48">
        <v>1</v>
      </c>
      <c r="AK28" s="48"/>
      <c r="AL28" s="48"/>
      <c r="AM28" s="9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9"/>
      <c r="BO28" s="74">
        <f t="shared" si="4"/>
        <v>0</v>
      </c>
      <c r="BP28" s="51"/>
      <c r="BQ28" s="74">
        <v>5</v>
      </c>
      <c r="BR28" s="74"/>
      <c r="BT28" s="98">
        <v>1.65</v>
      </c>
      <c r="BU28" s="98">
        <f t="shared" si="9"/>
        <v>0</v>
      </c>
    </row>
    <row r="29" spans="1:73" s="1" customFormat="1" ht="18.75" customHeight="1">
      <c r="A29" s="233" t="s">
        <v>776</v>
      </c>
      <c r="B29" s="235" t="s">
        <v>849</v>
      </c>
      <c r="C29" s="292" t="s">
        <v>384</v>
      </c>
      <c r="D29" s="18" t="s">
        <v>6</v>
      </c>
      <c r="E29" s="32">
        <v>1</v>
      </c>
      <c r="F29" s="107">
        <f t="shared" si="2"/>
        <v>0</v>
      </c>
      <c r="G29" s="8">
        <v>257.5</v>
      </c>
      <c r="H29" s="8">
        <f t="shared" si="6"/>
        <v>0</v>
      </c>
      <c r="I29" s="9"/>
      <c r="J29" s="206"/>
      <c r="K29" s="207"/>
      <c r="L29" s="208"/>
      <c r="M29" s="209"/>
      <c r="N29" s="210"/>
      <c r="O29" s="211"/>
      <c r="P29" s="192"/>
      <c r="Q29" s="193"/>
      <c r="R29" s="212"/>
      <c r="S29" s="213"/>
      <c r="T29" s="214"/>
      <c r="U29" s="215"/>
      <c r="V29" s="9"/>
      <c r="W29" s="20"/>
      <c r="X29" s="20"/>
      <c r="Y29" s="20"/>
      <c r="Z29" s="20"/>
      <c r="AA29" s="20"/>
      <c r="AB29" s="48">
        <f t="shared" si="10"/>
        <v>0</v>
      </c>
      <c r="AC29" s="20"/>
      <c r="AD29" s="20"/>
      <c r="AE29" s="48"/>
      <c r="AF29" s="48"/>
      <c r="AG29" s="48"/>
      <c r="AH29" s="48"/>
      <c r="AI29" s="48"/>
      <c r="AJ29" s="48">
        <v>1</v>
      </c>
      <c r="AK29" s="48"/>
      <c r="AL29" s="48"/>
      <c r="AM29" s="9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9"/>
      <c r="BO29" s="74">
        <f t="shared" si="4"/>
        <v>0</v>
      </c>
      <c r="BP29" s="51"/>
      <c r="BQ29" s="74">
        <v>6</v>
      </c>
      <c r="BR29" s="74"/>
      <c r="BT29" s="98">
        <v>1.9</v>
      </c>
      <c r="BU29" s="98">
        <f t="shared" si="9"/>
        <v>0</v>
      </c>
    </row>
    <row r="30" spans="1:73" s="1" customFormat="1" ht="18.75" customHeight="1">
      <c r="A30" s="233" t="s">
        <v>777</v>
      </c>
      <c r="B30" s="235" t="s">
        <v>850</v>
      </c>
      <c r="C30" s="292" t="s">
        <v>385</v>
      </c>
      <c r="D30" s="18" t="s">
        <v>6</v>
      </c>
      <c r="E30" s="32">
        <v>1</v>
      </c>
      <c r="F30" s="107">
        <f t="shared" si="2"/>
        <v>0</v>
      </c>
      <c r="G30" s="8">
        <v>302.5</v>
      </c>
      <c r="H30" s="8">
        <f t="shared" si="6"/>
        <v>0</v>
      </c>
      <c r="I30" s="9"/>
      <c r="J30" s="206"/>
      <c r="K30" s="207"/>
      <c r="L30" s="208"/>
      <c r="M30" s="209"/>
      <c r="N30" s="210"/>
      <c r="O30" s="211"/>
      <c r="P30" s="192"/>
      <c r="Q30" s="193"/>
      <c r="R30" s="212"/>
      <c r="S30" s="213"/>
      <c r="T30" s="214"/>
      <c r="U30" s="215"/>
      <c r="V30" s="9"/>
      <c r="W30" s="20"/>
      <c r="X30" s="20"/>
      <c r="Y30" s="20"/>
      <c r="Z30" s="20"/>
      <c r="AA30" s="20"/>
      <c r="AB30" s="48">
        <f t="shared" si="10"/>
        <v>0</v>
      </c>
      <c r="AC30" s="20"/>
      <c r="AD30" s="20"/>
      <c r="AE30" s="48"/>
      <c r="AF30" s="48"/>
      <c r="AG30" s="48"/>
      <c r="AH30" s="48"/>
      <c r="AI30" s="48"/>
      <c r="AJ30" s="48">
        <v>1</v>
      </c>
      <c r="AK30" s="48"/>
      <c r="AL30" s="48"/>
      <c r="AM30" s="9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9"/>
      <c r="BO30" s="74">
        <f t="shared" si="4"/>
        <v>0</v>
      </c>
      <c r="BP30" s="51"/>
      <c r="BQ30" s="74">
        <v>6</v>
      </c>
      <c r="BR30" s="74"/>
      <c r="BT30" s="98">
        <v>2.85</v>
      </c>
      <c r="BU30" s="98">
        <f t="shared" si="9"/>
        <v>0</v>
      </c>
    </row>
    <row r="31" spans="1:73" s="1" customFormat="1" ht="18.75" customHeight="1">
      <c r="A31" s="233" t="s">
        <v>778</v>
      </c>
      <c r="B31" s="235" t="s">
        <v>851</v>
      </c>
      <c r="C31" s="292" t="s">
        <v>386</v>
      </c>
      <c r="D31" s="18" t="s">
        <v>24</v>
      </c>
      <c r="E31" s="32">
        <v>1</v>
      </c>
      <c r="F31" s="107">
        <f t="shared" si="2"/>
        <v>0</v>
      </c>
      <c r="G31" s="8">
        <v>310</v>
      </c>
      <c r="H31" s="8">
        <f t="shared" si="6"/>
        <v>0</v>
      </c>
      <c r="I31" s="9"/>
      <c r="J31" s="206"/>
      <c r="K31" s="207"/>
      <c r="L31" s="208"/>
      <c r="M31" s="209"/>
      <c r="N31" s="210"/>
      <c r="O31" s="211"/>
      <c r="P31" s="192"/>
      <c r="Q31" s="193"/>
      <c r="R31" s="212"/>
      <c r="S31" s="213"/>
      <c r="T31" s="214"/>
      <c r="U31" s="215"/>
      <c r="V31" s="9"/>
      <c r="W31" s="20"/>
      <c r="X31" s="20"/>
      <c r="Y31" s="20"/>
      <c r="Z31" s="20"/>
      <c r="AA31" s="20"/>
      <c r="AB31" s="20"/>
      <c r="AC31" s="48">
        <f t="shared" si="10"/>
        <v>0</v>
      </c>
      <c r="AD31" s="20"/>
      <c r="AE31" s="48"/>
      <c r="AF31" s="48"/>
      <c r="AG31" s="48"/>
      <c r="AH31" s="48"/>
      <c r="AI31" s="48"/>
      <c r="AJ31" s="48"/>
      <c r="AK31" s="48">
        <v>1</v>
      </c>
      <c r="AL31" s="48"/>
      <c r="AM31" s="9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9"/>
      <c r="BO31" s="74">
        <f t="shared" si="4"/>
        <v>0</v>
      </c>
      <c r="BP31" s="51"/>
      <c r="BQ31" s="74">
        <v>7</v>
      </c>
      <c r="BR31" s="74"/>
      <c r="BT31" s="98">
        <v>3.35</v>
      </c>
      <c r="BU31" s="98">
        <f t="shared" si="9"/>
        <v>0</v>
      </c>
    </row>
    <row r="32" spans="1:73" s="1" customFormat="1" ht="18.75" customHeight="1">
      <c r="A32" s="233" t="s">
        <v>779</v>
      </c>
      <c r="B32" s="235"/>
      <c r="C32" s="369" t="s">
        <v>1437</v>
      </c>
      <c r="D32" s="18" t="s">
        <v>1436</v>
      </c>
      <c r="E32" s="264">
        <v>5</v>
      </c>
      <c r="F32" s="107">
        <f t="shared" si="2"/>
        <v>0</v>
      </c>
      <c r="G32" s="30">
        <v>1317.5</v>
      </c>
      <c r="H32" s="8">
        <f t="shared" si="6"/>
        <v>0</v>
      </c>
      <c r="I32" s="9"/>
      <c r="J32" s="206"/>
      <c r="K32" s="207"/>
      <c r="L32" s="208"/>
      <c r="M32" s="209"/>
      <c r="N32" s="210"/>
      <c r="O32" s="211"/>
      <c r="P32" s="192"/>
      <c r="Q32" s="193"/>
      <c r="R32" s="212"/>
      <c r="S32" s="213"/>
      <c r="T32" s="214"/>
      <c r="U32" s="215"/>
      <c r="V32" s="9"/>
      <c r="W32" s="20"/>
      <c r="X32" s="20"/>
      <c r="Y32" s="20"/>
      <c r="Z32" s="20"/>
      <c r="AA32" s="20"/>
      <c r="AB32" s="48">
        <f t="shared" si="10"/>
        <v>0</v>
      </c>
      <c r="AC32" s="48">
        <f t="shared" si="10"/>
        <v>0</v>
      </c>
      <c r="AD32" s="20"/>
      <c r="AE32" s="48"/>
      <c r="AF32" s="48"/>
      <c r="AG32" s="48"/>
      <c r="AH32" s="48"/>
      <c r="AI32" s="48"/>
      <c r="AJ32" s="48">
        <v>4</v>
      </c>
      <c r="AK32" s="48">
        <v>1</v>
      </c>
      <c r="AL32" s="48"/>
      <c r="AM32" s="9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9"/>
      <c r="BO32" s="74">
        <f t="shared" si="4"/>
        <v>0</v>
      </c>
      <c r="BP32" s="51"/>
      <c r="BQ32" s="74">
        <v>30</v>
      </c>
      <c r="BR32" s="74"/>
      <c r="BT32" s="98">
        <v>11.35</v>
      </c>
      <c r="BU32" s="98">
        <f t="shared" si="9"/>
        <v>0</v>
      </c>
    </row>
    <row r="33" spans="1:73" s="1" customFormat="1" ht="18.75" customHeight="1">
      <c r="A33" s="233"/>
      <c r="B33" s="364" t="s">
        <v>1429</v>
      </c>
      <c r="C33" s="391" t="s">
        <v>1422</v>
      </c>
      <c r="D33" s="367" t="s">
        <v>6</v>
      </c>
      <c r="E33" s="368">
        <v>1</v>
      </c>
      <c r="F33" s="365">
        <f t="shared" si="2"/>
        <v>0</v>
      </c>
      <c r="G33" s="366">
        <v>257.5</v>
      </c>
      <c r="H33" s="8">
        <f t="shared" si="6"/>
        <v>0</v>
      </c>
      <c r="I33" s="9"/>
      <c r="J33" s="206"/>
      <c r="K33" s="207"/>
      <c r="L33" s="208"/>
      <c r="M33" s="209"/>
      <c r="N33" s="210"/>
      <c r="O33" s="211"/>
      <c r="P33" s="192"/>
      <c r="Q33" s="193"/>
      <c r="R33" s="212"/>
      <c r="S33" s="213"/>
      <c r="T33" s="214"/>
      <c r="U33" s="215"/>
      <c r="V33" s="9"/>
      <c r="W33" s="20"/>
      <c r="X33" s="20"/>
      <c r="Y33" s="20"/>
      <c r="Z33" s="20"/>
      <c r="AA33" s="20"/>
      <c r="AB33" s="48">
        <f t="shared" si="10"/>
        <v>0</v>
      </c>
      <c r="AC33" s="20"/>
      <c r="AD33" s="20"/>
      <c r="AE33" s="48"/>
      <c r="AF33" s="48"/>
      <c r="AG33" s="48"/>
      <c r="AH33" s="48"/>
      <c r="AI33" s="48"/>
      <c r="AJ33" s="48">
        <v>1</v>
      </c>
      <c r="AK33" s="48"/>
      <c r="AL33" s="48"/>
      <c r="AM33" s="9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9"/>
      <c r="BO33" s="74">
        <f t="shared" si="4"/>
        <v>0</v>
      </c>
      <c r="BP33" s="51"/>
      <c r="BQ33" s="74">
        <v>4</v>
      </c>
      <c r="BR33" s="74"/>
      <c r="BT33" s="98">
        <v>1.07</v>
      </c>
      <c r="BU33" s="98">
        <f t="shared" si="9"/>
        <v>0</v>
      </c>
    </row>
    <row r="34" spans="1:73" s="1" customFormat="1" ht="18.75" customHeight="1">
      <c r="A34" s="233"/>
      <c r="B34" s="364" t="s">
        <v>1430</v>
      </c>
      <c r="C34" s="391" t="s">
        <v>1423</v>
      </c>
      <c r="D34" s="367" t="s">
        <v>6</v>
      </c>
      <c r="E34" s="368">
        <v>1</v>
      </c>
      <c r="F34" s="365">
        <f t="shared" si="2"/>
        <v>0</v>
      </c>
      <c r="G34" s="366">
        <v>257.5</v>
      </c>
      <c r="H34" s="8">
        <f t="shared" si="6"/>
        <v>0</v>
      </c>
      <c r="I34" s="9"/>
      <c r="J34" s="206"/>
      <c r="K34" s="207"/>
      <c r="L34" s="208"/>
      <c r="M34" s="209"/>
      <c r="N34" s="210"/>
      <c r="O34" s="211"/>
      <c r="P34" s="192"/>
      <c r="Q34" s="193"/>
      <c r="R34" s="212"/>
      <c r="S34" s="213"/>
      <c r="T34" s="214"/>
      <c r="U34" s="215"/>
      <c r="V34" s="9"/>
      <c r="W34" s="20"/>
      <c r="X34" s="20"/>
      <c r="Y34" s="20"/>
      <c r="Z34" s="20"/>
      <c r="AA34" s="20"/>
      <c r="AB34" s="48">
        <f t="shared" si="10"/>
        <v>0</v>
      </c>
      <c r="AC34" s="20"/>
      <c r="AD34" s="20"/>
      <c r="AE34" s="48"/>
      <c r="AF34" s="48"/>
      <c r="AG34" s="48"/>
      <c r="AH34" s="48"/>
      <c r="AI34" s="48"/>
      <c r="AJ34" s="48">
        <v>1</v>
      </c>
      <c r="AK34" s="48"/>
      <c r="AL34" s="48"/>
      <c r="AM34" s="9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9"/>
      <c r="BO34" s="74">
        <f t="shared" si="4"/>
        <v>0</v>
      </c>
      <c r="BP34" s="51"/>
      <c r="BQ34" s="74">
        <v>5</v>
      </c>
      <c r="BR34" s="74"/>
      <c r="BT34" s="98">
        <v>1.4</v>
      </c>
      <c r="BU34" s="98">
        <f t="shared" si="9"/>
        <v>0</v>
      </c>
    </row>
    <row r="35" spans="1:73" s="1" customFormat="1" ht="18.75" customHeight="1">
      <c r="A35" s="233"/>
      <c r="B35" s="364" t="s">
        <v>1431</v>
      </c>
      <c r="C35" s="391" t="s">
        <v>1424</v>
      </c>
      <c r="D35" s="367" t="s">
        <v>6</v>
      </c>
      <c r="E35" s="368">
        <v>1</v>
      </c>
      <c r="F35" s="365">
        <f t="shared" si="2"/>
        <v>0</v>
      </c>
      <c r="G35" s="366">
        <v>257.5</v>
      </c>
      <c r="H35" s="8">
        <f t="shared" si="6"/>
        <v>0</v>
      </c>
      <c r="I35" s="9"/>
      <c r="J35" s="206"/>
      <c r="K35" s="207"/>
      <c r="L35" s="208"/>
      <c r="M35" s="209"/>
      <c r="N35" s="210"/>
      <c r="O35" s="211"/>
      <c r="P35" s="192"/>
      <c r="Q35" s="193"/>
      <c r="R35" s="212"/>
      <c r="S35" s="213"/>
      <c r="T35" s="214"/>
      <c r="U35" s="215"/>
      <c r="V35" s="9"/>
      <c r="W35" s="20"/>
      <c r="X35" s="20"/>
      <c r="Y35" s="20"/>
      <c r="Z35" s="20"/>
      <c r="AA35" s="20"/>
      <c r="AB35" s="48">
        <f t="shared" si="10"/>
        <v>0</v>
      </c>
      <c r="AC35" s="20"/>
      <c r="AD35" s="20"/>
      <c r="AE35" s="48"/>
      <c r="AF35" s="48"/>
      <c r="AG35" s="48"/>
      <c r="AH35" s="48"/>
      <c r="AI35" s="48"/>
      <c r="AJ35" s="48">
        <v>1</v>
      </c>
      <c r="AK35" s="48"/>
      <c r="AL35" s="48"/>
      <c r="AM35" s="9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9"/>
      <c r="BO35" s="74">
        <f t="shared" si="4"/>
        <v>0</v>
      </c>
      <c r="BP35" s="51"/>
      <c r="BQ35" s="74">
        <v>5</v>
      </c>
      <c r="BR35" s="74"/>
      <c r="BT35" s="98">
        <v>1.25</v>
      </c>
      <c r="BU35" s="98">
        <f t="shared" si="9"/>
        <v>0</v>
      </c>
    </row>
    <row r="36" spans="1:73" s="1" customFormat="1" ht="18.75" customHeight="1">
      <c r="A36" s="233"/>
      <c r="B36" s="364"/>
      <c r="C36" s="369" t="s">
        <v>1439</v>
      </c>
      <c r="D36" s="367" t="s">
        <v>6</v>
      </c>
      <c r="E36" s="368">
        <v>3</v>
      </c>
      <c r="F36" s="365">
        <f t="shared" si="2"/>
        <v>0</v>
      </c>
      <c r="G36" s="366">
        <v>735</v>
      </c>
      <c r="H36" s="8">
        <f t="shared" si="6"/>
        <v>0</v>
      </c>
      <c r="I36" s="9"/>
      <c r="J36" s="206"/>
      <c r="K36" s="207"/>
      <c r="L36" s="208"/>
      <c r="M36" s="209"/>
      <c r="N36" s="210"/>
      <c r="O36" s="211"/>
      <c r="P36" s="192"/>
      <c r="Q36" s="193"/>
      <c r="R36" s="212"/>
      <c r="S36" s="213"/>
      <c r="T36" s="214"/>
      <c r="U36" s="215"/>
      <c r="V36" s="9"/>
      <c r="W36" s="20"/>
      <c r="X36" s="20"/>
      <c r="Y36" s="20"/>
      <c r="Z36" s="20"/>
      <c r="AA36" s="20"/>
      <c r="AB36" s="48">
        <f t="shared" si="10"/>
        <v>0</v>
      </c>
      <c r="AC36" s="20"/>
      <c r="AD36" s="20"/>
      <c r="AE36" s="48"/>
      <c r="AF36" s="48"/>
      <c r="AG36" s="48"/>
      <c r="AH36" s="48"/>
      <c r="AI36" s="48"/>
      <c r="AJ36" s="48">
        <v>3</v>
      </c>
      <c r="AK36" s="48"/>
      <c r="AL36" s="48"/>
      <c r="AM36" s="9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9"/>
      <c r="BO36" s="74">
        <f t="shared" si="4"/>
        <v>0</v>
      </c>
      <c r="BP36" s="51"/>
      <c r="BQ36" s="74">
        <f>+SUM(BQ33:BQ35)</f>
        <v>14</v>
      </c>
      <c r="BR36" s="74"/>
      <c r="BT36" s="74">
        <f>+SUM(BT33:BT35)</f>
        <v>3.7199999999999998</v>
      </c>
      <c r="BU36" s="98">
        <f t="shared" si="9"/>
        <v>0</v>
      </c>
    </row>
    <row r="37" spans="1:73" s="1" customFormat="1" ht="18.75" customHeight="1">
      <c r="A37" s="233"/>
      <c r="B37" s="364" t="s">
        <v>1432</v>
      </c>
      <c r="C37" s="391" t="s">
        <v>1425</v>
      </c>
      <c r="D37" s="367" t="s">
        <v>6</v>
      </c>
      <c r="E37" s="368">
        <v>1</v>
      </c>
      <c r="F37" s="365">
        <f t="shared" si="2"/>
        <v>0</v>
      </c>
      <c r="G37" s="366">
        <v>235</v>
      </c>
      <c r="H37" s="8">
        <f t="shared" si="6"/>
        <v>0</v>
      </c>
      <c r="I37" s="9"/>
      <c r="J37" s="206"/>
      <c r="K37" s="207"/>
      <c r="L37" s="208"/>
      <c r="M37" s="209"/>
      <c r="N37" s="210"/>
      <c r="O37" s="211"/>
      <c r="P37" s="192"/>
      <c r="Q37" s="193"/>
      <c r="R37" s="212"/>
      <c r="S37" s="213"/>
      <c r="T37" s="214"/>
      <c r="U37" s="215"/>
      <c r="V37" s="9"/>
      <c r="W37" s="20"/>
      <c r="X37" s="20"/>
      <c r="Y37" s="20"/>
      <c r="Z37" s="20"/>
      <c r="AA37" s="20"/>
      <c r="AB37" s="48">
        <f t="shared" si="10"/>
        <v>0</v>
      </c>
      <c r="AC37" s="20"/>
      <c r="AD37" s="20"/>
      <c r="AE37" s="48"/>
      <c r="AF37" s="48"/>
      <c r="AG37" s="48"/>
      <c r="AH37" s="48"/>
      <c r="AI37" s="48"/>
      <c r="AJ37" s="48">
        <v>1</v>
      </c>
      <c r="AK37" s="48"/>
      <c r="AL37" s="48"/>
      <c r="AM37" s="9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9"/>
      <c r="BO37" s="74">
        <f t="shared" si="4"/>
        <v>0</v>
      </c>
      <c r="BP37" s="51"/>
      <c r="BQ37" s="74">
        <v>5</v>
      </c>
      <c r="BR37" s="74"/>
      <c r="BT37" s="98">
        <v>1.2</v>
      </c>
      <c r="BU37" s="98">
        <f t="shared" si="9"/>
        <v>0</v>
      </c>
    </row>
    <row r="38" spans="1:73" s="1" customFormat="1" ht="18.75" customHeight="1">
      <c r="A38" s="233"/>
      <c r="B38" s="364" t="s">
        <v>1433</v>
      </c>
      <c r="C38" s="391" t="s">
        <v>1426</v>
      </c>
      <c r="D38" s="367" t="s">
        <v>6</v>
      </c>
      <c r="E38" s="368">
        <v>1</v>
      </c>
      <c r="F38" s="365">
        <f t="shared" si="2"/>
        <v>0</v>
      </c>
      <c r="G38" s="366">
        <v>235</v>
      </c>
      <c r="H38" s="8">
        <f t="shared" si="6"/>
        <v>0</v>
      </c>
      <c r="I38" s="9"/>
      <c r="J38" s="206"/>
      <c r="K38" s="207"/>
      <c r="L38" s="208"/>
      <c r="M38" s="209"/>
      <c r="N38" s="210"/>
      <c r="O38" s="211"/>
      <c r="P38" s="192"/>
      <c r="Q38" s="193"/>
      <c r="R38" s="212"/>
      <c r="S38" s="213"/>
      <c r="T38" s="214"/>
      <c r="U38" s="215"/>
      <c r="V38" s="9"/>
      <c r="W38" s="20"/>
      <c r="X38" s="20"/>
      <c r="Y38" s="20"/>
      <c r="Z38" s="20"/>
      <c r="AA38" s="20"/>
      <c r="AB38" s="48">
        <f t="shared" si="10"/>
        <v>0</v>
      </c>
      <c r="AC38" s="20"/>
      <c r="AD38" s="20"/>
      <c r="AE38" s="48"/>
      <c r="AF38" s="48"/>
      <c r="AG38" s="48"/>
      <c r="AH38" s="48"/>
      <c r="AI38" s="48"/>
      <c r="AJ38" s="48">
        <v>1</v>
      </c>
      <c r="AK38" s="48"/>
      <c r="AL38" s="48"/>
      <c r="AM38" s="9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9"/>
      <c r="BO38" s="74">
        <f t="shared" si="4"/>
        <v>0</v>
      </c>
      <c r="BP38" s="51"/>
      <c r="BQ38" s="74">
        <v>4</v>
      </c>
      <c r="BR38" s="74"/>
      <c r="BT38" s="98">
        <v>1.05</v>
      </c>
      <c r="BU38" s="98">
        <f t="shared" si="9"/>
        <v>0</v>
      </c>
    </row>
    <row r="39" spans="1:73" s="1" customFormat="1" ht="18.75" customHeight="1">
      <c r="A39" s="233"/>
      <c r="B39" s="364" t="s">
        <v>1434</v>
      </c>
      <c r="C39" s="391" t="s">
        <v>1427</v>
      </c>
      <c r="D39" s="367" t="s">
        <v>6</v>
      </c>
      <c r="E39" s="368">
        <v>1</v>
      </c>
      <c r="F39" s="365">
        <f t="shared" si="2"/>
        <v>0</v>
      </c>
      <c r="G39" s="366">
        <v>235</v>
      </c>
      <c r="H39" s="8">
        <f t="shared" si="6"/>
        <v>0</v>
      </c>
      <c r="I39" s="9"/>
      <c r="J39" s="206"/>
      <c r="K39" s="207"/>
      <c r="L39" s="208"/>
      <c r="M39" s="209"/>
      <c r="N39" s="210"/>
      <c r="O39" s="211"/>
      <c r="P39" s="192"/>
      <c r="Q39" s="193"/>
      <c r="R39" s="212"/>
      <c r="S39" s="213"/>
      <c r="T39" s="214"/>
      <c r="U39" s="215"/>
      <c r="V39" s="9"/>
      <c r="W39" s="20"/>
      <c r="X39" s="20"/>
      <c r="Y39" s="20"/>
      <c r="Z39" s="20"/>
      <c r="AA39" s="20"/>
      <c r="AB39" s="48">
        <f t="shared" si="10"/>
        <v>0</v>
      </c>
      <c r="AC39" s="20"/>
      <c r="AD39" s="20"/>
      <c r="AE39" s="48"/>
      <c r="AF39" s="48"/>
      <c r="AG39" s="48"/>
      <c r="AH39" s="48"/>
      <c r="AI39" s="48"/>
      <c r="AJ39" s="48">
        <v>1</v>
      </c>
      <c r="AK39" s="48"/>
      <c r="AL39" s="48"/>
      <c r="AM39" s="9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9"/>
      <c r="BO39" s="74">
        <f t="shared" si="4"/>
        <v>0</v>
      </c>
      <c r="BP39" s="51"/>
      <c r="BQ39" s="74">
        <v>4</v>
      </c>
      <c r="BR39" s="74"/>
      <c r="BT39" s="98">
        <v>1.05</v>
      </c>
      <c r="BU39" s="98">
        <f t="shared" si="9"/>
        <v>0</v>
      </c>
    </row>
    <row r="40" spans="1:73" s="1" customFormat="1" ht="18.75" customHeight="1">
      <c r="A40" s="233"/>
      <c r="B40" s="364"/>
      <c r="C40" s="369" t="s">
        <v>1440</v>
      </c>
      <c r="D40" s="367" t="s">
        <v>6</v>
      </c>
      <c r="E40" s="368">
        <v>3</v>
      </c>
      <c r="F40" s="365">
        <f t="shared" si="2"/>
        <v>0</v>
      </c>
      <c r="G40" s="366">
        <v>670</v>
      </c>
      <c r="H40" s="8">
        <f t="shared" si="6"/>
        <v>0</v>
      </c>
      <c r="I40" s="9"/>
      <c r="J40" s="206"/>
      <c r="K40" s="207"/>
      <c r="L40" s="208"/>
      <c r="M40" s="209"/>
      <c r="N40" s="210"/>
      <c r="O40" s="211"/>
      <c r="P40" s="192"/>
      <c r="Q40" s="193"/>
      <c r="R40" s="212"/>
      <c r="S40" s="213"/>
      <c r="T40" s="214"/>
      <c r="U40" s="215"/>
      <c r="V40" s="9"/>
      <c r="W40" s="20"/>
      <c r="X40" s="20"/>
      <c r="Y40" s="20"/>
      <c r="Z40" s="20"/>
      <c r="AA40" s="20"/>
      <c r="AB40" s="48">
        <f t="shared" si="10"/>
        <v>0</v>
      </c>
      <c r="AC40" s="20"/>
      <c r="AD40" s="20"/>
      <c r="AE40" s="48"/>
      <c r="AF40" s="48"/>
      <c r="AG40" s="48"/>
      <c r="AH40" s="48"/>
      <c r="AI40" s="48"/>
      <c r="AJ40" s="48">
        <v>3</v>
      </c>
      <c r="AK40" s="48"/>
      <c r="AL40" s="48"/>
      <c r="AM40" s="9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9"/>
      <c r="BO40" s="74">
        <f t="shared" si="4"/>
        <v>0</v>
      </c>
      <c r="BP40" s="51"/>
      <c r="BQ40" s="74">
        <f>+SUM(BQ37:BQ39)</f>
        <v>13</v>
      </c>
      <c r="BR40" s="74"/>
      <c r="BT40" s="74">
        <f>+SUM(BT37:BT39)</f>
        <v>3.3</v>
      </c>
      <c r="BU40" s="98">
        <f t="shared" si="9"/>
        <v>0</v>
      </c>
    </row>
    <row r="41" spans="1:73" s="1" customFormat="1" ht="18.75" customHeight="1">
      <c r="A41" s="233"/>
      <c r="B41" s="364" t="s">
        <v>1435</v>
      </c>
      <c r="C41" s="363" t="s">
        <v>1428</v>
      </c>
      <c r="D41" s="367" t="s">
        <v>24</v>
      </c>
      <c r="E41" s="368">
        <v>1</v>
      </c>
      <c r="F41" s="365">
        <f t="shared" si="2"/>
        <v>0</v>
      </c>
      <c r="G41" s="366">
        <v>310</v>
      </c>
      <c r="H41" s="8">
        <f t="shared" si="6"/>
        <v>0</v>
      </c>
      <c r="I41" s="9"/>
      <c r="J41" s="206"/>
      <c r="K41" s="207"/>
      <c r="L41" s="208"/>
      <c r="M41" s="209"/>
      <c r="N41" s="210"/>
      <c r="O41" s="211"/>
      <c r="P41" s="361"/>
      <c r="Q41" s="193"/>
      <c r="R41" s="212"/>
      <c r="S41" s="213"/>
      <c r="T41" s="214"/>
      <c r="U41" s="215"/>
      <c r="V41" s="9"/>
      <c r="W41" s="20"/>
      <c r="X41" s="20"/>
      <c r="Y41" s="20"/>
      <c r="Z41" s="20"/>
      <c r="AA41" s="20"/>
      <c r="AB41" s="20"/>
      <c r="AC41" s="48">
        <f t="shared" si="10"/>
        <v>0</v>
      </c>
      <c r="AD41" s="20"/>
      <c r="AE41" s="48"/>
      <c r="AF41" s="48"/>
      <c r="AG41" s="48"/>
      <c r="AH41" s="48"/>
      <c r="AI41" s="48"/>
      <c r="AJ41" s="48"/>
      <c r="AK41" s="48">
        <v>1</v>
      </c>
      <c r="AL41" s="48"/>
      <c r="AM41" s="9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9"/>
      <c r="BO41" s="74">
        <f t="shared" si="4"/>
        <v>0</v>
      </c>
      <c r="BP41" s="51"/>
      <c r="BQ41" s="74">
        <v>7</v>
      </c>
      <c r="BR41" s="74"/>
      <c r="BT41" s="98">
        <v>2.8</v>
      </c>
      <c r="BU41" s="98">
        <f t="shared" si="9"/>
        <v>0</v>
      </c>
    </row>
    <row r="42" spans="1:73" s="1" customFormat="1" ht="20.149999999999999" customHeight="1">
      <c r="A42" s="235"/>
      <c r="B42" s="235"/>
      <c r="C42" s="2"/>
      <c r="H42" s="109">
        <f>SUM(H12:H41)</f>
        <v>0</v>
      </c>
      <c r="I42" s="3"/>
      <c r="J42" s="7">
        <f t="shared" ref="J42:U42" si="11">SUM(J12:J41)</f>
        <v>0</v>
      </c>
      <c r="K42" s="7">
        <f t="shared" si="11"/>
        <v>0</v>
      </c>
      <c r="L42" s="7">
        <f t="shared" si="11"/>
        <v>0</v>
      </c>
      <c r="M42" s="7">
        <f t="shared" si="11"/>
        <v>0</v>
      </c>
      <c r="N42" s="7">
        <f t="shared" si="11"/>
        <v>0</v>
      </c>
      <c r="O42" s="7">
        <f t="shared" si="11"/>
        <v>0</v>
      </c>
      <c r="P42" s="7">
        <f t="shared" si="11"/>
        <v>0</v>
      </c>
      <c r="Q42" s="7">
        <f t="shared" si="11"/>
        <v>0</v>
      </c>
      <c r="R42" s="7">
        <f t="shared" si="11"/>
        <v>0</v>
      </c>
      <c r="S42" s="7">
        <f t="shared" si="11"/>
        <v>0</v>
      </c>
      <c r="T42" s="7">
        <f t="shared" si="11"/>
        <v>0</v>
      </c>
      <c r="U42" s="7">
        <f t="shared" si="11"/>
        <v>0</v>
      </c>
      <c r="V42" s="3"/>
      <c r="W42" s="21"/>
      <c r="X42" s="21"/>
      <c r="Y42" s="21"/>
      <c r="Z42" s="21"/>
      <c r="AA42" s="21"/>
      <c r="AB42" s="13">
        <f>SUM(AB12:AB41)</f>
        <v>0</v>
      </c>
      <c r="AC42" s="13">
        <f>SUM(AC12:AC41)</f>
        <v>0</v>
      </c>
      <c r="AD42" s="20"/>
      <c r="AE42" s="21"/>
      <c r="AF42" s="21"/>
      <c r="AG42" s="21"/>
      <c r="AH42" s="21"/>
      <c r="AI42" s="21"/>
      <c r="AJ42" s="21"/>
      <c r="AK42" s="21"/>
      <c r="AL42" s="21"/>
      <c r="AM42" s="3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3"/>
      <c r="BO42" s="7">
        <f>SUM(BO12:BO41)</f>
        <v>0</v>
      </c>
      <c r="BP42" s="51"/>
      <c r="BQ42" s="51"/>
      <c r="BR42" s="51"/>
      <c r="BT42" s="51"/>
      <c r="BU42" s="100">
        <f>SUM(BU12:BU41)</f>
        <v>0</v>
      </c>
    </row>
    <row r="43" spans="1:73" s="1" customFormat="1" ht="20.149999999999999" customHeight="1">
      <c r="A43" s="235"/>
      <c r="B43" s="235"/>
      <c r="C43" s="219" t="s">
        <v>1454</v>
      </c>
      <c r="D43" s="16"/>
      <c r="E43" s="16"/>
      <c r="F43" s="16"/>
      <c r="G43" s="12"/>
      <c r="H43" s="12"/>
      <c r="I43" s="3"/>
      <c r="J43" s="16"/>
      <c r="K43" s="16"/>
      <c r="L43" s="16"/>
      <c r="M43" s="16"/>
      <c r="N43" s="16"/>
      <c r="O43" s="16"/>
      <c r="P43" s="77"/>
      <c r="Q43" s="77"/>
      <c r="R43" s="16"/>
      <c r="S43" s="16"/>
      <c r="T43" s="16"/>
      <c r="U43" s="16"/>
      <c r="V43" s="3"/>
      <c r="W43" s="6" t="s">
        <v>61</v>
      </c>
      <c r="X43" s="6" t="s">
        <v>20</v>
      </c>
      <c r="Y43" s="6" t="s">
        <v>21</v>
      </c>
      <c r="Z43" s="6" t="s">
        <v>22</v>
      </c>
      <c r="AA43" s="6" t="s">
        <v>23</v>
      </c>
      <c r="AB43" s="6" t="s">
        <v>6</v>
      </c>
      <c r="AC43" s="6" t="s">
        <v>24</v>
      </c>
      <c r="AD43" s="6"/>
      <c r="AE43" s="13" t="s">
        <v>61</v>
      </c>
      <c r="AF43" s="13" t="s">
        <v>20</v>
      </c>
      <c r="AG43" s="13" t="s">
        <v>21</v>
      </c>
      <c r="AH43" s="13" t="s">
        <v>22</v>
      </c>
      <c r="AI43" s="13" t="s">
        <v>23</v>
      </c>
      <c r="AJ43" s="13" t="s">
        <v>6</v>
      </c>
      <c r="AK43" s="13" t="s">
        <v>24</v>
      </c>
      <c r="AL43" s="13" t="s">
        <v>391</v>
      </c>
      <c r="AM43" s="3"/>
      <c r="AN43" s="6" t="s">
        <v>48</v>
      </c>
      <c r="AO43" s="84" t="s">
        <v>49</v>
      </c>
      <c r="AP43" s="84" t="s">
        <v>50</v>
      </c>
      <c r="AQ43" s="84" t="s">
        <v>51</v>
      </c>
      <c r="AR43" s="84" t="s">
        <v>52</v>
      </c>
      <c r="AS43" s="84" t="s">
        <v>53</v>
      </c>
      <c r="AT43" s="84" t="s">
        <v>54</v>
      </c>
      <c r="AU43" s="84" t="s">
        <v>55</v>
      </c>
      <c r="AV43" s="84" t="s">
        <v>56</v>
      </c>
      <c r="AW43" s="84" t="s">
        <v>57</v>
      </c>
      <c r="AX43" s="84" t="s">
        <v>58</v>
      </c>
      <c r="AY43" s="84" t="s">
        <v>239</v>
      </c>
      <c r="AZ43" s="84" t="s">
        <v>240</v>
      </c>
      <c r="BA43" s="13" t="s">
        <v>48</v>
      </c>
      <c r="BB43" s="13" t="s">
        <v>49</v>
      </c>
      <c r="BC43" s="13" t="s">
        <v>50</v>
      </c>
      <c r="BD43" s="13" t="s">
        <v>51</v>
      </c>
      <c r="BE43" s="13" t="s">
        <v>52</v>
      </c>
      <c r="BF43" s="13" t="s">
        <v>53</v>
      </c>
      <c r="BG43" s="13" t="s">
        <v>54</v>
      </c>
      <c r="BH43" s="13" t="s">
        <v>55</v>
      </c>
      <c r="BI43" s="13" t="s">
        <v>56</v>
      </c>
      <c r="BJ43" s="13" t="s">
        <v>57</v>
      </c>
      <c r="BK43" s="13" t="s">
        <v>58</v>
      </c>
      <c r="BL43" s="13" t="s">
        <v>239</v>
      </c>
      <c r="BM43" s="13" t="s">
        <v>240</v>
      </c>
      <c r="BN43" s="3"/>
      <c r="BO43" s="73" t="s">
        <v>50</v>
      </c>
      <c r="BP43" s="73" t="s">
        <v>52</v>
      </c>
      <c r="BQ43" s="39" t="s">
        <v>50</v>
      </c>
      <c r="BR43" s="39" t="s">
        <v>52</v>
      </c>
      <c r="BT43" s="73" t="s">
        <v>68</v>
      </c>
      <c r="BU43" s="73" t="s">
        <v>69</v>
      </c>
    </row>
    <row r="44" spans="1:73" s="1" customFormat="1" ht="20.149999999999999" customHeight="1">
      <c r="A44" s="233"/>
      <c r="B44" s="235"/>
      <c r="C44" s="292" t="s">
        <v>1609</v>
      </c>
      <c r="D44" s="32" t="s">
        <v>1644</v>
      </c>
      <c r="E44" s="19">
        <v>1</v>
      </c>
      <c r="F44" s="107">
        <f t="shared" ref="F44:F49" si="12">SUM(J44:U44)</f>
        <v>0</v>
      </c>
      <c r="G44" s="30">
        <v>180</v>
      </c>
      <c r="H44" s="8">
        <f t="shared" ref="H44:H67" si="13">F44*G44*(100-$E$2)/100</f>
        <v>0</v>
      </c>
      <c r="I44" s="9"/>
      <c r="J44" s="206"/>
      <c r="K44" s="207"/>
      <c r="L44" s="208"/>
      <c r="M44" s="209"/>
      <c r="N44" s="210"/>
      <c r="O44" s="211"/>
      <c r="P44" s="192"/>
      <c r="Q44" s="193"/>
      <c r="R44" s="212"/>
      <c r="S44" s="213"/>
      <c r="T44" s="214"/>
      <c r="U44" s="215"/>
      <c r="V44" s="9"/>
      <c r="W44" s="20"/>
      <c r="X44" s="20"/>
      <c r="Y44" s="20"/>
      <c r="Z44" s="20"/>
      <c r="AA44" s="20"/>
      <c r="AB44" s="48">
        <f t="shared" ref="AB44:AB49" si="14">AJ44*$F44</f>
        <v>0</v>
      </c>
      <c r="AC44" s="20"/>
      <c r="AD44" s="20"/>
      <c r="AE44" s="48"/>
      <c r="AF44" s="48"/>
      <c r="AG44" s="48"/>
      <c r="AH44" s="48"/>
      <c r="AI44" s="48"/>
      <c r="AJ44" s="48">
        <v>1</v>
      </c>
      <c r="AK44" s="48"/>
      <c r="AL44" s="48"/>
      <c r="AM44" s="9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9"/>
      <c r="BO44" s="74">
        <f t="shared" ref="BO44:BO49" si="15">BQ44*F44</f>
        <v>0</v>
      </c>
      <c r="BP44" s="51"/>
      <c r="BQ44" s="74">
        <v>5</v>
      </c>
      <c r="BR44" s="74"/>
      <c r="BT44" s="98">
        <v>1.1000000000000001</v>
      </c>
      <c r="BU44" s="98">
        <f t="shared" ref="BU44:BU67" si="16">BT44*F44</f>
        <v>0</v>
      </c>
    </row>
    <row r="45" spans="1:73" s="1" customFormat="1" ht="20.149999999999999" customHeight="1">
      <c r="A45" s="233"/>
      <c r="B45" s="235"/>
      <c r="C45" s="292" t="s">
        <v>1610</v>
      </c>
      <c r="D45" s="32" t="s">
        <v>1645</v>
      </c>
      <c r="E45" s="19">
        <v>1</v>
      </c>
      <c r="F45" s="107">
        <f t="shared" si="12"/>
        <v>0</v>
      </c>
      <c r="G45" s="30">
        <v>175</v>
      </c>
      <c r="H45" s="8">
        <f t="shared" si="13"/>
        <v>0</v>
      </c>
      <c r="I45" s="9"/>
      <c r="J45" s="206"/>
      <c r="K45" s="207"/>
      <c r="L45" s="208"/>
      <c r="M45" s="209"/>
      <c r="N45" s="210"/>
      <c r="O45" s="211"/>
      <c r="P45" s="192"/>
      <c r="Q45" s="193"/>
      <c r="R45" s="212"/>
      <c r="S45" s="213"/>
      <c r="T45" s="214"/>
      <c r="U45" s="215"/>
      <c r="V45" s="9"/>
      <c r="W45" s="20"/>
      <c r="X45" s="20"/>
      <c r="Y45" s="20"/>
      <c r="Z45" s="20"/>
      <c r="AA45" s="20"/>
      <c r="AB45" s="48">
        <f t="shared" si="14"/>
        <v>0</v>
      </c>
      <c r="AC45" s="20"/>
      <c r="AD45" s="20"/>
      <c r="AE45" s="48"/>
      <c r="AF45" s="48"/>
      <c r="AG45" s="48"/>
      <c r="AH45" s="48"/>
      <c r="AI45" s="48"/>
      <c r="AJ45" s="48">
        <v>1</v>
      </c>
      <c r="AK45" s="48"/>
      <c r="AL45" s="48"/>
      <c r="AM45" s="9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9"/>
      <c r="BO45" s="74">
        <f t="shared" si="15"/>
        <v>0</v>
      </c>
      <c r="BP45" s="51"/>
      <c r="BQ45" s="74">
        <v>5</v>
      </c>
      <c r="BR45" s="74"/>
      <c r="BT45" s="98">
        <v>1.3</v>
      </c>
      <c r="BU45" s="98">
        <f t="shared" si="16"/>
        <v>0</v>
      </c>
    </row>
    <row r="46" spans="1:73" s="1" customFormat="1" ht="20.149999999999999" customHeight="1">
      <c r="A46" s="233"/>
      <c r="B46" s="235"/>
      <c r="C46" s="292" t="s">
        <v>1611</v>
      </c>
      <c r="D46" s="32" t="s">
        <v>1646</v>
      </c>
      <c r="E46" s="19">
        <v>1</v>
      </c>
      <c r="F46" s="107">
        <f t="shared" si="12"/>
        <v>0</v>
      </c>
      <c r="G46" s="30">
        <v>175</v>
      </c>
      <c r="H46" s="8">
        <f t="shared" si="13"/>
        <v>0</v>
      </c>
      <c r="I46" s="9"/>
      <c r="J46" s="206"/>
      <c r="K46" s="207"/>
      <c r="L46" s="208"/>
      <c r="M46" s="209"/>
      <c r="N46" s="210"/>
      <c r="O46" s="211"/>
      <c r="P46" s="192"/>
      <c r="Q46" s="193"/>
      <c r="R46" s="212"/>
      <c r="S46" s="213"/>
      <c r="T46" s="214"/>
      <c r="U46" s="215"/>
      <c r="V46" s="9"/>
      <c r="W46" s="20"/>
      <c r="X46" s="20"/>
      <c r="Y46" s="20"/>
      <c r="Z46" s="20"/>
      <c r="AA46" s="20"/>
      <c r="AB46" s="48">
        <f t="shared" si="14"/>
        <v>0</v>
      </c>
      <c r="AC46" s="20"/>
      <c r="AD46" s="20"/>
      <c r="AE46" s="48"/>
      <c r="AF46" s="48"/>
      <c r="AG46" s="48"/>
      <c r="AH46" s="48"/>
      <c r="AI46" s="48"/>
      <c r="AJ46" s="48">
        <v>1</v>
      </c>
      <c r="AK46" s="48"/>
      <c r="AL46" s="48"/>
      <c r="AM46" s="9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9"/>
      <c r="BO46" s="74">
        <f t="shared" si="15"/>
        <v>0</v>
      </c>
      <c r="BP46" s="51"/>
      <c r="BQ46" s="74">
        <v>5</v>
      </c>
      <c r="BR46" s="74"/>
      <c r="BT46" s="98">
        <v>1.2</v>
      </c>
      <c r="BU46" s="98">
        <f t="shared" si="16"/>
        <v>0</v>
      </c>
    </row>
    <row r="47" spans="1:73" s="1" customFormat="1" ht="20.149999999999999" customHeight="1">
      <c r="A47" s="233"/>
      <c r="B47" s="235"/>
      <c r="C47" s="292" t="s">
        <v>1612</v>
      </c>
      <c r="D47" s="32" t="s">
        <v>1647</v>
      </c>
      <c r="E47" s="19">
        <v>1</v>
      </c>
      <c r="F47" s="107">
        <f t="shared" si="12"/>
        <v>0</v>
      </c>
      <c r="G47" s="30">
        <v>187.5</v>
      </c>
      <c r="H47" s="8">
        <f t="shared" si="13"/>
        <v>0</v>
      </c>
      <c r="I47" s="9"/>
      <c r="J47" s="206"/>
      <c r="K47" s="207"/>
      <c r="L47" s="208"/>
      <c r="M47" s="209"/>
      <c r="N47" s="210"/>
      <c r="O47" s="211"/>
      <c r="P47" s="192"/>
      <c r="Q47" s="193"/>
      <c r="R47" s="212"/>
      <c r="S47" s="213"/>
      <c r="T47" s="214"/>
      <c r="U47" s="215"/>
      <c r="V47" s="9"/>
      <c r="W47" s="20"/>
      <c r="X47" s="20"/>
      <c r="Y47" s="20"/>
      <c r="Z47" s="20"/>
      <c r="AA47" s="20"/>
      <c r="AB47" s="48">
        <f t="shared" si="14"/>
        <v>0</v>
      </c>
      <c r="AC47" s="20"/>
      <c r="AD47" s="20"/>
      <c r="AE47" s="48"/>
      <c r="AF47" s="48"/>
      <c r="AG47" s="48"/>
      <c r="AH47" s="48"/>
      <c r="AI47" s="48"/>
      <c r="AJ47" s="48">
        <v>1</v>
      </c>
      <c r="AK47" s="48"/>
      <c r="AL47" s="48"/>
      <c r="AM47" s="9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9"/>
      <c r="BO47" s="74">
        <f t="shared" si="15"/>
        <v>0</v>
      </c>
      <c r="BP47" s="51"/>
      <c r="BQ47" s="74">
        <v>6</v>
      </c>
      <c r="BR47" s="74"/>
      <c r="BT47" s="98">
        <v>1.3</v>
      </c>
      <c r="BU47" s="98">
        <f t="shared" si="16"/>
        <v>0</v>
      </c>
    </row>
    <row r="48" spans="1:73" s="1" customFormat="1" ht="20.149999999999999" customHeight="1">
      <c r="A48" s="233"/>
      <c r="B48" s="235"/>
      <c r="C48" s="292" t="s">
        <v>1613</v>
      </c>
      <c r="D48" s="32" t="s">
        <v>1648</v>
      </c>
      <c r="E48" s="19">
        <v>1</v>
      </c>
      <c r="F48" s="107">
        <f t="shared" si="12"/>
        <v>0</v>
      </c>
      <c r="G48" s="30">
        <v>187.5</v>
      </c>
      <c r="H48" s="8">
        <f t="shared" si="13"/>
        <v>0</v>
      </c>
      <c r="I48" s="9"/>
      <c r="J48" s="206"/>
      <c r="K48" s="207"/>
      <c r="L48" s="208"/>
      <c r="M48" s="209"/>
      <c r="N48" s="210"/>
      <c r="O48" s="211"/>
      <c r="P48" s="192"/>
      <c r="Q48" s="193"/>
      <c r="R48" s="212"/>
      <c r="S48" s="213"/>
      <c r="T48" s="214"/>
      <c r="U48" s="215"/>
      <c r="V48" s="9"/>
      <c r="W48" s="20"/>
      <c r="X48" s="20"/>
      <c r="Y48" s="20"/>
      <c r="Z48" s="20"/>
      <c r="AA48" s="20"/>
      <c r="AB48" s="48">
        <f t="shared" si="14"/>
        <v>0</v>
      </c>
      <c r="AC48" s="20"/>
      <c r="AD48" s="20"/>
      <c r="AE48" s="48"/>
      <c r="AF48" s="48"/>
      <c r="AG48" s="48"/>
      <c r="AH48" s="48"/>
      <c r="AI48" s="48"/>
      <c r="AJ48" s="48">
        <v>1</v>
      </c>
      <c r="AK48" s="48"/>
      <c r="AL48" s="48"/>
      <c r="AM48" s="9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9"/>
      <c r="BO48" s="74">
        <f t="shared" si="15"/>
        <v>0</v>
      </c>
      <c r="BP48" s="51"/>
      <c r="BQ48" s="74">
        <v>5</v>
      </c>
      <c r="BR48" s="74"/>
      <c r="BT48" s="98">
        <v>1.4</v>
      </c>
      <c r="BU48" s="98">
        <f t="shared" si="16"/>
        <v>0</v>
      </c>
    </row>
    <row r="49" spans="1:73" s="1" customFormat="1" ht="20.149999999999999" customHeight="1">
      <c r="A49" s="233"/>
      <c r="B49" s="235"/>
      <c r="C49" s="292" t="s">
        <v>1597</v>
      </c>
      <c r="D49" s="18" t="s">
        <v>6</v>
      </c>
      <c r="E49" s="19">
        <v>5</v>
      </c>
      <c r="F49" s="107">
        <f t="shared" si="12"/>
        <v>0</v>
      </c>
      <c r="G49" s="30">
        <v>860</v>
      </c>
      <c r="H49" s="8">
        <f t="shared" si="13"/>
        <v>0</v>
      </c>
      <c r="I49" s="9"/>
      <c r="J49" s="206"/>
      <c r="K49" s="207"/>
      <c r="L49" s="208"/>
      <c r="M49" s="209"/>
      <c r="N49" s="210"/>
      <c r="O49" s="211"/>
      <c r="P49" s="192"/>
      <c r="Q49" s="193"/>
      <c r="R49" s="212"/>
      <c r="S49" s="213"/>
      <c r="T49" s="214"/>
      <c r="U49" s="215"/>
      <c r="V49" s="9"/>
      <c r="W49" s="20"/>
      <c r="X49" s="20"/>
      <c r="Y49" s="20"/>
      <c r="Z49" s="20"/>
      <c r="AA49" s="20"/>
      <c r="AB49" s="48">
        <f t="shared" si="14"/>
        <v>0</v>
      </c>
      <c r="AC49" s="20"/>
      <c r="AD49" s="20"/>
      <c r="AE49" s="48"/>
      <c r="AF49" s="48"/>
      <c r="AG49" s="48"/>
      <c r="AH49" s="48"/>
      <c r="AI49" s="48"/>
      <c r="AJ49" s="48">
        <v>5</v>
      </c>
      <c r="AK49" s="48"/>
      <c r="AL49" s="48"/>
      <c r="AM49" s="9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9"/>
      <c r="BO49" s="74">
        <f t="shared" si="15"/>
        <v>0</v>
      </c>
      <c r="BP49" s="51"/>
      <c r="BQ49" s="74">
        <v>26</v>
      </c>
      <c r="BR49" s="74"/>
      <c r="BT49" s="98">
        <v>6.3</v>
      </c>
      <c r="BU49" s="98">
        <f t="shared" si="16"/>
        <v>0</v>
      </c>
    </row>
    <row r="50" spans="1:73" s="1" customFormat="1" ht="20.149999999999999" customHeight="1">
      <c r="A50" s="233"/>
      <c r="B50" s="235"/>
      <c r="C50" s="292" t="s">
        <v>1619</v>
      </c>
      <c r="D50" s="32" t="s">
        <v>200</v>
      </c>
      <c r="E50" s="32">
        <v>1</v>
      </c>
      <c r="F50" s="107">
        <f t="shared" ref="F50:F67" si="17">SUM(J50:U50)</f>
        <v>0</v>
      </c>
      <c r="G50" s="30">
        <v>220</v>
      </c>
      <c r="H50" s="8">
        <f t="shared" si="13"/>
        <v>0</v>
      </c>
      <c r="I50" s="9"/>
      <c r="J50" s="206"/>
      <c r="K50" s="207"/>
      <c r="L50" s="208"/>
      <c r="M50" s="209"/>
      <c r="N50" s="210"/>
      <c r="O50" s="211"/>
      <c r="P50" s="192"/>
      <c r="Q50" s="193"/>
      <c r="R50" s="212"/>
      <c r="S50" s="213"/>
      <c r="T50" s="214"/>
      <c r="U50" s="215"/>
      <c r="V50" s="9"/>
      <c r="W50" s="20"/>
      <c r="X50" s="20"/>
      <c r="Y50" s="20"/>
      <c r="Z50" s="20"/>
      <c r="AA50" s="20"/>
      <c r="AB50" s="20"/>
      <c r="AC50" s="48">
        <f t="shared" ref="AC50:AC55" si="18">AK50*$F50</f>
        <v>0</v>
      </c>
      <c r="AD50" s="20"/>
      <c r="AE50" s="48"/>
      <c r="AF50" s="48"/>
      <c r="AG50" s="48"/>
      <c r="AH50" s="48"/>
      <c r="AI50" s="48"/>
      <c r="AJ50" s="48"/>
      <c r="AK50" s="48">
        <v>1</v>
      </c>
      <c r="AL50" s="48"/>
      <c r="AM50" s="9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9"/>
      <c r="BO50" s="51"/>
      <c r="BP50" s="74">
        <f t="shared" ref="BP50:BP55" si="19">BR50*F50</f>
        <v>0</v>
      </c>
      <c r="BQ50" s="74"/>
      <c r="BR50" s="74">
        <v>7</v>
      </c>
      <c r="BT50" s="98">
        <v>2.35</v>
      </c>
      <c r="BU50" s="98">
        <f t="shared" si="16"/>
        <v>0</v>
      </c>
    </row>
    <row r="51" spans="1:73" s="1" customFormat="1" ht="20.149999999999999" customHeight="1">
      <c r="A51" s="233"/>
      <c r="B51" s="235"/>
      <c r="C51" s="292" t="s">
        <v>1620</v>
      </c>
      <c r="D51" s="32" t="s">
        <v>219</v>
      </c>
      <c r="E51" s="32">
        <v>1</v>
      </c>
      <c r="F51" s="107">
        <f t="shared" si="17"/>
        <v>0</v>
      </c>
      <c r="G51" s="30">
        <v>220</v>
      </c>
      <c r="H51" s="8">
        <f t="shared" si="13"/>
        <v>0</v>
      </c>
      <c r="I51" s="9"/>
      <c r="J51" s="206"/>
      <c r="K51" s="207"/>
      <c r="L51" s="208"/>
      <c r="M51" s="209"/>
      <c r="N51" s="210"/>
      <c r="O51" s="211"/>
      <c r="P51" s="192"/>
      <c r="Q51" s="193"/>
      <c r="R51" s="212"/>
      <c r="S51" s="213"/>
      <c r="T51" s="214"/>
      <c r="U51" s="215"/>
      <c r="V51" s="9"/>
      <c r="W51" s="20"/>
      <c r="X51" s="20"/>
      <c r="Y51" s="20"/>
      <c r="Z51" s="20"/>
      <c r="AA51" s="20"/>
      <c r="AB51" s="20"/>
      <c r="AC51" s="48">
        <f t="shared" si="18"/>
        <v>0</v>
      </c>
      <c r="AD51" s="20"/>
      <c r="AE51" s="48"/>
      <c r="AF51" s="48"/>
      <c r="AG51" s="48"/>
      <c r="AH51" s="48"/>
      <c r="AI51" s="48"/>
      <c r="AJ51" s="48"/>
      <c r="AK51" s="48">
        <v>1</v>
      </c>
      <c r="AL51" s="48"/>
      <c r="AM51" s="9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9"/>
      <c r="BO51" s="51"/>
      <c r="BP51" s="74">
        <f t="shared" si="19"/>
        <v>0</v>
      </c>
      <c r="BQ51" s="74"/>
      <c r="BR51" s="74">
        <v>7</v>
      </c>
      <c r="BT51" s="98">
        <v>2.5</v>
      </c>
      <c r="BU51" s="98">
        <f t="shared" si="16"/>
        <v>0</v>
      </c>
    </row>
    <row r="52" spans="1:73" s="1" customFormat="1" ht="20.149999999999999" customHeight="1">
      <c r="A52" s="233"/>
      <c r="B52" s="235"/>
      <c r="C52" s="292" t="s">
        <v>1621</v>
      </c>
      <c r="D52" s="19" t="s">
        <v>220</v>
      </c>
      <c r="E52" s="19">
        <v>1</v>
      </c>
      <c r="F52" s="107">
        <f t="shared" si="17"/>
        <v>0</v>
      </c>
      <c r="G52" s="30">
        <v>220</v>
      </c>
      <c r="H52" s="8">
        <f t="shared" si="13"/>
        <v>0</v>
      </c>
      <c r="I52" s="9"/>
      <c r="J52" s="206"/>
      <c r="K52" s="207"/>
      <c r="L52" s="208"/>
      <c r="M52" s="209"/>
      <c r="N52" s="210"/>
      <c r="O52" s="211"/>
      <c r="P52" s="192"/>
      <c r="Q52" s="193"/>
      <c r="R52" s="212"/>
      <c r="S52" s="213"/>
      <c r="T52" s="214"/>
      <c r="U52" s="215"/>
      <c r="V52" s="9"/>
      <c r="W52" s="20"/>
      <c r="X52" s="20"/>
      <c r="Y52" s="20"/>
      <c r="Z52" s="20"/>
      <c r="AA52" s="20"/>
      <c r="AB52" s="20"/>
      <c r="AC52" s="48">
        <f t="shared" si="18"/>
        <v>0</v>
      </c>
      <c r="AD52" s="20"/>
      <c r="AE52" s="48"/>
      <c r="AF52" s="48"/>
      <c r="AG52" s="48"/>
      <c r="AH52" s="48"/>
      <c r="AI52" s="48"/>
      <c r="AJ52" s="48"/>
      <c r="AK52" s="48">
        <v>1</v>
      </c>
      <c r="AL52" s="48"/>
      <c r="AM52" s="9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9"/>
      <c r="BO52" s="51"/>
      <c r="BP52" s="74">
        <f t="shared" si="19"/>
        <v>0</v>
      </c>
      <c r="BQ52" s="74"/>
      <c r="BR52" s="74">
        <v>7</v>
      </c>
      <c r="BT52" s="98">
        <v>2.6</v>
      </c>
      <c r="BU52" s="98">
        <f t="shared" si="16"/>
        <v>0</v>
      </c>
    </row>
    <row r="53" spans="1:73" s="1" customFormat="1" ht="20.149999999999999" customHeight="1">
      <c r="A53" s="233"/>
      <c r="B53" s="235"/>
      <c r="C53" s="292" t="s">
        <v>1622</v>
      </c>
      <c r="D53" s="32" t="s">
        <v>221</v>
      </c>
      <c r="E53" s="32">
        <v>1</v>
      </c>
      <c r="F53" s="107">
        <f t="shared" si="17"/>
        <v>0</v>
      </c>
      <c r="G53" s="30">
        <v>220</v>
      </c>
      <c r="H53" s="8">
        <f t="shared" si="13"/>
        <v>0</v>
      </c>
      <c r="I53" s="9"/>
      <c r="J53" s="206"/>
      <c r="K53" s="207"/>
      <c r="L53" s="208"/>
      <c r="M53" s="209"/>
      <c r="N53" s="210"/>
      <c r="O53" s="211"/>
      <c r="P53" s="192"/>
      <c r="Q53" s="193"/>
      <c r="R53" s="212"/>
      <c r="S53" s="213"/>
      <c r="T53" s="214"/>
      <c r="U53" s="215"/>
      <c r="V53" s="9"/>
      <c r="W53" s="20"/>
      <c r="X53" s="20"/>
      <c r="Y53" s="20"/>
      <c r="Z53" s="20"/>
      <c r="AA53" s="20"/>
      <c r="AB53" s="20"/>
      <c r="AC53" s="48">
        <f t="shared" si="18"/>
        <v>0</v>
      </c>
      <c r="AD53" s="20"/>
      <c r="AE53" s="48"/>
      <c r="AF53" s="48"/>
      <c r="AG53" s="48"/>
      <c r="AH53" s="48"/>
      <c r="AI53" s="48"/>
      <c r="AJ53" s="48"/>
      <c r="AK53" s="48">
        <v>1</v>
      </c>
      <c r="AL53" s="48"/>
      <c r="AM53" s="9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9"/>
      <c r="BO53" s="51"/>
      <c r="BP53" s="74">
        <f t="shared" si="19"/>
        <v>0</v>
      </c>
      <c r="BQ53" s="74"/>
      <c r="BR53" s="74">
        <v>7</v>
      </c>
      <c r="BT53" s="98">
        <v>2.2999999999999998</v>
      </c>
      <c r="BU53" s="98">
        <f t="shared" si="16"/>
        <v>0</v>
      </c>
    </row>
    <row r="54" spans="1:73" s="1" customFormat="1" ht="20.149999999999999" customHeight="1">
      <c r="A54" s="233"/>
      <c r="B54" s="235"/>
      <c r="C54" s="292" t="s">
        <v>1623</v>
      </c>
      <c r="D54" s="19" t="s">
        <v>222</v>
      </c>
      <c r="E54" s="19">
        <v>1</v>
      </c>
      <c r="F54" s="107">
        <f t="shared" si="17"/>
        <v>0</v>
      </c>
      <c r="G54" s="30">
        <v>220</v>
      </c>
      <c r="H54" s="8">
        <f t="shared" si="13"/>
        <v>0</v>
      </c>
      <c r="I54" s="9"/>
      <c r="J54" s="206"/>
      <c r="K54" s="207"/>
      <c r="L54" s="208"/>
      <c r="M54" s="209"/>
      <c r="N54" s="210"/>
      <c r="O54" s="211"/>
      <c r="P54" s="192"/>
      <c r="Q54" s="193"/>
      <c r="R54" s="212"/>
      <c r="S54" s="213"/>
      <c r="T54" s="214"/>
      <c r="U54" s="215"/>
      <c r="V54" s="9"/>
      <c r="W54" s="20"/>
      <c r="X54" s="20"/>
      <c r="Y54" s="20"/>
      <c r="Z54" s="20"/>
      <c r="AA54" s="20"/>
      <c r="AB54" s="20"/>
      <c r="AC54" s="48">
        <f t="shared" si="18"/>
        <v>0</v>
      </c>
      <c r="AD54" s="20"/>
      <c r="AE54" s="48"/>
      <c r="AF54" s="48"/>
      <c r="AG54" s="48"/>
      <c r="AH54" s="48"/>
      <c r="AI54" s="48"/>
      <c r="AJ54" s="48"/>
      <c r="AK54" s="48">
        <v>1</v>
      </c>
      <c r="AL54" s="48"/>
      <c r="AM54" s="9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9"/>
      <c r="BO54" s="51"/>
      <c r="BP54" s="74">
        <f t="shared" si="19"/>
        <v>0</v>
      </c>
      <c r="BQ54" s="74"/>
      <c r="BR54" s="74">
        <v>7</v>
      </c>
      <c r="BT54" s="98">
        <v>2.35</v>
      </c>
      <c r="BU54" s="98">
        <f t="shared" si="16"/>
        <v>0</v>
      </c>
    </row>
    <row r="55" spans="1:73" s="1" customFormat="1" ht="20.149999999999999" customHeight="1">
      <c r="A55" s="233"/>
      <c r="B55" s="235"/>
      <c r="C55" s="292" t="s">
        <v>1599</v>
      </c>
      <c r="D55" s="18" t="s">
        <v>24</v>
      </c>
      <c r="E55" s="19">
        <v>5</v>
      </c>
      <c r="F55" s="107">
        <f t="shared" si="17"/>
        <v>0</v>
      </c>
      <c r="G55" s="8">
        <v>1045</v>
      </c>
      <c r="H55" s="8">
        <f t="shared" si="13"/>
        <v>0</v>
      </c>
      <c r="I55" s="9"/>
      <c r="J55" s="206"/>
      <c r="K55" s="207"/>
      <c r="L55" s="208"/>
      <c r="M55" s="209"/>
      <c r="N55" s="210"/>
      <c r="O55" s="211"/>
      <c r="P55" s="192"/>
      <c r="Q55" s="193"/>
      <c r="R55" s="212"/>
      <c r="S55" s="213"/>
      <c r="T55" s="214"/>
      <c r="U55" s="215"/>
      <c r="V55" s="9"/>
      <c r="W55" s="20"/>
      <c r="X55" s="20"/>
      <c r="Y55" s="20"/>
      <c r="Z55" s="20"/>
      <c r="AA55" s="20"/>
      <c r="AB55" s="20"/>
      <c r="AC55" s="48">
        <f t="shared" si="18"/>
        <v>0</v>
      </c>
      <c r="AD55" s="20"/>
      <c r="AE55" s="48"/>
      <c r="AF55" s="48"/>
      <c r="AG55" s="48"/>
      <c r="AH55" s="48"/>
      <c r="AI55" s="48"/>
      <c r="AJ55" s="48"/>
      <c r="AK55" s="48">
        <v>5</v>
      </c>
      <c r="AL55" s="48"/>
      <c r="AM55" s="9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9"/>
      <c r="BO55" s="51"/>
      <c r="BP55" s="74">
        <f t="shared" si="19"/>
        <v>0</v>
      </c>
      <c r="BQ55" s="74"/>
      <c r="BR55" s="74">
        <v>35</v>
      </c>
      <c r="BT55" s="98">
        <v>12.2</v>
      </c>
      <c r="BU55" s="98">
        <f t="shared" si="16"/>
        <v>0</v>
      </c>
    </row>
    <row r="56" spans="1:73" s="1" customFormat="1" ht="20.149999999999999" customHeight="1">
      <c r="A56" s="233"/>
      <c r="B56" s="235"/>
      <c r="C56" s="292" t="s">
        <v>1629</v>
      </c>
      <c r="D56" s="32" t="s">
        <v>1644</v>
      </c>
      <c r="E56" s="32">
        <v>1</v>
      </c>
      <c r="F56" s="107">
        <f t="shared" si="17"/>
        <v>0</v>
      </c>
      <c r="G56" s="30">
        <v>220</v>
      </c>
      <c r="H56" s="8">
        <f t="shared" si="13"/>
        <v>0</v>
      </c>
      <c r="I56" s="9"/>
      <c r="J56" s="206"/>
      <c r="K56" s="207"/>
      <c r="L56" s="208"/>
      <c r="M56" s="209"/>
      <c r="N56" s="210"/>
      <c r="O56" s="211"/>
      <c r="P56" s="192"/>
      <c r="Q56" s="193"/>
      <c r="R56" s="212"/>
      <c r="S56" s="213"/>
      <c r="T56" s="214"/>
      <c r="U56" s="215"/>
      <c r="V56" s="9"/>
      <c r="W56" s="20"/>
      <c r="X56" s="20"/>
      <c r="Y56" s="20"/>
      <c r="Z56" s="20"/>
      <c r="AA56" s="20"/>
      <c r="AB56" s="48">
        <f t="shared" ref="AB56:AB61" si="20">AJ56*$F56</f>
        <v>0</v>
      </c>
      <c r="AC56" s="20"/>
      <c r="AD56" s="20"/>
      <c r="AE56" s="48"/>
      <c r="AF56" s="48"/>
      <c r="AG56" s="48"/>
      <c r="AH56" s="48"/>
      <c r="AI56" s="48"/>
      <c r="AJ56" s="48">
        <v>1</v>
      </c>
      <c r="AK56" s="48"/>
      <c r="AL56" s="48"/>
      <c r="AM56" s="9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9"/>
      <c r="BO56" s="74">
        <f t="shared" ref="BO56:BO67" si="21">BQ56*F56</f>
        <v>0</v>
      </c>
      <c r="BP56" s="51"/>
      <c r="BQ56" s="74">
        <v>5</v>
      </c>
      <c r="BR56" s="74"/>
      <c r="BT56" s="98">
        <v>1.1000000000000001</v>
      </c>
      <c r="BU56" s="98">
        <f t="shared" si="16"/>
        <v>0</v>
      </c>
    </row>
    <row r="57" spans="1:73" s="1" customFormat="1" ht="20.149999999999999" customHeight="1">
      <c r="A57" s="233"/>
      <c r="B57" s="235"/>
      <c r="C57" s="292" t="s">
        <v>1630</v>
      </c>
      <c r="D57" s="32" t="s">
        <v>1645</v>
      </c>
      <c r="E57" s="32">
        <v>1</v>
      </c>
      <c r="F57" s="107">
        <f t="shared" si="17"/>
        <v>0</v>
      </c>
      <c r="G57" s="30">
        <v>225</v>
      </c>
      <c r="H57" s="8">
        <f t="shared" si="13"/>
        <v>0</v>
      </c>
      <c r="I57" s="9"/>
      <c r="J57" s="206"/>
      <c r="K57" s="207"/>
      <c r="L57" s="208"/>
      <c r="M57" s="209"/>
      <c r="N57" s="210"/>
      <c r="O57" s="211"/>
      <c r="P57" s="192"/>
      <c r="Q57" s="193"/>
      <c r="R57" s="212"/>
      <c r="S57" s="213"/>
      <c r="T57" s="214"/>
      <c r="U57" s="215"/>
      <c r="V57" s="9"/>
      <c r="W57" s="20"/>
      <c r="X57" s="20"/>
      <c r="Y57" s="20"/>
      <c r="Z57" s="20"/>
      <c r="AA57" s="20"/>
      <c r="AB57" s="48">
        <f t="shared" si="20"/>
        <v>0</v>
      </c>
      <c r="AC57" s="20"/>
      <c r="AD57" s="20"/>
      <c r="AE57" s="48"/>
      <c r="AF57" s="48"/>
      <c r="AG57" s="48"/>
      <c r="AH57" s="48"/>
      <c r="AI57" s="48"/>
      <c r="AJ57" s="48">
        <v>1</v>
      </c>
      <c r="AK57" s="48"/>
      <c r="AL57" s="48"/>
      <c r="AM57" s="9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9"/>
      <c r="BO57" s="74">
        <f t="shared" si="21"/>
        <v>0</v>
      </c>
      <c r="BP57" s="51"/>
      <c r="BQ57" s="74">
        <v>5</v>
      </c>
      <c r="BR57" s="74"/>
      <c r="BT57" s="98">
        <v>1.3</v>
      </c>
      <c r="BU57" s="98">
        <f t="shared" si="16"/>
        <v>0</v>
      </c>
    </row>
    <row r="58" spans="1:73" s="1" customFormat="1" ht="20.149999999999999" customHeight="1">
      <c r="A58" s="233"/>
      <c r="B58" s="235"/>
      <c r="C58" s="292" t="s">
        <v>1631</v>
      </c>
      <c r="D58" s="32" t="s">
        <v>1646</v>
      </c>
      <c r="E58" s="19">
        <v>1</v>
      </c>
      <c r="F58" s="107">
        <f t="shared" si="17"/>
        <v>0</v>
      </c>
      <c r="G58" s="30">
        <v>225</v>
      </c>
      <c r="H58" s="8">
        <f t="shared" si="13"/>
        <v>0</v>
      </c>
      <c r="I58" s="9"/>
      <c r="J58" s="206"/>
      <c r="K58" s="207"/>
      <c r="L58" s="208"/>
      <c r="M58" s="209"/>
      <c r="N58" s="210"/>
      <c r="O58" s="211"/>
      <c r="P58" s="192"/>
      <c r="Q58" s="193"/>
      <c r="R58" s="212"/>
      <c r="S58" s="213"/>
      <c r="T58" s="214"/>
      <c r="U58" s="215"/>
      <c r="V58" s="9"/>
      <c r="W58" s="20"/>
      <c r="X58" s="20"/>
      <c r="Y58" s="20"/>
      <c r="Z58" s="20"/>
      <c r="AA58" s="20"/>
      <c r="AB58" s="48">
        <f t="shared" si="20"/>
        <v>0</v>
      </c>
      <c r="AC58" s="20"/>
      <c r="AD58" s="20"/>
      <c r="AE58" s="48"/>
      <c r="AF58" s="48"/>
      <c r="AG58" s="48"/>
      <c r="AH58" s="48"/>
      <c r="AI58" s="48"/>
      <c r="AJ58" s="48">
        <v>1</v>
      </c>
      <c r="AK58" s="48"/>
      <c r="AL58" s="48"/>
      <c r="AM58" s="9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9"/>
      <c r="BO58" s="74">
        <f t="shared" si="21"/>
        <v>0</v>
      </c>
      <c r="BP58" s="51"/>
      <c r="BQ58" s="74">
        <v>5</v>
      </c>
      <c r="BR58" s="74"/>
      <c r="BT58" s="98">
        <v>1.2</v>
      </c>
      <c r="BU58" s="98">
        <f t="shared" si="16"/>
        <v>0</v>
      </c>
    </row>
    <row r="59" spans="1:73" s="1" customFormat="1" ht="20.149999999999999" customHeight="1">
      <c r="A59" s="233"/>
      <c r="B59" s="235"/>
      <c r="C59" s="292" t="s">
        <v>1633</v>
      </c>
      <c r="D59" s="32" t="s">
        <v>1647</v>
      </c>
      <c r="E59" s="32">
        <v>1</v>
      </c>
      <c r="F59" s="107">
        <f t="shared" si="17"/>
        <v>0</v>
      </c>
      <c r="G59" s="30">
        <v>230</v>
      </c>
      <c r="H59" s="8">
        <f t="shared" si="13"/>
        <v>0</v>
      </c>
      <c r="I59" s="9"/>
      <c r="J59" s="206"/>
      <c r="K59" s="207"/>
      <c r="L59" s="208"/>
      <c r="M59" s="209"/>
      <c r="N59" s="210"/>
      <c r="O59" s="211"/>
      <c r="P59" s="192"/>
      <c r="Q59" s="193"/>
      <c r="R59" s="212"/>
      <c r="S59" s="213"/>
      <c r="T59" s="214"/>
      <c r="U59" s="215"/>
      <c r="V59" s="9"/>
      <c r="W59" s="20"/>
      <c r="X59" s="20"/>
      <c r="Y59" s="20"/>
      <c r="Z59" s="20"/>
      <c r="AA59" s="20"/>
      <c r="AB59" s="48">
        <f t="shared" si="20"/>
        <v>0</v>
      </c>
      <c r="AC59" s="20"/>
      <c r="AD59" s="20"/>
      <c r="AE59" s="48"/>
      <c r="AF59" s="48"/>
      <c r="AG59" s="48"/>
      <c r="AH59" s="48"/>
      <c r="AI59" s="48"/>
      <c r="AJ59" s="48">
        <v>1</v>
      </c>
      <c r="AK59" s="48"/>
      <c r="AL59" s="48"/>
      <c r="AM59" s="9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9"/>
      <c r="BO59" s="74">
        <f t="shared" si="21"/>
        <v>0</v>
      </c>
      <c r="BP59" s="51"/>
      <c r="BQ59" s="74">
        <v>6</v>
      </c>
      <c r="BR59" s="74"/>
      <c r="BT59" s="98">
        <v>1.3</v>
      </c>
      <c r="BU59" s="98">
        <f t="shared" si="16"/>
        <v>0</v>
      </c>
    </row>
    <row r="60" spans="1:73" s="1" customFormat="1" ht="20.149999999999999" customHeight="1">
      <c r="A60" s="233"/>
      <c r="B60" s="235"/>
      <c r="C60" s="292" t="s">
        <v>1632</v>
      </c>
      <c r="D60" s="32" t="s">
        <v>1648</v>
      </c>
      <c r="E60" s="19">
        <v>1</v>
      </c>
      <c r="F60" s="107">
        <f t="shared" si="17"/>
        <v>0</v>
      </c>
      <c r="G60" s="30">
        <v>230</v>
      </c>
      <c r="H60" s="8">
        <f t="shared" si="13"/>
        <v>0</v>
      </c>
      <c r="I60" s="9"/>
      <c r="J60" s="206"/>
      <c r="K60" s="207"/>
      <c r="L60" s="208"/>
      <c r="M60" s="209"/>
      <c r="N60" s="210"/>
      <c r="O60" s="211"/>
      <c r="P60" s="192"/>
      <c r="Q60" s="193"/>
      <c r="R60" s="212"/>
      <c r="S60" s="213"/>
      <c r="T60" s="214"/>
      <c r="U60" s="215"/>
      <c r="V60" s="9"/>
      <c r="W60" s="20"/>
      <c r="X60" s="20"/>
      <c r="Y60" s="20"/>
      <c r="Z60" s="20"/>
      <c r="AA60" s="20"/>
      <c r="AB60" s="48">
        <f t="shared" si="20"/>
        <v>0</v>
      </c>
      <c r="AC60" s="20"/>
      <c r="AD60" s="20"/>
      <c r="AE60" s="48"/>
      <c r="AF60" s="48"/>
      <c r="AG60" s="48"/>
      <c r="AH60" s="48"/>
      <c r="AI60" s="48"/>
      <c r="AJ60" s="48">
        <v>1</v>
      </c>
      <c r="AK60" s="48"/>
      <c r="AL60" s="48"/>
      <c r="AM60" s="9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9"/>
      <c r="BO60" s="74">
        <f t="shared" si="21"/>
        <v>0</v>
      </c>
      <c r="BP60" s="51"/>
      <c r="BQ60" s="74">
        <v>5</v>
      </c>
      <c r="BR60" s="74"/>
      <c r="BT60" s="98">
        <v>1.4</v>
      </c>
      <c r="BU60" s="98">
        <f t="shared" si="16"/>
        <v>0</v>
      </c>
    </row>
    <row r="61" spans="1:73" s="1" customFormat="1" ht="20.149999999999999" customHeight="1">
      <c r="A61" s="233"/>
      <c r="B61" s="235"/>
      <c r="C61" s="292" t="s">
        <v>1601</v>
      </c>
      <c r="D61" s="19" t="s">
        <v>6</v>
      </c>
      <c r="E61" s="19">
        <v>5</v>
      </c>
      <c r="F61" s="107">
        <f t="shared" si="17"/>
        <v>0</v>
      </c>
      <c r="G61" s="8">
        <v>1072.5</v>
      </c>
      <c r="H61" s="8">
        <f t="shared" si="13"/>
        <v>0</v>
      </c>
      <c r="I61" s="9"/>
      <c r="J61" s="206"/>
      <c r="K61" s="207"/>
      <c r="L61" s="208"/>
      <c r="M61" s="209"/>
      <c r="N61" s="210"/>
      <c r="O61" s="211"/>
      <c r="P61" s="192"/>
      <c r="Q61" s="193"/>
      <c r="R61" s="212"/>
      <c r="S61" s="213"/>
      <c r="T61" s="214"/>
      <c r="U61" s="215"/>
      <c r="V61" s="9"/>
      <c r="W61" s="20"/>
      <c r="X61" s="20"/>
      <c r="Y61" s="20"/>
      <c r="Z61" s="20"/>
      <c r="AA61" s="20"/>
      <c r="AB61" s="48">
        <f t="shared" si="20"/>
        <v>0</v>
      </c>
      <c r="AC61" s="20"/>
      <c r="AD61" s="20"/>
      <c r="AE61" s="48"/>
      <c r="AF61" s="48"/>
      <c r="AG61" s="48"/>
      <c r="AH61" s="48"/>
      <c r="AI61" s="48"/>
      <c r="AJ61" s="48">
        <v>5</v>
      </c>
      <c r="AK61" s="48"/>
      <c r="AL61" s="48"/>
      <c r="AM61" s="9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9"/>
      <c r="BO61" s="74">
        <f t="shared" si="21"/>
        <v>0</v>
      </c>
      <c r="BP61" s="51"/>
      <c r="BQ61" s="74">
        <v>26</v>
      </c>
      <c r="BR61" s="74"/>
      <c r="BT61" s="98">
        <v>6.3</v>
      </c>
      <c r="BU61" s="98">
        <f t="shared" si="16"/>
        <v>0</v>
      </c>
    </row>
    <row r="62" spans="1:73" s="1" customFormat="1" ht="20.149999999999999" customHeight="1">
      <c r="A62" s="233"/>
      <c r="B62" s="235"/>
      <c r="C62" s="292" t="s">
        <v>1634</v>
      </c>
      <c r="D62" s="32" t="s">
        <v>200</v>
      </c>
      <c r="E62" s="32">
        <v>1</v>
      </c>
      <c r="F62" s="107">
        <f t="shared" si="17"/>
        <v>0</v>
      </c>
      <c r="G62" s="8">
        <v>267.5</v>
      </c>
      <c r="H62" s="8">
        <f t="shared" si="13"/>
        <v>0</v>
      </c>
      <c r="I62" s="9"/>
      <c r="J62" s="206"/>
      <c r="K62" s="207"/>
      <c r="L62" s="208"/>
      <c r="M62" s="209"/>
      <c r="N62" s="210"/>
      <c r="O62" s="211"/>
      <c r="P62" s="192"/>
      <c r="Q62" s="193"/>
      <c r="R62" s="212"/>
      <c r="S62" s="213"/>
      <c r="T62" s="214"/>
      <c r="U62" s="215"/>
      <c r="V62" s="9"/>
      <c r="W62" s="20"/>
      <c r="X62" s="20"/>
      <c r="Y62" s="20"/>
      <c r="Z62" s="20"/>
      <c r="AA62" s="20"/>
      <c r="AB62" s="20"/>
      <c r="AC62" s="48">
        <f t="shared" ref="AC62:AC67" si="22">AK62*$F62</f>
        <v>0</v>
      </c>
      <c r="AD62" s="20"/>
      <c r="AE62" s="48"/>
      <c r="AF62" s="48"/>
      <c r="AG62" s="48"/>
      <c r="AH62" s="48"/>
      <c r="AI62" s="48"/>
      <c r="AJ62" s="48"/>
      <c r="AK62" s="48">
        <v>1</v>
      </c>
      <c r="AL62" s="48"/>
      <c r="AM62" s="9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9"/>
      <c r="BO62" s="74">
        <f t="shared" si="21"/>
        <v>0</v>
      </c>
      <c r="BP62" s="51"/>
      <c r="BQ62" s="74">
        <v>7</v>
      </c>
      <c r="BR62" s="74"/>
      <c r="BT62" s="98">
        <v>2.5</v>
      </c>
      <c r="BU62" s="98">
        <f t="shared" si="16"/>
        <v>0</v>
      </c>
    </row>
    <row r="63" spans="1:73" s="1" customFormat="1" ht="20.149999999999999" customHeight="1">
      <c r="A63" s="233"/>
      <c r="B63" s="235"/>
      <c r="C63" s="292" t="s">
        <v>1635</v>
      </c>
      <c r="D63" s="32" t="s">
        <v>219</v>
      </c>
      <c r="E63" s="32">
        <v>1</v>
      </c>
      <c r="F63" s="107">
        <f t="shared" si="17"/>
        <v>0</v>
      </c>
      <c r="G63" s="8">
        <v>267.5</v>
      </c>
      <c r="H63" s="8">
        <f t="shared" si="13"/>
        <v>0</v>
      </c>
      <c r="I63" s="9"/>
      <c r="J63" s="206"/>
      <c r="K63" s="207"/>
      <c r="L63" s="208"/>
      <c r="M63" s="209"/>
      <c r="N63" s="210"/>
      <c r="O63" s="211"/>
      <c r="P63" s="192"/>
      <c r="Q63" s="193"/>
      <c r="R63" s="212"/>
      <c r="S63" s="213"/>
      <c r="T63" s="214"/>
      <c r="U63" s="215"/>
      <c r="V63" s="9"/>
      <c r="W63" s="20"/>
      <c r="X63" s="20"/>
      <c r="Y63" s="20"/>
      <c r="Z63" s="20"/>
      <c r="AA63" s="20"/>
      <c r="AB63" s="20"/>
      <c r="AC63" s="48">
        <f t="shared" si="22"/>
        <v>0</v>
      </c>
      <c r="AD63" s="20"/>
      <c r="AE63" s="48"/>
      <c r="AF63" s="48"/>
      <c r="AG63" s="48"/>
      <c r="AH63" s="48"/>
      <c r="AI63" s="48"/>
      <c r="AJ63" s="48"/>
      <c r="AK63" s="48">
        <v>1</v>
      </c>
      <c r="AL63" s="48"/>
      <c r="AM63" s="9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9"/>
      <c r="BO63" s="74">
        <f t="shared" si="21"/>
        <v>0</v>
      </c>
      <c r="BP63" s="51"/>
      <c r="BQ63" s="74">
        <v>7</v>
      </c>
      <c r="BR63" s="74"/>
      <c r="BT63" s="98">
        <v>2.6</v>
      </c>
      <c r="BU63" s="98">
        <f t="shared" si="16"/>
        <v>0</v>
      </c>
    </row>
    <row r="64" spans="1:73" s="1" customFormat="1" ht="20.149999999999999" customHeight="1">
      <c r="A64" s="233"/>
      <c r="B64" s="235"/>
      <c r="C64" s="292" t="s">
        <v>1636</v>
      </c>
      <c r="D64" s="19" t="s">
        <v>220</v>
      </c>
      <c r="E64" s="19">
        <v>1</v>
      </c>
      <c r="F64" s="107">
        <f t="shared" si="17"/>
        <v>0</v>
      </c>
      <c r="G64" s="8">
        <v>267.5</v>
      </c>
      <c r="H64" s="8">
        <f t="shared" si="13"/>
        <v>0</v>
      </c>
      <c r="I64" s="9"/>
      <c r="J64" s="206"/>
      <c r="K64" s="207"/>
      <c r="L64" s="208"/>
      <c r="M64" s="209"/>
      <c r="N64" s="210"/>
      <c r="O64" s="211"/>
      <c r="P64" s="192"/>
      <c r="Q64" s="193"/>
      <c r="R64" s="212"/>
      <c r="S64" s="213"/>
      <c r="T64" s="214"/>
      <c r="U64" s="215"/>
      <c r="V64" s="9"/>
      <c r="W64" s="20"/>
      <c r="X64" s="20"/>
      <c r="Y64" s="20"/>
      <c r="Z64" s="20"/>
      <c r="AA64" s="20"/>
      <c r="AB64" s="20"/>
      <c r="AC64" s="48">
        <f t="shared" si="22"/>
        <v>0</v>
      </c>
      <c r="AD64" s="20"/>
      <c r="AE64" s="48"/>
      <c r="AF64" s="48"/>
      <c r="AG64" s="48"/>
      <c r="AH64" s="48"/>
      <c r="AI64" s="48"/>
      <c r="AJ64" s="48"/>
      <c r="AK64" s="48">
        <v>1</v>
      </c>
      <c r="AL64" s="48"/>
      <c r="AM64" s="9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9"/>
      <c r="BO64" s="74">
        <f t="shared" si="21"/>
        <v>0</v>
      </c>
      <c r="BP64" s="51"/>
      <c r="BQ64" s="74">
        <v>7</v>
      </c>
      <c r="BR64" s="74"/>
      <c r="BT64" s="98">
        <v>2.6</v>
      </c>
      <c r="BU64" s="98">
        <f t="shared" si="16"/>
        <v>0</v>
      </c>
    </row>
    <row r="65" spans="1:73" s="1" customFormat="1" ht="20.149999999999999" customHeight="1">
      <c r="A65" s="233"/>
      <c r="B65" s="235"/>
      <c r="C65" s="292" t="s">
        <v>1637</v>
      </c>
      <c r="D65" s="32" t="s">
        <v>221</v>
      </c>
      <c r="E65" s="32">
        <v>1</v>
      </c>
      <c r="F65" s="107">
        <f t="shared" si="17"/>
        <v>0</v>
      </c>
      <c r="G65" s="8">
        <v>267.5</v>
      </c>
      <c r="H65" s="8">
        <f t="shared" si="13"/>
        <v>0</v>
      </c>
      <c r="I65" s="9"/>
      <c r="J65" s="206"/>
      <c r="K65" s="207"/>
      <c r="L65" s="208"/>
      <c r="M65" s="209"/>
      <c r="N65" s="210"/>
      <c r="O65" s="211"/>
      <c r="P65" s="192"/>
      <c r="Q65" s="193"/>
      <c r="R65" s="212"/>
      <c r="S65" s="213"/>
      <c r="T65" s="214"/>
      <c r="U65" s="215"/>
      <c r="V65" s="9"/>
      <c r="W65" s="20"/>
      <c r="X65" s="20"/>
      <c r="Y65" s="20"/>
      <c r="Z65" s="20"/>
      <c r="AA65" s="20"/>
      <c r="AB65" s="20"/>
      <c r="AC65" s="48">
        <f t="shared" si="22"/>
        <v>0</v>
      </c>
      <c r="AD65" s="20"/>
      <c r="AE65" s="48"/>
      <c r="AF65" s="48"/>
      <c r="AG65" s="48"/>
      <c r="AH65" s="48"/>
      <c r="AI65" s="48"/>
      <c r="AJ65" s="48"/>
      <c r="AK65" s="48">
        <v>1</v>
      </c>
      <c r="AL65" s="48"/>
      <c r="AM65" s="9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9"/>
      <c r="BO65" s="74">
        <f t="shared" si="21"/>
        <v>0</v>
      </c>
      <c r="BP65" s="51"/>
      <c r="BQ65" s="74">
        <v>7</v>
      </c>
      <c r="BR65" s="74"/>
      <c r="BT65" s="98">
        <v>2.6</v>
      </c>
      <c r="BU65" s="98">
        <f t="shared" si="16"/>
        <v>0</v>
      </c>
    </row>
    <row r="66" spans="1:73" s="1" customFormat="1" ht="20.149999999999999" customHeight="1">
      <c r="A66" s="233"/>
      <c r="B66" s="235"/>
      <c r="C66" s="292" t="s">
        <v>1638</v>
      </c>
      <c r="D66" s="19" t="s">
        <v>222</v>
      </c>
      <c r="E66" s="19">
        <v>1</v>
      </c>
      <c r="F66" s="107">
        <f t="shared" si="17"/>
        <v>0</v>
      </c>
      <c r="G66" s="8">
        <v>267.5</v>
      </c>
      <c r="H66" s="8">
        <f t="shared" si="13"/>
        <v>0</v>
      </c>
      <c r="I66" s="9"/>
      <c r="J66" s="206"/>
      <c r="K66" s="207"/>
      <c r="L66" s="208"/>
      <c r="M66" s="209"/>
      <c r="N66" s="210"/>
      <c r="O66" s="211"/>
      <c r="P66" s="192"/>
      <c r="Q66" s="193"/>
      <c r="R66" s="212"/>
      <c r="S66" s="213"/>
      <c r="T66" s="214"/>
      <c r="U66" s="215"/>
      <c r="V66" s="9"/>
      <c r="W66" s="20"/>
      <c r="X66" s="20"/>
      <c r="Y66" s="20"/>
      <c r="Z66" s="20"/>
      <c r="AA66" s="20"/>
      <c r="AB66" s="20"/>
      <c r="AC66" s="48">
        <f t="shared" si="22"/>
        <v>0</v>
      </c>
      <c r="AD66" s="20"/>
      <c r="AE66" s="48"/>
      <c r="AF66" s="48"/>
      <c r="AG66" s="48"/>
      <c r="AH66" s="48"/>
      <c r="AI66" s="48"/>
      <c r="AJ66" s="48"/>
      <c r="AK66" s="48">
        <v>1</v>
      </c>
      <c r="AL66" s="48"/>
      <c r="AM66" s="9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9"/>
      <c r="BO66" s="74">
        <f t="shared" si="21"/>
        <v>0</v>
      </c>
      <c r="BP66" s="51"/>
      <c r="BQ66" s="74">
        <v>7</v>
      </c>
      <c r="BR66" s="74"/>
      <c r="BT66" s="98">
        <v>2.6</v>
      </c>
      <c r="BU66" s="98">
        <f t="shared" si="16"/>
        <v>0</v>
      </c>
    </row>
    <row r="67" spans="1:73" s="1" customFormat="1" ht="20.149999999999999" customHeight="1">
      <c r="A67" s="233"/>
      <c r="B67" s="235"/>
      <c r="C67" s="292" t="s">
        <v>1603</v>
      </c>
      <c r="D67" s="18" t="s">
        <v>24</v>
      </c>
      <c r="E67" s="19">
        <v>5</v>
      </c>
      <c r="F67" s="107">
        <f t="shared" si="17"/>
        <v>0</v>
      </c>
      <c r="G67" s="8">
        <v>1272.5</v>
      </c>
      <c r="H67" s="8">
        <f t="shared" si="13"/>
        <v>0</v>
      </c>
      <c r="I67" s="9"/>
      <c r="J67" s="206"/>
      <c r="K67" s="207"/>
      <c r="L67" s="208"/>
      <c r="M67" s="209"/>
      <c r="N67" s="210"/>
      <c r="O67" s="211"/>
      <c r="P67" s="192"/>
      <c r="Q67" s="193"/>
      <c r="R67" s="212"/>
      <c r="S67" s="213"/>
      <c r="T67" s="214"/>
      <c r="U67" s="215"/>
      <c r="V67" s="9"/>
      <c r="W67" s="20"/>
      <c r="X67" s="20"/>
      <c r="Y67" s="20"/>
      <c r="Z67" s="20"/>
      <c r="AA67" s="20"/>
      <c r="AB67" s="20"/>
      <c r="AC67" s="48">
        <f t="shared" si="22"/>
        <v>0</v>
      </c>
      <c r="AD67" s="20"/>
      <c r="AE67" s="48"/>
      <c r="AF67" s="48"/>
      <c r="AG67" s="48"/>
      <c r="AH67" s="48"/>
      <c r="AI67" s="48"/>
      <c r="AJ67" s="48"/>
      <c r="AK67" s="48">
        <v>5</v>
      </c>
      <c r="AL67" s="48"/>
      <c r="AM67" s="9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9"/>
      <c r="BO67" s="74">
        <f t="shared" si="21"/>
        <v>0</v>
      </c>
      <c r="BP67" s="51"/>
      <c r="BQ67" s="74">
        <v>35</v>
      </c>
      <c r="BR67" s="74"/>
      <c r="BT67" s="98">
        <v>12.899999999999999</v>
      </c>
      <c r="BU67" s="98">
        <f t="shared" si="16"/>
        <v>0</v>
      </c>
    </row>
    <row r="68" spans="1:73" s="1" customFormat="1" ht="20.149999999999999" customHeight="1">
      <c r="H68" s="129">
        <f>SUM(H44:H67)</f>
        <v>0</v>
      </c>
      <c r="I68" s="3"/>
      <c r="J68" s="7">
        <f t="shared" ref="J68:U68" si="23">SUM(J44:J67)</f>
        <v>0</v>
      </c>
      <c r="K68" s="7">
        <f t="shared" si="23"/>
        <v>0</v>
      </c>
      <c r="L68" s="7">
        <f t="shared" si="23"/>
        <v>0</v>
      </c>
      <c r="M68" s="7">
        <f t="shared" si="23"/>
        <v>0</v>
      </c>
      <c r="N68" s="7">
        <f t="shared" si="23"/>
        <v>0</v>
      </c>
      <c r="O68" s="7">
        <f t="shared" si="23"/>
        <v>0</v>
      </c>
      <c r="P68" s="7">
        <f t="shared" si="23"/>
        <v>0</v>
      </c>
      <c r="Q68" s="7">
        <f t="shared" si="23"/>
        <v>0</v>
      </c>
      <c r="R68" s="7">
        <f t="shared" si="23"/>
        <v>0</v>
      </c>
      <c r="S68" s="7">
        <f t="shared" si="23"/>
        <v>0</v>
      </c>
      <c r="T68" s="7">
        <f t="shared" si="23"/>
        <v>0</v>
      </c>
      <c r="U68" s="7">
        <f t="shared" si="23"/>
        <v>0</v>
      </c>
      <c r="V68" s="3"/>
      <c r="W68" s="21"/>
      <c r="X68" s="7">
        <f t="shared" ref="X68:AD68" si="24">SUM(X44:X67)</f>
        <v>0</v>
      </c>
      <c r="Y68" s="7">
        <f t="shared" si="24"/>
        <v>0</v>
      </c>
      <c r="Z68" s="7">
        <f t="shared" si="24"/>
        <v>0</v>
      </c>
      <c r="AA68" s="7">
        <f t="shared" si="24"/>
        <v>0</v>
      </c>
      <c r="AB68" s="7">
        <f t="shared" si="24"/>
        <v>0</v>
      </c>
      <c r="AC68" s="7">
        <f t="shared" si="24"/>
        <v>0</v>
      </c>
      <c r="AD68" s="7">
        <f t="shared" si="24"/>
        <v>0</v>
      </c>
      <c r="AE68" s="21"/>
      <c r="AF68" s="21"/>
      <c r="AG68" s="21"/>
      <c r="AH68" s="21"/>
      <c r="AI68" s="21"/>
      <c r="AJ68" s="21"/>
      <c r="AK68" s="21"/>
      <c r="AL68" s="21"/>
      <c r="AM68" s="3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3"/>
      <c r="BO68" s="7">
        <f>SUM(BO44:BO67)</f>
        <v>0</v>
      </c>
      <c r="BP68" s="7">
        <f>SUM(BP44:BP67)</f>
        <v>0</v>
      </c>
      <c r="BQ68" s="51"/>
      <c r="BR68" s="51"/>
      <c r="BT68" s="51"/>
      <c r="BU68" s="99">
        <f>SUM(BU44:BU67)</f>
        <v>0</v>
      </c>
    </row>
  </sheetData>
  <mergeCells count="6">
    <mergeCell ref="BT10:BU10"/>
    <mergeCell ref="BO10:BP10"/>
    <mergeCell ref="AN10:AZ10"/>
    <mergeCell ref="W10:AD10"/>
    <mergeCell ref="C5:C6"/>
    <mergeCell ref="J6:N6"/>
  </mergeCells>
  <hyperlinks>
    <hyperlink ref="C27" r:id="rId1" xr:uid="{A6F4B8B9-E097-4D9A-90D9-086734D9CF7B}"/>
    <hyperlink ref="C28" r:id="rId2" xr:uid="{771A1ABB-B9D2-42F3-88B2-50C0FBF6AB1B}"/>
    <hyperlink ref="C29" r:id="rId3" xr:uid="{F45133CE-A726-4E14-BB98-C43ABD24BE84}"/>
    <hyperlink ref="C30" r:id="rId4" xr:uid="{3D131960-4050-423F-AE52-ECB310454F1B}"/>
    <hyperlink ref="C31" r:id="rId5" xr:uid="{B372E419-5A00-45F7-89D9-9C75A1CCA896}"/>
    <hyperlink ref="C33" r:id="rId6" xr:uid="{E457E2BF-8A25-44BD-A06F-AA0BDE65C8E9}"/>
    <hyperlink ref="C34" r:id="rId7" xr:uid="{F0A63ABB-6D17-4F2F-9835-315314F82F75}"/>
    <hyperlink ref="C35" r:id="rId8" xr:uid="{E1428546-D1A4-49D5-B7C1-96B8FD8E44FB}"/>
    <hyperlink ref="C37" r:id="rId9" xr:uid="{505F5340-EA2A-4B58-9813-8FB9212052ED}"/>
    <hyperlink ref="C38" r:id="rId10" xr:uid="{79AAA408-B84E-4BD7-9586-AD0191E54596}"/>
    <hyperlink ref="C39" r:id="rId11" xr:uid="{9EAC47E1-24E1-4822-9BCF-297265ABF631}"/>
    <hyperlink ref="C41" r:id="rId12" xr:uid="{A34BFF6B-9533-462F-A9BD-844CCC84F47C}"/>
    <hyperlink ref="C50" r:id="rId13" xr:uid="{B36F2A65-32AA-4BBA-B409-8A2894F41C7C}"/>
    <hyperlink ref="C56" r:id="rId14" xr:uid="{F96BD41F-C6FA-40C9-A2AB-0494B4F73C3D}"/>
    <hyperlink ref="C57" r:id="rId15" xr:uid="{8E09F564-5AF0-4BB7-918A-39303B4CF10A}"/>
    <hyperlink ref="C58" r:id="rId16" xr:uid="{01586022-D2D3-4E5A-B569-49F4DEE626B3}"/>
    <hyperlink ref="C59" r:id="rId17" xr:uid="{DE39DF6A-75B7-4D4C-BC2B-BFEF23AC24C0}"/>
    <hyperlink ref="C60" r:id="rId18" xr:uid="{228AD1C5-0C06-4957-8E9E-D8AD6E90FBB0}"/>
    <hyperlink ref="C63" r:id="rId19" xr:uid="{1281C053-586E-4760-9AA5-5198573335AD}"/>
    <hyperlink ref="C64" r:id="rId20" xr:uid="{E1FCD79F-7B23-4E40-B4B3-0F673E03FFC1}"/>
    <hyperlink ref="C65" r:id="rId21" xr:uid="{14C36A29-041A-4745-9F23-AB300852934B}"/>
    <hyperlink ref="C66" r:id="rId22" xr:uid="{9DD37F4E-68F8-4DA9-82C3-E493346F80F0}"/>
    <hyperlink ref="C44" r:id="rId23" xr:uid="{3052CEA7-1029-41C7-89FA-0A502D4A61DB}"/>
    <hyperlink ref="C45:C48" r:id="rId24" display="Mercy 1  XXL " xr:uid="{A890166B-0935-4A41-9A7A-1B66527871A9}"/>
    <hyperlink ref="C51:C54" r:id="rId25" display="Mercy 1 XXXL" xr:uid="{505D463F-855E-4629-90EA-532E4558C5BE}"/>
    <hyperlink ref="C45" r:id="rId26" xr:uid="{31473B1A-7C49-4601-9543-D97BE12B45FC}"/>
    <hyperlink ref="C46" r:id="rId27" xr:uid="{5C707FA8-0D0F-4223-8443-499062D708A0}"/>
    <hyperlink ref="C47" r:id="rId28" xr:uid="{C3587346-70D0-4FCE-898D-F9F40CF7232E}"/>
    <hyperlink ref="C48" r:id="rId29" xr:uid="{2C946A54-29F1-463B-B6E5-7304EE6399B0}"/>
    <hyperlink ref="C49" r:id="rId30" xr:uid="{170F5EDE-9C1A-43DD-B68D-1ECBCBFA33B8}"/>
    <hyperlink ref="C61" r:id="rId31" xr:uid="{407CCC77-86D1-48CD-9171-B18348722C02}"/>
    <hyperlink ref="C62" r:id="rId32" xr:uid="{F754CCEC-F74A-4D40-84AD-A3100AC38ED4}"/>
    <hyperlink ref="C51" r:id="rId33" xr:uid="{35474D72-9554-4768-94CA-5BDFEF559114}"/>
    <hyperlink ref="C52" r:id="rId34" xr:uid="{07A9AFCA-A495-4837-B012-A7919913710F}"/>
    <hyperlink ref="C53" r:id="rId35" xr:uid="{E9309A42-BDFA-45B0-A1BA-41C1B9AB2A43}"/>
    <hyperlink ref="C54" r:id="rId36" xr:uid="{118BDBF9-81A9-4E4D-96CC-3CF20B75A6F9}"/>
    <hyperlink ref="C55" r:id="rId37" xr:uid="{4E3A041D-776F-4561-9453-FA1DC964A0B6}"/>
    <hyperlink ref="C67" r:id="rId38" xr:uid="{8DBC5893-194E-4929-AEFF-DF32A755A605}"/>
    <hyperlink ref="C17" r:id="rId39" xr:uid="{B1ECCB9E-D3DC-490B-9BDF-B6E55311ED4E}"/>
    <hyperlink ref="C26" r:id="rId40" xr:uid="{BA610917-4C26-47AA-A0C8-AB87E07B9CB1}"/>
    <hyperlink ref="C21" r:id="rId41" xr:uid="{FF2A5BF3-7BE6-4C50-96A2-320D1FBCAF9E}"/>
    <hyperlink ref="C25" r:id="rId42" xr:uid="{B48C9DE5-3E1F-4F24-90D3-A53376302F36}"/>
  </hyperlinks>
  <pageMargins left="0.7" right="0.7" top="0.75" bottom="0.75" header="0.3" footer="0.3"/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RECAP</vt:lpstr>
      <vt:lpstr>PE-PU - Volx</vt:lpstr>
      <vt:lpstr>PE - CompositeX</vt:lpstr>
      <vt:lpstr>PU - CompositeX</vt:lpstr>
      <vt:lpstr>Packs CompositeX</vt:lpstr>
      <vt:lpstr>TP Thermoplastic - Ghold</vt:lpstr>
      <vt:lpstr>PU - Peak Performance USA</vt:lpstr>
      <vt:lpstr>GRP-PU - 360 Europe</vt:lpstr>
      <vt:lpstr>GRP - 360 Mexico</vt:lpstr>
      <vt:lpstr>GRP-PU - KastLine</vt:lpstr>
      <vt:lpstr>Wooden Volumes - Manusad</vt:lpstr>
      <vt:lpstr>Training &amp; Homewall</vt:lpstr>
      <vt:lpstr>'Training &amp; Homewall'!Zone_d_impression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Thomas Ferrandi</cp:lastModifiedBy>
  <cp:lastPrinted>2020-11-17T10:48:38Z</cp:lastPrinted>
  <dcterms:created xsi:type="dcterms:W3CDTF">2012-09-12T11:09:45Z</dcterms:created>
  <dcterms:modified xsi:type="dcterms:W3CDTF">2026-03-30T12:08:51Z</dcterms:modified>
</cp:coreProperties>
</file>