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pierremellot/kDrive/Common documents/ARKEN/ODOO/ORDERFORMS/CHEETA/"/>
    </mc:Choice>
  </mc:AlternateContent>
  <xr:revisionPtr revIDLastSave="0" documentId="13_ncr:1_{49040F0B-1390-A240-92FC-FD66FA1FAF0E}" xr6:coauthVersionLast="47" xr6:coauthVersionMax="47" xr10:uidLastSave="{00000000-0000-0000-0000-000000000000}"/>
  <bookViews>
    <workbookView xWindow="0" yWindow="660" windowWidth="29400" windowHeight="17180" xr2:uid="{00000000-000D-0000-FFFF-FFFF00000000}"/>
  </bookViews>
  <sheets>
    <sheet name="Summary of order" sheetId="5" r:id="rId1"/>
    <sheet name="Holds " sheetId="6" r:id="rId2"/>
    <sheet name="Macros" sheetId="3" r:id="rId3"/>
    <sheet name="Hybrids" sheetId="11" r:id="rId4"/>
    <sheet name="Volumes" sheetId="4" r:id="rId5"/>
    <sheet name="Overview" sheetId="1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3" i="3" l="1"/>
  <c r="R132" i="3"/>
  <c r="T131" i="3"/>
  <c r="R131" i="3"/>
  <c r="S131" i="3" s="1"/>
  <c r="R130" i="3"/>
  <c r="T129" i="3"/>
  <c r="S129" i="3"/>
  <c r="R129" i="3"/>
  <c r="Z29" i="11"/>
  <c r="Z30" i="11"/>
  <c r="Z31" i="11"/>
  <c r="Z32" i="11"/>
  <c r="Z33" i="11"/>
  <c r="Z34" i="11"/>
  <c r="Z35" i="11"/>
  <c r="Z36" i="11"/>
  <c r="Z37" i="11"/>
  <c r="S408" i="6"/>
  <c r="R408" i="6"/>
  <c r="Q408" i="6"/>
  <c r="P408" i="6"/>
  <c r="O408" i="6"/>
  <c r="N408" i="6"/>
  <c r="M408" i="6"/>
  <c r="L408" i="6"/>
  <c r="K408" i="6"/>
  <c r="J408" i="6"/>
  <c r="I408" i="6"/>
  <c r="H408" i="6"/>
  <c r="G408" i="6"/>
  <c r="F408" i="6"/>
  <c r="T133" i="3" l="1"/>
  <c r="S133" i="3"/>
  <c r="T132" i="3"/>
  <c r="S132" i="3"/>
  <c r="T130" i="3"/>
  <c r="S130" i="3"/>
  <c r="F50" i="11"/>
  <c r="G50" i="11"/>
  <c r="H50" i="11"/>
  <c r="I50" i="11"/>
  <c r="J50" i="11"/>
  <c r="K50" i="11"/>
  <c r="L50" i="11"/>
  <c r="M50" i="11"/>
  <c r="N50" i="11"/>
  <c r="O50" i="11"/>
  <c r="P50" i="11"/>
  <c r="Q50" i="11"/>
  <c r="R50" i="11"/>
  <c r="S50" i="11"/>
  <c r="T50" i="11"/>
  <c r="R90" i="3" l="1"/>
  <c r="V90" i="3" s="1"/>
  <c r="R89" i="3"/>
  <c r="V89" i="3" s="1"/>
  <c r="U29" i="11"/>
  <c r="V29" i="11" s="1"/>
  <c r="U30" i="11"/>
  <c r="V30" i="11" s="1"/>
  <c r="U31" i="11"/>
  <c r="V31" i="11" s="1"/>
  <c r="U32" i="11"/>
  <c r="W32" i="11" s="1"/>
  <c r="V32" i="11"/>
  <c r="U33" i="11"/>
  <c r="V33" i="11" s="1"/>
  <c r="U34" i="11"/>
  <c r="V34" i="11" s="1"/>
  <c r="U35" i="11"/>
  <c r="V35" i="11" s="1"/>
  <c r="U36" i="11"/>
  <c r="W36" i="11" s="1"/>
  <c r="V36" i="11"/>
  <c r="W30" i="11" l="1"/>
  <c r="W35" i="11"/>
  <c r="W31" i="11"/>
  <c r="W34" i="11"/>
  <c r="W33" i="11"/>
  <c r="S89" i="3"/>
  <c r="T89" i="3"/>
  <c r="S90" i="3"/>
  <c r="T90" i="3"/>
  <c r="W29" i="11"/>
  <c r="R53" i="13" l="1"/>
  <c r="S53" i="13"/>
  <c r="R54" i="13"/>
  <c r="S54" i="13"/>
  <c r="R55" i="13"/>
  <c r="S55" i="13"/>
  <c r="R56" i="13"/>
  <c r="S56" i="13"/>
  <c r="R57" i="13"/>
  <c r="S57" i="13"/>
  <c r="R58" i="13"/>
  <c r="S58" i="13"/>
  <c r="R59" i="13"/>
  <c r="S59" i="13"/>
  <c r="R60" i="13"/>
  <c r="S60" i="13"/>
  <c r="R61" i="13"/>
  <c r="S61" i="13"/>
  <c r="R62" i="13"/>
  <c r="S62" i="13"/>
  <c r="R63" i="13"/>
  <c r="S63" i="13"/>
  <c r="R64" i="13"/>
  <c r="S64" i="13"/>
  <c r="R65" i="13"/>
  <c r="S65" i="13"/>
  <c r="R66" i="13"/>
  <c r="S66" i="13"/>
  <c r="R67" i="13"/>
  <c r="S67" i="13"/>
  <c r="Q67" i="13"/>
  <c r="Q66" i="13"/>
  <c r="Q65" i="13"/>
  <c r="Q64" i="13"/>
  <c r="Q63" i="13"/>
  <c r="Q62" i="13"/>
  <c r="Q61" i="13"/>
  <c r="Q60" i="13"/>
  <c r="Q59" i="13"/>
  <c r="Q57" i="13"/>
  <c r="Q56" i="13"/>
  <c r="Q55" i="13"/>
  <c r="Q54" i="13"/>
  <c r="Q58" i="13"/>
  <c r="Q53" i="13"/>
  <c r="K53" i="13"/>
  <c r="L53" i="13"/>
  <c r="M53" i="13"/>
  <c r="N53" i="13"/>
  <c r="O53" i="13"/>
  <c r="K54" i="13"/>
  <c r="L54" i="13"/>
  <c r="M54" i="13"/>
  <c r="N54" i="13"/>
  <c r="O54" i="13"/>
  <c r="K55" i="13"/>
  <c r="L55" i="13"/>
  <c r="M55" i="13"/>
  <c r="N55" i="13"/>
  <c r="O55" i="13"/>
  <c r="K56" i="13"/>
  <c r="L56" i="13"/>
  <c r="M56" i="13"/>
  <c r="N56" i="13"/>
  <c r="O56" i="13"/>
  <c r="K57" i="13"/>
  <c r="L57" i="13"/>
  <c r="M57" i="13"/>
  <c r="N57" i="13"/>
  <c r="O57" i="13"/>
  <c r="K58" i="13"/>
  <c r="L58" i="13"/>
  <c r="M58" i="13"/>
  <c r="N58" i="13"/>
  <c r="O58" i="13"/>
  <c r="K59" i="13"/>
  <c r="L59" i="13"/>
  <c r="M59" i="13"/>
  <c r="N59" i="13"/>
  <c r="O59" i="13"/>
  <c r="K60" i="13"/>
  <c r="L60" i="13"/>
  <c r="M60" i="13"/>
  <c r="N60" i="13"/>
  <c r="O60" i="13"/>
  <c r="K61" i="13"/>
  <c r="L61" i="13"/>
  <c r="M61" i="13"/>
  <c r="N61" i="13"/>
  <c r="O61" i="13"/>
  <c r="K62" i="13"/>
  <c r="L62" i="13"/>
  <c r="M62" i="13"/>
  <c r="N62" i="13"/>
  <c r="O62" i="13"/>
  <c r="K63" i="13"/>
  <c r="L63" i="13"/>
  <c r="M63" i="13"/>
  <c r="N63" i="13"/>
  <c r="O63" i="13"/>
  <c r="K64" i="13"/>
  <c r="L64" i="13"/>
  <c r="M64" i="13"/>
  <c r="N64" i="13"/>
  <c r="O64" i="13"/>
  <c r="K65" i="13"/>
  <c r="L65" i="13"/>
  <c r="M65" i="13"/>
  <c r="N65" i="13"/>
  <c r="O65" i="13"/>
  <c r="K66" i="13"/>
  <c r="L66" i="13"/>
  <c r="M66" i="13"/>
  <c r="N66" i="13"/>
  <c r="O66" i="13"/>
  <c r="K67" i="13"/>
  <c r="L67" i="13"/>
  <c r="M67" i="13"/>
  <c r="N67" i="13"/>
  <c r="O67" i="13"/>
  <c r="J66" i="13"/>
  <c r="J65" i="13"/>
  <c r="C66" i="13"/>
  <c r="C65" i="13"/>
  <c r="C7" i="13" l="1"/>
  <c r="C34" i="13"/>
  <c r="D34" i="13"/>
  <c r="E34" i="13"/>
  <c r="G34" i="13"/>
  <c r="H34" i="13"/>
  <c r="I34" i="13"/>
  <c r="J34" i="13"/>
  <c r="C10" i="13"/>
  <c r="D10" i="13"/>
  <c r="E10" i="13"/>
  <c r="H10" i="13"/>
  <c r="I10" i="13"/>
  <c r="J10" i="13"/>
  <c r="L10" i="13"/>
  <c r="M10" i="13"/>
  <c r="N10" i="13"/>
  <c r="O10" i="13"/>
  <c r="P10" i="13"/>
  <c r="Q10" i="13"/>
  <c r="R10" i="13"/>
  <c r="S10" i="13"/>
  <c r="T10" i="13"/>
  <c r="V10" i="13"/>
  <c r="W10" i="13"/>
  <c r="X10" i="13"/>
  <c r="Y10" i="13"/>
  <c r="Z10" i="13"/>
  <c r="AA10" i="13"/>
  <c r="U38" i="11"/>
  <c r="U15" i="11"/>
  <c r="R5" i="3"/>
  <c r="R6" i="3"/>
  <c r="R7" i="3"/>
  <c r="R8" i="3"/>
  <c r="R9" i="3"/>
  <c r="R10" i="3"/>
  <c r="R11" i="3"/>
  <c r="R12" i="3"/>
  <c r="R13" i="3"/>
  <c r="R17" i="3"/>
  <c r="R18" i="3"/>
  <c r="R19" i="3"/>
  <c r="R20" i="3"/>
  <c r="R21" i="3"/>
  <c r="R22" i="3"/>
  <c r="R23" i="3"/>
  <c r="R24" i="3"/>
  <c r="R25" i="3"/>
  <c r="R14" i="3"/>
  <c r="R15" i="3"/>
  <c r="R16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74" i="3"/>
  <c r="R75" i="3"/>
  <c r="R76" i="3"/>
  <c r="R77" i="3"/>
  <c r="R78" i="3"/>
  <c r="R79" i="3"/>
  <c r="R80" i="3"/>
  <c r="R81" i="3"/>
  <c r="R82" i="3"/>
  <c r="R83" i="3"/>
  <c r="R64" i="3"/>
  <c r="R65" i="3"/>
  <c r="R66" i="3"/>
  <c r="R67" i="3"/>
  <c r="R68" i="3"/>
  <c r="R69" i="3"/>
  <c r="R70" i="3"/>
  <c r="R71" i="3"/>
  <c r="R72" i="3"/>
  <c r="R73" i="3"/>
  <c r="R168" i="3"/>
  <c r="R169" i="3"/>
  <c r="R163" i="3"/>
  <c r="R164" i="3"/>
  <c r="R165" i="3"/>
  <c r="R166" i="3"/>
  <c r="R167" i="3"/>
  <c r="R162" i="3"/>
  <c r="R156" i="3"/>
  <c r="R157" i="3"/>
  <c r="R158" i="3"/>
  <c r="R159" i="3"/>
  <c r="R160" i="3"/>
  <c r="R161" i="3"/>
  <c r="R87" i="3"/>
  <c r="R88" i="3"/>
  <c r="R150" i="3"/>
  <c r="R151" i="3"/>
  <c r="R152" i="3"/>
  <c r="R153" i="3"/>
  <c r="R154" i="3"/>
  <c r="R155" i="3"/>
  <c r="R144" i="3"/>
  <c r="R145" i="3"/>
  <c r="R146" i="3"/>
  <c r="R147" i="3"/>
  <c r="R148" i="3"/>
  <c r="R139" i="3"/>
  <c r="R140" i="3"/>
  <c r="R141" i="3"/>
  <c r="R142" i="3"/>
  <c r="R143" i="3"/>
  <c r="R134" i="3"/>
  <c r="R135" i="3"/>
  <c r="R136" i="3"/>
  <c r="R137" i="3"/>
  <c r="R138" i="3"/>
  <c r="R119" i="3"/>
  <c r="R120" i="3"/>
  <c r="R121" i="3"/>
  <c r="R122" i="3"/>
  <c r="R123" i="3"/>
  <c r="R124" i="3"/>
  <c r="R125" i="3"/>
  <c r="R126" i="3"/>
  <c r="R127" i="3"/>
  <c r="R128" i="3"/>
  <c r="R109" i="3"/>
  <c r="R110" i="3"/>
  <c r="R111" i="3"/>
  <c r="R112" i="3"/>
  <c r="R113" i="3"/>
  <c r="R114" i="3"/>
  <c r="R115" i="3"/>
  <c r="R116" i="3"/>
  <c r="R117" i="3"/>
  <c r="R118" i="3"/>
  <c r="R99" i="3"/>
  <c r="R100" i="3"/>
  <c r="R101" i="3"/>
  <c r="R102" i="3"/>
  <c r="R103" i="3"/>
  <c r="R104" i="3"/>
  <c r="R105" i="3"/>
  <c r="R106" i="3"/>
  <c r="R107" i="3"/>
  <c r="R108" i="3"/>
  <c r="R91" i="3"/>
  <c r="R92" i="3"/>
  <c r="R93" i="3"/>
  <c r="R94" i="3"/>
  <c r="R95" i="3"/>
  <c r="R96" i="3"/>
  <c r="R97" i="3"/>
  <c r="R98" i="3"/>
  <c r="R84" i="3"/>
  <c r="R85" i="3"/>
  <c r="R86" i="3"/>
  <c r="R149" i="3"/>
  <c r="R4" i="3"/>
  <c r="U5" i="11"/>
  <c r="U6" i="11"/>
  <c r="U7" i="11"/>
  <c r="U8" i="11"/>
  <c r="U9" i="11"/>
  <c r="U10" i="11"/>
  <c r="U11" i="11"/>
  <c r="U12" i="11"/>
  <c r="U13" i="11"/>
  <c r="U14" i="11"/>
  <c r="V15" i="11"/>
  <c r="U16" i="11"/>
  <c r="W16" i="11" s="1"/>
  <c r="U17" i="11"/>
  <c r="V17" i="11" s="1"/>
  <c r="U18" i="11"/>
  <c r="Z18" i="11" s="1"/>
  <c r="U19" i="11"/>
  <c r="Z19" i="11" s="1"/>
  <c r="U20" i="11"/>
  <c r="Z20" i="11" s="1"/>
  <c r="U21" i="11"/>
  <c r="Z21" i="11" s="1"/>
  <c r="U22" i="11"/>
  <c r="Z22" i="11" s="1"/>
  <c r="U23" i="11"/>
  <c r="W23" i="11" s="1"/>
  <c r="U24" i="11"/>
  <c r="Z24" i="11" s="1"/>
  <c r="U25" i="11"/>
  <c r="V25" i="11" s="1"/>
  <c r="U26" i="11"/>
  <c r="U27" i="11"/>
  <c r="U28" i="11"/>
  <c r="U37" i="11"/>
  <c r="U39" i="11"/>
  <c r="U40" i="11"/>
  <c r="U41" i="11"/>
  <c r="U42" i="11"/>
  <c r="U43" i="11"/>
  <c r="U44" i="11"/>
  <c r="U45" i="11"/>
  <c r="U46" i="11"/>
  <c r="U47" i="11"/>
  <c r="U48" i="11"/>
  <c r="U49" i="11"/>
  <c r="U4" i="11"/>
  <c r="T4" i="6"/>
  <c r="V20" i="11"/>
  <c r="W20" i="11"/>
  <c r="V22" i="11" l="1"/>
  <c r="Z17" i="11"/>
  <c r="V23" i="11"/>
  <c r="V21" i="11"/>
  <c r="W19" i="11"/>
  <c r="V19" i="11"/>
  <c r="V18" i="11"/>
  <c r="W24" i="11"/>
  <c r="Z23" i="11"/>
  <c r="V24" i="11"/>
  <c r="Z15" i="11"/>
  <c r="W22" i="11"/>
  <c r="W18" i="11"/>
  <c r="Z25" i="11"/>
  <c r="W25" i="11"/>
  <c r="W21" i="11"/>
  <c r="W17" i="11"/>
  <c r="W15" i="11"/>
  <c r="Z16" i="11"/>
  <c r="V16" i="11"/>
  <c r="AA17" i="13"/>
  <c r="Z17" i="13"/>
  <c r="Y17" i="13"/>
  <c r="X17" i="13"/>
  <c r="W17" i="13"/>
  <c r="V17" i="13"/>
  <c r="AA20" i="13"/>
  <c r="Z20" i="13"/>
  <c r="Y20" i="13"/>
  <c r="X20" i="13"/>
  <c r="W20" i="13"/>
  <c r="V20" i="13"/>
  <c r="AA16" i="13"/>
  <c r="Z16" i="13"/>
  <c r="Y16" i="13"/>
  <c r="X16" i="13"/>
  <c r="W16" i="13"/>
  <c r="V16" i="13"/>
  <c r="AA18" i="13"/>
  <c r="Z18" i="13"/>
  <c r="Y18" i="13"/>
  <c r="X18" i="13"/>
  <c r="W18" i="13"/>
  <c r="V18" i="13"/>
  <c r="AA19" i="13"/>
  <c r="Z19" i="13"/>
  <c r="Y19" i="13"/>
  <c r="X19" i="13"/>
  <c r="W19" i="13"/>
  <c r="V19" i="13"/>
  <c r="AA15" i="13"/>
  <c r="Z15" i="13"/>
  <c r="Y15" i="13"/>
  <c r="X15" i="13"/>
  <c r="W15" i="13"/>
  <c r="V15" i="13"/>
  <c r="AA12" i="13"/>
  <c r="Z12" i="13"/>
  <c r="Y12" i="13"/>
  <c r="X12" i="13"/>
  <c r="W12" i="13"/>
  <c r="V12" i="13"/>
  <c r="AA13" i="13"/>
  <c r="Z13" i="13"/>
  <c r="Y13" i="13"/>
  <c r="X13" i="13"/>
  <c r="W13" i="13"/>
  <c r="V13" i="13"/>
  <c r="AA11" i="13"/>
  <c r="Z11" i="13"/>
  <c r="Y11" i="13"/>
  <c r="X11" i="13"/>
  <c r="W11" i="13"/>
  <c r="V11" i="13"/>
  <c r="AA14" i="13"/>
  <c r="Z14" i="13"/>
  <c r="Y14" i="13"/>
  <c r="X14" i="13"/>
  <c r="W14" i="13"/>
  <c r="V14" i="13"/>
  <c r="AA8" i="13"/>
  <c r="Z8" i="13"/>
  <c r="Y8" i="13"/>
  <c r="X8" i="13"/>
  <c r="W8" i="13"/>
  <c r="V8" i="13"/>
  <c r="AA7" i="13"/>
  <c r="Z7" i="13"/>
  <c r="Y7" i="13"/>
  <c r="X7" i="13"/>
  <c r="W7" i="13"/>
  <c r="V7" i="13"/>
  <c r="AA9" i="13"/>
  <c r="Z9" i="13"/>
  <c r="Y9" i="13"/>
  <c r="X9" i="13"/>
  <c r="W9" i="13"/>
  <c r="V9" i="13"/>
  <c r="T17" i="13"/>
  <c r="S17" i="13"/>
  <c r="R17" i="13"/>
  <c r="Q17" i="13"/>
  <c r="P17" i="13"/>
  <c r="O17" i="13"/>
  <c r="N17" i="13"/>
  <c r="M17" i="13"/>
  <c r="L17" i="13"/>
  <c r="T20" i="13"/>
  <c r="S20" i="13"/>
  <c r="R20" i="13"/>
  <c r="Q20" i="13"/>
  <c r="P20" i="13"/>
  <c r="O20" i="13"/>
  <c r="N20" i="13"/>
  <c r="M20" i="13"/>
  <c r="L20" i="13"/>
  <c r="T16" i="13"/>
  <c r="S16" i="13"/>
  <c r="R16" i="13"/>
  <c r="Q16" i="13"/>
  <c r="P16" i="13"/>
  <c r="O16" i="13"/>
  <c r="N16" i="13"/>
  <c r="M16" i="13"/>
  <c r="L16" i="13"/>
  <c r="T18" i="13"/>
  <c r="S18" i="13"/>
  <c r="R18" i="13"/>
  <c r="Q18" i="13"/>
  <c r="P18" i="13"/>
  <c r="O18" i="13"/>
  <c r="N18" i="13"/>
  <c r="M18" i="13"/>
  <c r="L18" i="13"/>
  <c r="T19" i="13"/>
  <c r="S19" i="13"/>
  <c r="R19" i="13"/>
  <c r="Q19" i="13"/>
  <c r="P19" i="13"/>
  <c r="O19" i="13"/>
  <c r="N19" i="13"/>
  <c r="M19" i="13"/>
  <c r="L19" i="13"/>
  <c r="T15" i="13"/>
  <c r="S15" i="13"/>
  <c r="R15" i="13"/>
  <c r="Q15" i="13"/>
  <c r="P15" i="13"/>
  <c r="O15" i="13"/>
  <c r="N15" i="13"/>
  <c r="M15" i="13"/>
  <c r="L15" i="13"/>
  <c r="T12" i="13"/>
  <c r="S12" i="13"/>
  <c r="R12" i="13"/>
  <c r="Q12" i="13"/>
  <c r="P12" i="13"/>
  <c r="O12" i="13"/>
  <c r="N12" i="13"/>
  <c r="M12" i="13"/>
  <c r="L12" i="13"/>
  <c r="T13" i="13"/>
  <c r="S13" i="13"/>
  <c r="R13" i="13"/>
  <c r="Q13" i="13"/>
  <c r="P13" i="13"/>
  <c r="O13" i="13"/>
  <c r="N13" i="13"/>
  <c r="M13" i="13"/>
  <c r="L13" i="13"/>
  <c r="T11" i="13"/>
  <c r="S11" i="13"/>
  <c r="R11" i="13"/>
  <c r="Q11" i="13"/>
  <c r="P11" i="13"/>
  <c r="O11" i="13"/>
  <c r="N11" i="13"/>
  <c r="M11" i="13"/>
  <c r="L11" i="13"/>
  <c r="T14" i="13"/>
  <c r="S14" i="13"/>
  <c r="R14" i="13"/>
  <c r="Q14" i="13"/>
  <c r="P14" i="13"/>
  <c r="O14" i="13"/>
  <c r="N14" i="13"/>
  <c r="M14" i="13"/>
  <c r="L14" i="13"/>
  <c r="T8" i="13"/>
  <c r="S8" i="13"/>
  <c r="R8" i="13"/>
  <c r="Q8" i="13"/>
  <c r="P8" i="13"/>
  <c r="O8" i="13"/>
  <c r="N8" i="13"/>
  <c r="M8" i="13"/>
  <c r="L8" i="13"/>
  <c r="T7" i="13"/>
  <c r="S7" i="13"/>
  <c r="R7" i="13"/>
  <c r="Q7" i="13"/>
  <c r="P7" i="13"/>
  <c r="O7" i="13"/>
  <c r="N7" i="13"/>
  <c r="M7" i="13"/>
  <c r="L7" i="13"/>
  <c r="T9" i="13"/>
  <c r="S9" i="13"/>
  <c r="R9" i="13"/>
  <c r="Q9" i="13"/>
  <c r="P9" i="13"/>
  <c r="O9" i="13"/>
  <c r="N9" i="13"/>
  <c r="M9" i="13"/>
  <c r="L9" i="13"/>
  <c r="J17" i="13"/>
  <c r="I17" i="13"/>
  <c r="H17" i="13"/>
  <c r="J20" i="13"/>
  <c r="I20" i="13"/>
  <c r="H20" i="13"/>
  <c r="J16" i="13"/>
  <c r="I16" i="13"/>
  <c r="H16" i="13"/>
  <c r="J18" i="13"/>
  <c r="I18" i="13"/>
  <c r="H18" i="13"/>
  <c r="J19" i="13"/>
  <c r="I19" i="13"/>
  <c r="H19" i="13"/>
  <c r="J15" i="13"/>
  <c r="I15" i="13"/>
  <c r="H15" i="13"/>
  <c r="J12" i="13"/>
  <c r="I12" i="13"/>
  <c r="H12" i="13"/>
  <c r="J13" i="13"/>
  <c r="I13" i="13"/>
  <c r="H13" i="13"/>
  <c r="J11" i="13"/>
  <c r="I11" i="13"/>
  <c r="H11" i="13"/>
  <c r="J14" i="13"/>
  <c r="I14" i="13"/>
  <c r="H14" i="13"/>
  <c r="J8" i="13"/>
  <c r="I8" i="13"/>
  <c r="H8" i="13"/>
  <c r="J7" i="13"/>
  <c r="I7" i="13"/>
  <c r="H7" i="13"/>
  <c r="J9" i="13"/>
  <c r="I9" i="13"/>
  <c r="H9" i="13"/>
  <c r="E17" i="13"/>
  <c r="D17" i="13"/>
  <c r="C17" i="13"/>
  <c r="E20" i="13"/>
  <c r="D20" i="13"/>
  <c r="C20" i="13"/>
  <c r="E16" i="13"/>
  <c r="D16" i="13"/>
  <c r="C16" i="13"/>
  <c r="E18" i="13"/>
  <c r="D18" i="13"/>
  <c r="C18" i="13"/>
  <c r="E19" i="13"/>
  <c r="D19" i="13"/>
  <c r="C19" i="13"/>
  <c r="E15" i="13"/>
  <c r="D15" i="13"/>
  <c r="C15" i="13"/>
  <c r="E12" i="13"/>
  <c r="D12" i="13"/>
  <c r="C12" i="13"/>
  <c r="E13" i="13"/>
  <c r="D13" i="13"/>
  <c r="C13" i="13"/>
  <c r="E11" i="13"/>
  <c r="D11" i="13"/>
  <c r="C11" i="13"/>
  <c r="E14" i="13"/>
  <c r="D14" i="13"/>
  <c r="C14" i="13"/>
  <c r="E8" i="13"/>
  <c r="D8" i="13"/>
  <c r="C8" i="13"/>
  <c r="E7" i="13"/>
  <c r="D7" i="13"/>
  <c r="E9" i="13"/>
  <c r="D9" i="13"/>
  <c r="C9" i="13"/>
  <c r="T8" i="6"/>
  <c r="V8" i="6" s="1"/>
  <c r="T9" i="6"/>
  <c r="V9" i="6" s="1"/>
  <c r="T10" i="6"/>
  <c r="T11" i="6"/>
  <c r="V11" i="6" s="1"/>
  <c r="T12" i="6"/>
  <c r="V12" i="6" s="1"/>
  <c r="T13" i="6"/>
  <c r="V13" i="6" s="1"/>
  <c r="T14" i="6"/>
  <c r="V14" i="6" s="1"/>
  <c r="T15" i="6"/>
  <c r="V15" i="6" s="1"/>
  <c r="T16" i="6"/>
  <c r="U16" i="6" s="1"/>
  <c r="T17" i="6"/>
  <c r="V17" i="6" s="1"/>
  <c r="T18" i="6"/>
  <c r="V18" i="6" s="1"/>
  <c r="T19" i="6"/>
  <c r="V19" i="6" s="1"/>
  <c r="T20" i="6"/>
  <c r="V20" i="6" s="1"/>
  <c r="T7" i="6"/>
  <c r="V7" i="6" s="1"/>
  <c r="T22" i="6"/>
  <c r="Y4" i="6"/>
  <c r="T5" i="6"/>
  <c r="Y5" i="6" s="1"/>
  <c r="T21" i="6"/>
  <c r="Y21" i="6" s="1"/>
  <c r="T6" i="6"/>
  <c r="U6" i="6" s="1"/>
  <c r="T63" i="6"/>
  <c r="Y63" i="6" s="1"/>
  <c r="T62" i="6"/>
  <c r="Y62" i="6" s="1"/>
  <c r="T61" i="6"/>
  <c r="T60" i="6"/>
  <c r="Y60" i="6" s="1"/>
  <c r="T59" i="6"/>
  <c r="Y59" i="6" s="1"/>
  <c r="T58" i="6"/>
  <c r="T57" i="6"/>
  <c r="Y57" i="6" s="1"/>
  <c r="T56" i="6"/>
  <c r="V56" i="6" s="1"/>
  <c r="T55" i="6"/>
  <c r="T54" i="6"/>
  <c r="Y54" i="6" s="1"/>
  <c r="T53" i="6"/>
  <c r="Y53" i="6" s="1"/>
  <c r="T52" i="6"/>
  <c r="U52" i="6" s="1"/>
  <c r="T51" i="6"/>
  <c r="Y51" i="6" s="1"/>
  <c r="T50" i="6"/>
  <c r="Y50" i="6" s="1"/>
  <c r="T49" i="6"/>
  <c r="T48" i="6"/>
  <c r="Y48" i="6" s="1"/>
  <c r="T47" i="6"/>
  <c r="Y47" i="6" s="1"/>
  <c r="T46" i="6"/>
  <c r="U46" i="6" s="1"/>
  <c r="T45" i="6"/>
  <c r="Y45" i="6" s="1"/>
  <c r="T44" i="6"/>
  <c r="Y44" i="6" s="1"/>
  <c r="T43" i="6"/>
  <c r="U43" i="6" s="1"/>
  <c r="T42" i="6"/>
  <c r="Y42" i="6" s="1"/>
  <c r="T41" i="6"/>
  <c r="Y41" i="6" s="1"/>
  <c r="T40" i="6"/>
  <c r="T39" i="6"/>
  <c r="Y39" i="6" s="1"/>
  <c r="T38" i="6"/>
  <c r="Y38" i="6" s="1"/>
  <c r="T37" i="6"/>
  <c r="T36" i="6"/>
  <c r="Y36" i="6" s="1"/>
  <c r="T35" i="6"/>
  <c r="Y35" i="6" s="1"/>
  <c r="T34" i="6"/>
  <c r="U34" i="6" s="1"/>
  <c r="T33" i="6"/>
  <c r="Y33" i="6" s="1"/>
  <c r="V10" i="6" l="1"/>
  <c r="Y10" i="6"/>
  <c r="U10" i="6"/>
  <c r="H22" i="13"/>
  <c r="U18" i="6"/>
  <c r="U19" i="6"/>
  <c r="U11" i="6"/>
  <c r="Y11" i="6"/>
  <c r="Y7" i="6"/>
  <c r="U7" i="6"/>
  <c r="Y18" i="6"/>
  <c r="Y15" i="6"/>
  <c r="Y19" i="6"/>
  <c r="U20" i="6"/>
  <c r="U8" i="6"/>
  <c r="Y16" i="6"/>
  <c r="Y8" i="6"/>
  <c r="Y14" i="6"/>
  <c r="U14" i="6"/>
  <c r="Y13" i="6"/>
  <c r="U13" i="6"/>
  <c r="Y20" i="6"/>
  <c r="Y12" i="6"/>
  <c r="U9" i="6"/>
  <c r="Y17" i="6"/>
  <c r="Y9" i="6"/>
  <c r="Y22" i="6"/>
  <c r="U17" i="6"/>
  <c r="U15" i="6"/>
  <c r="U12" i="6"/>
  <c r="V16" i="6"/>
  <c r="U22" i="6"/>
  <c r="V22" i="6"/>
  <c r="U4" i="6"/>
  <c r="V4" i="6"/>
  <c r="U5" i="6"/>
  <c r="V5" i="6"/>
  <c r="V6" i="6"/>
  <c r="Y6" i="6"/>
  <c r="U21" i="6"/>
  <c r="V21" i="6"/>
  <c r="Y37" i="6"/>
  <c r="V37" i="6"/>
  <c r="Y61" i="6"/>
  <c r="V61" i="6"/>
  <c r="U61" i="6"/>
  <c r="Y55" i="6"/>
  <c r="V55" i="6"/>
  <c r="U55" i="6"/>
  <c r="Y46" i="6"/>
  <c r="V46" i="6"/>
  <c r="U37" i="6"/>
  <c r="Y58" i="6"/>
  <c r="V58" i="6"/>
  <c r="U58" i="6"/>
  <c r="Y40" i="6"/>
  <c r="V40" i="6"/>
  <c r="Y49" i="6"/>
  <c r="V49" i="6"/>
  <c r="U40" i="6"/>
  <c r="U49" i="6"/>
  <c r="Y34" i="6"/>
  <c r="V34" i="6"/>
  <c r="Y43" i="6"/>
  <c r="V43" i="6"/>
  <c r="Y52" i="6"/>
  <c r="V52" i="6"/>
  <c r="Y56" i="6"/>
  <c r="U35" i="6"/>
  <c r="U38" i="6"/>
  <c r="U41" i="6"/>
  <c r="U44" i="6"/>
  <c r="U47" i="6"/>
  <c r="U50" i="6"/>
  <c r="U53" i="6"/>
  <c r="U56" i="6"/>
  <c r="U59" i="6"/>
  <c r="U62" i="6"/>
  <c r="V35" i="6"/>
  <c r="V38" i="6"/>
  <c r="V41" i="6"/>
  <c r="V44" i="6"/>
  <c r="V47" i="6"/>
  <c r="V50" i="6"/>
  <c r="V53" i="6"/>
  <c r="V59" i="6"/>
  <c r="V62" i="6"/>
  <c r="U33" i="6"/>
  <c r="U36" i="6"/>
  <c r="U39" i="6"/>
  <c r="U42" i="6"/>
  <c r="U45" i="6"/>
  <c r="U48" i="6"/>
  <c r="U51" i="6"/>
  <c r="U54" i="6"/>
  <c r="U57" i="6"/>
  <c r="U60" i="6"/>
  <c r="U63" i="6"/>
  <c r="V33" i="6"/>
  <c r="V36" i="6"/>
  <c r="V39" i="6"/>
  <c r="V42" i="6"/>
  <c r="V45" i="6"/>
  <c r="V48" i="6"/>
  <c r="V51" i="6"/>
  <c r="V54" i="6"/>
  <c r="V57" i="6"/>
  <c r="V60" i="6"/>
  <c r="V63" i="6"/>
  <c r="T73" i="6"/>
  <c r="U73" i="6" s="1"/>
  <c r="T74" i="6"/>
  <c r="U74" i="6" s="1"/>
  <c r="V73" i="6" l="1"/>
  <c r="V74" i="6"/>
  <c r="Y73" i="6"/>
  <c r="Y74" i="6"/>
  <c r="J40" i="13"/>
  <c r="J30" i="13"/>
  <c r="J39" i="13"/>
  <c r="J36" i="13"/>
  <c r="J37" i="13"/>
  <c r="J35" i="13"/>
  <c r="J38" i="13"/>
  <c r="J41" i="13"/>
  <c r="J32" i="13"/>
  <c r="J31" i="13"/>
  <c r="J33" i="13"/>
  <c r="I40" i="13"/>
  <c r="I30" i="13"/>
  <c r="I39" i="13"/>
  <c r="I36" i="13"/>
  <c r="I37" i="13"/>
  <c r="I35" i="13"/>
  <c r="I38" i="13"/>
  <c r="I41" i="13"/>
  <c r="I32" i="13"/>
  <c r="I31" i="13"/>
  <c r="I33" i="13"/>
  <c r="H40" i="13"/>
  <c r="H30" i="13"/>
  <c r="H39" i="13"/>
  <c r="H36" i="13"/>
  <c r="H37" i="13"/>
  <c r="H35" i="13"/>
  <c r="H38" i="13"/>
  <c r="H41" i="13"/>
  <c r="H32" i="13"/>
  <c r="H31" i="13"/>
  <c r="H33" i="13"/>
  <c r="G40" i="13"/>
  <c r="G30" i="13"/>
  <c r="G39" i="13"/>
  <c r="G36" i="13"/>
  <c r="G37" i="13"/>
  <c r="G35" i="13"/>
  <c r="G38" i="13"/>
  <c r="G41" i="13"/>
  <c r="G32" i="13"/>
  <c r="G31" i="13"/>
  <c r="G33" i="13"/>
  <c r="E40" i="13"/>
  <c r="E30" i="13"/>
  <c r="E39" i="13"/>
  <c r="E36" i="13"/>
  <c r="E37" i="13"/>
  <c r="E35" i="13"/>
  <c r="E38" i="13"/>
  <c r="E41" i="13"/>
  <c r="E32" i="13"/>
  <c r="E31" i="13"/>
  <c r="E33" i="13"/>
  <c r="D40" i="13"/>
  <c r="D30" i="13"/>
  <c r="D39" i="13"/>
  <c r="D36" i="13"/>
  <c r="D37" i="13"/>
  <c r="D35" i="13"/>
  <c r="D38" i="13"/>
  <c r="D41" i="13"/>
  <c r="D32" i="13"/>
  <c r="D31" i="13"/>
  <c r="D33" i="13"/>
  <c r="C40" i="13"/>
  <c r="C30" i="13"/>
  <c r="C39" i="13"/>
  <c r="C36" i="13"/>
  <c r="C37" i="13"/>
  <c r="C35" i="13"/>
  <c r="C38" i="13"/>
  <c r="C41" i="13"/>
  <c r="C32" i="13"/>
  <c r="C31" i="13"/>
  <c r="C33" i="13"/>
  <c r="H79" i="13" l="1"/>
  <c r="G79" i="13"/>
  <c r="F79" i="13"/>
  <c r="E79" i="13"/>
  <c r="D79" i="13"/>
  <c r="C79" i="13"/>
  <c r="D64" i="13"/>
  <c r="D67" i="13"/>
  <c r="D63" i="13"/>
  <c r="D66" i="13"/>
  <c r="D65" i="13"/>
  <c r="D61" i="13"/>
  <c r="D58" i="13"/>
  <c r="D59" i="13"/>
  <c r="D57" i="13"/>
  <c r="J60" i="13"/>
  <c r="H60" i="13"/>
  <c r="G60" i="13"/>
  <c r="F60" i="13"/>
  <c r="E60" i="13"/>
  <c r="D60" i="13"/>
  <c r="C60" i="13"/>
  <c r="D62" i="13"/>
  <c r="D54" i="13"/>
  <c r="D53" i="13"/>
  <c r="D55" i="13"/>
  <c r="D56" i="13"/>
  <c r="W14" i="11"/>
  <c r="V13" i="11"/>
  <c r="V12" i="11"/>
  <c r="W11" i="11"/>
  <c r="V10" i="11"/>
  <c r="Z9" i="11"/>
  <c r="W8" i="11"/>
  <c r="W7" i="11"/>
  <c r="W6" i="11"/>
  <c r="V5" i="11"/>
  <c r="K69" i="13" l="1"/>
  <c r="Z7" i="11"/>
  <c r="Z6" i="11"/>
  <c r="Z12" i="11"/>
  <c r="Z5" i="11"/>
  <c r="Z8" i="11"/>
  <c r="Z11" i="11"/>
  <c r="Z14" i="11"/>
  <c r="Z13" i="11"/>
  <c r="Z10" i="11"/>
  <c r="W9" i="11"/>
  <c r="V9" i="11"/>
  <c r="V4" i="11"/>
  <c r="W4" i="11"/>
  <c r="Z4" i="11"/>
  <c r="R69" i="13"/>
  <c r="S69" i="13"/>
  <c r="Q69" i="13"/>
  <c r="V7" i="11"/>
  <c r="W12" i="11"/>
  <c r="V11" i="11"/>
  <c r="W10" i="11"/>
  <c r="W5" i="11"/>
  <c r="V8" i="11"/>
  <c r="W13" i="11"/>
  <c r="V6" i="11"/>
  <c r="V14" i="11"/>
  <c r="V4" i="3" l="1"/>
  <c r="U16" i="3"/>
  <c r="T16" i="3"/>
  <c r="U15" i="3"/>
  <c r="T15" i="3"/>
  <c r="U14" i="3"/>
  <c r="T14" i="3"/>
  <c r="U25" i="3"/>
  <c r="S25" i="3"/>
  <c r="U24" i="3"/>
  <c r="T24" i="3"/>
  <c r="V23" i="3"/>
  <c r="S22" i="3"/>
  <c r="V21" i="3"/>
  <c r="V20" i="3"/>
  <c r="U19" i="3"/>
  <c r="S19" i="3"/>
  <c r="V18" i="3"/>
  <c r="U17" i="3"/>
  <c r="V45" i="3"/>
  <c r="J64" i="13"/>
  <c r="J67" i="13"/>
  <c r="J63" i="13"/>
  <c r="J61" i="13"/>
  <c r="J58" i="13"/>
  <c r="J59" i="13"/>
  <c r="J57" i="13"/>
  <c r="J62" i="13"/>
  <c r="J54" i="13"/>
  <c r="J53" i="13"/>
  <c r="J55" i="13"/>
  <c r="J56" i="13"/>
  <c r="H82" i="13"/>
  <c r="H81" i="13"/>
  <c r="H80" i="13"/>
  <c r="H78" i="13"/>
  <c r="H77" i="13"/>
  <c r="H64" i="13"/>
  <c r="H67" i="13"/>
  <c r="H63" i="13"/>
  <c r="H66" i="13"/>
  <c r="H65" i="13"/>
  <c r="H61" i="13"/>
  <c r="H58" i="13"/>
  <c r="H59" i="13"/>
  <c r="H57" i="13"/>
  <c r="H62" i="13"/>
  <c r="H54" i="13"/>
  <c r="H53" i="13"/>
  <c r="H55" i="13"/>
  <c r="H56" i="13"/>
  <c r="G82" i="13"/>
  <c r="G81" i="13"/>
  <c r="G80" i="13"/>
  <c r="G78" i="13"/>
  <c r="G77" i="13"/>
  <c r="G64" i="13"/>
  <c r="G67" i="13"/>
  <c r="G63" i="13"/>
  <c r="G66" i="13"/>
  <c r="G65" i="13"/>
  <c r="G61" i="13"/>
  <c r="G58" i="13"/>
  <c r="G59" i="13"/>
  <c r="G57" i="13"/>
  <c r="G62" i="13"/>
  <c r="G54" i="13"/>
  <c r="G53" i="13"/>
  <c r="G55" i="13"/>
  <c r="G56" i="13"/>
  <c r="F82" i="13"/>
  <c r="F81" i="13"/>
  <c r="F80" i="13"/>
  <c r="F78" i="13"/>
  <c r="F77" i="13"/>
  <c r="F64" i="13"/>
  <c r="F67" i="13"/>
  <c r="F63" i="13"/>
  <c r="F66" i="13"/>
  <c r="F65" i="13"/>
  <c r="F61" i="13"/>
  <c r="F58" i="13"/>
  <c r="F59" i="13"/>
  <c r="F57" i="13"/>
  <c r="F62" i="13"/>
  <c r="F54" i="13"/>
  <c r="F53" i="13"/>
  <c r="F55" i="13"/>
  <c r="F56" i="13"/>
  <c r="E82" i="13"/>
  <c r="E81" i="13"/>
  <c r="E80" i="13"/>
  <c r="E78" i="13"/>
  <c r="E77" i="13"/>
  <c r="E64" i="13"/>
  <c r="E67" i="13"/>
  <c r="E63" i="13"/>
  <c r="E66" i="13"/>
  <c r="E65" i="13"/>
  <c r="E61" i="13"/>
  <c r="E58" i="13"/>
  <c r="E59" i="13"/>
  <c r="E57" i="13"/>
  <c r="E62" i="13"/>
  <c r="E54" i="13"/>
  <c r="E53" i="13"/>
  <c r="E55" i="13"/>
  <c r="E56" i="13"/>
  <c r="D82" i="13"/>
  <c r="D81" i="13"/>
  <c r="D80" i="13"/>
  <c r="D78" i="13"/>
  <c r="D77" i="13"/>
  <c r="C82" i="13"/>
  <c r="C81" i="13"/>
  <c r="C80" i="13"/>
  <c r="C78" i="13"/>
  <c r="C77" i="13"/>
  <c r="C64" i="13"/>
  <c r="C67" i="13"/>
  <c r="C63" i="13"/>
  <c r="C61" i="13"/>
  <c r="C58" i="13"/>
  <c r="C59" i="13"/>
  <c r="C57" i="13"/>
  <c r="C62" i="13"/>
  <c r="C54" i="13"/>
  <c r="C53" i="13"/>
  <c r="C55" i="13"/>
  <c r="C56" i="13"/>
  <c r="S5" i="3" l="1"/>
  <c r="V5" i="3"/>
  <c r="S7" i="3"/>
  <c r="V7" i="3"/>
  <c r="T8" i="3"/>
  <c r="V8" i="3"/>
  <c r="T10" i="3"/>
  <c r="V10" i="3"/>
  <c r="T11" i="3"/>
  <c r="V11" i="3"/>
  <c r="T12" i="3"/>
  <c r="V12" i="3"/>
  <c r="T13" i="3"/>
  <c r="V13" i="3"/>
  <c r="T6" i="3"/>
  <c r="V6" i="3"/>
  <c r="S9" i="3"/>
  <c r="V9" i="3"/>
  <c r="T4" i="3"/>
  <c r="T5" i="3"/>
  <c r="T9" i="3"/>
  <c r="S8" i="3"/>
  <c r="S11" i="3"/>
  <c r="S4" i="3"/>
  <c r="S12" i="3"/>
  <c r="S6" i="3"/>
  <c r="T7" i="3"/>
  <c r="S10" i="3"/>
  <c r="S13" i="3"/>
  <c r="H84" i="13"/>
  <c r="E84" i="13"/>
  <c r="D84" i="13"/>
  <c r="G84" i="13"/>
  <c r="C84" i="13"/>
  <c r="F84" i="13"/>
  <c r="V24" i="3"/>
  <c r="S21" i="3"/>
  <c r="V19" i="3"/>
  <c r="V25" i="3"/>
  <c r="V14" i="3"/>
  <c r="T21" i="3"/>
  <c r="T19" i="3"/>
  <c r="V17" i="3"/>
  <c r="S18" i="3"/>
  <c r="S15" i="3"/>
  <c r="T18" i="3"/>
  <c r="V15" i="3"/>
  <c r="S24" i="3"/>
  <c r="V16" i="3"/>
  <c r="S17" i="3"/>
  <c r="V22" i="3"/>
  <c r="T25" i="3"/>
  <c r="T17" i="3"/>
  <c r="T22" i="3"/>
  <c r="S20" i="3"/>
  <c r="S23" i="3"/>
  <c r="S16" i="3"/>
  <c r="T20" i="3"/>
  <c r="T23" i="3"/>
  <c r="S14" i="3"/>
  <c r="S45" i="3"/>
  <c r="T45" i="3"/>
  <c r="D43" i="13"/>
  <c r="H43" i="13"/>
  <c r="G43" i="13"/>
  <c r="E43" i="13"/>
  <c r="J43" i="13"/>
  <c r="I43" i="13"/>
  <c r="C43" i="13"/>
  <c r="Q22" i="13"/>
  <c r="S22" i="13"/>
  <c r="N22" i="13"/>
  <c r="C22" i="13"/>
  <c r="D22" i="13"/>
  <c r="P22" i="13"/>
  <c r="W22" i="13"/>
  <c r="T22" i="13"/>
  <c r="X22" i="13"/>
  <c r="M22" i="13"/>
  <c r="E22" i="13"/>
  <c r="I22" i="13"/>
  <c r="Y22" i="13"/>
  <c r="Z22" i="13"/>
  <c r="O22" i="13"/>
  <c r="R22" i="13"/>
  <c r="L22" i="13"/>
  <c r="V22" i="13"/>
  <c r="AA22" i="13"/>
  <c r="J22" i="13"/>
  <c r="M69" i="13"/>
  <c r="C69" i="13"/>
  <c r="F69" i="13"/>
  <c r="J69" i="13"/>
  <c r="N69" i="13"/>
  <c r="G69" i="13"/>
  <c r="L69" i="13"/>
  <c r="D69" i="13"/>
  <c r="E69" i="13"/>
  <c r="H69" i="13"/>
  <c r="O69" i="13"/>
  <c r="Z26" i="11" l="1"/>
  <c r="Z27" i="11"/>
  <c r="Z28" i="11"/>
  <c r="R170" i="3" l="1"/>
  <c r="J9" i="5" s="1"/>
  <c r="U50" i="11"/>
  <c r="J10" i="5" s="1"/>
  <c r="S63" i="3"/>
  <c r="T63" i="3"/>
  <c r="V88" i="3"/>
  <c r="V87" i="3"/>
  <c r="S87" i="3" l="1"/>
  <c r="T87" i="3"/>
  <c r="S88" i="3"/>
  <c r="T88" i="3"/>
  <c r="M4" i="4" l="1"/>
  <c r="S44" i="3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G136" i="4"/>
  <c r="T44" i="3" l="1"/>
  <c r="I136" i="4" l="1"/>
  <c r="S150" i="3" l="1"/>
  <c r="T150" i="3" l="1"/>
  <c r="S161" i="3" l="1"/>
  <c r="S157" i="3"/>
  <c r="S158" i="3"/>
  <c r="S159" i="3"/>
  <c r="S160" i="3"/>
  <c r="S156" i="3"/>
  <c r="S73" i="3"/>
  <c r="S169" i="3" l="1"/>
  <c r="V169" i="3"/>
  <c r="S167" i="3"/>
  <c r="V167" i="3"/>
  <c r="S166" i="3"/>
  <c r="V166" i="3"/>
  <c r="S163" i="3"/>
  <c r="V163" i="3"/>
  <c r="S165" i="3"/>
  <c r="V165" i="3"/>
  <c r="S162" i="3"/>
  <c r="V162" i="3"/>
  <c r="S168" i="3"/>
  <c r="V168" i="3"/>
  <c r="S164" i="3"/>
  <c r="V164" i="3"/>
  <c r="T169" i="3"/>
  <c r="T164" i="3"/>
  <c r="T165" i="3"/>
  <c r="T166" i="3"/>
  <c r="T167" i="3"/>
  <c r="T162" i="3"/>
  <c r="T156" i="3"/>
  <c r="T163" i="3" l="1"/>
  <c r="T168" i="3"/>
  <c r="N58" i="4"/>
  <c r="N59" i="4"/>
  <c r="Y40" i="11"/>
  <c r="Q59" i="4" l="1"/>
  <c r="Q58" i="4"/>
  <c r="O58" i="4"/>
  <c r="O59" i="4"/>
  <c r="V63" i="3"/>
  <c r="V44" i="3"/>
  <c r="S43" i="3" l="1"/>
  <c r="S62" i="3"/>
  <c r="V62" i="3" l="1"/>
  <c r="V43" i="3"/>
  <c r="T43" i="3"/>
  <c r="T62" i="3"/>
  <c r="J136" i="4" l="1"/>
  <c r="K136" i="4"/>
  <c r="L136" i="4"/>
  <c r="M136" i="4" l="1"/>
  <c r="J11" i="5" s="1"/>
  <c r="Q35" i="4"/>
  <c r="Q51" i="4"/>
  <c r="Q60" i="4"/>
  <c r="Q67" i="4"/>
  <c r="Q99" i="4"/>
  <c r="Q115" i="4"/>
  <c r="Q123" i="4"/>
  <c r="Q124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2" i="4"/>
  <c r="Q53" i="4"/>
  <c r="Q54" i="4"/>
  <c r="Q55" i="4"/>
  <c r="Q56" i="4"/>
  <c r="Q57" i="4"/>
  <c r="Q61" i="4"/>
  <c r="Q62" i="4"/>
  <c r="Q63" i="4"/>
  <c r="Q64" i="4"/>
  <c r="Q65" i="4"/>
  <c r="Q66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6" i="4"/>
  <c r="Q117" i="4"/>
  <c r="Q118" i="4"/>
  <c r="Q119" i="4"/>
  <c r="Q120" i="4"/>
  <c r="Q121" i="4"/>
  <c r="Q122" i="4"/>
  <c r="Q125" i="4"/>
  <c r="Q126" i="4"/>
  <c r="Q127" i="4"/>
  <c r="Q128" i="4"/>
  <c r="Q129" i="4"/>
  <c r="Q130" i="4"/>
  <c r="Q131" i="4"/>
  <c r="Q132" i="4"/>
  <c r="Q133" i="4"/>
  <c r="Q134" i="4"/>
  <c r="Q135" i="4"/>
  <c r="Q4" i="4"/>
  <c r="N77" i="4" l="1"/>
  <c r="O78" i="4"/>
  <c r="O79" i="4"/>
  <c r="N80" i="4"/>
  <c r="N81" i="4"/>
  <c r="N82" i="4"/>
  <c r="N83" i="4"/>
  <c r="N15" i="4"/>
  <c r="N5" i="4"/>
  <c r="N6" i="4"/>
  <c r="N7" i="4"/>
  <c r="N8" i="4"/>
  <c r="N9" i="4"/>
  <c r="N10" i="4"/>
  <c r="O11" i="4"/>
  <c r="N12" i="4"/>
  <c r="N13" i="4"/>
  <c r="N14" i="4"/>
  <c r="O15" i="4"/>
  <c r="N16" i="4"/>
  <c r="N17" i="4"/>
  <c r="N18" i="4"/>
  <c r="N19" i="4"/>
  <c r="N20" i="4"/>
  <c r="N21" i="4"/>
  <c r="N22" i="4"/>
  <c r="O23" i="4"/>
  <c r="N24" i="4"/>
  <c r="N25" i="4"/>
  <c r="N26" i="4"/>
  <c r="N27" i="4"/>
  <c r="N28" i="4"/>
  <c r="N29" i="4"/>
  <c r="O30" i="4"/>
  <c r="O31" i="4"/>
  <c r="N32" i="4"/>
  <c r="N33" i="4"/>
  <c r="N34" i="4"/>
  <c r="N35" i="4"/>
  <c r="N36" i="4"/>
  <c r="N37" i="4"/>
  <c r="N38" i="4"/>
  <c r="O39" i="4"/>
  <c r="N40" i="4"/>
  <c r="N41" i="4"/>
  <c r="N42" i="4"/>
  <c r="N43" i="4"/>
  <c r="N44" i="4"/>
  <c r="N45" i="4"/>
  <c r="N46" i="4"/>
  <c r="N47" i="4"/>
  <c r="N48" i="4"/>
  <c r="N49" i="4"/>
  <c r="N50" i="4"/>
  <c r="O51" i="4"/>
  <c r="N52" i="4"/>
  <c r="N53" i="4"/>
  <c r="N54" i="4"/>
  <c r="N55" i="4"/>
  <c r="N56" i="4"/>
  <c r="N57" i="4"/>
  <c r="N60" i="4"/>
  <c r="N61" i="4"/>
  <c r="N62" i="4"/>
  <c r="O63" i="4"/>
  <c r="N64" i="4"/>
  <c r="N65" i="4"/>
  <c r="N66" i="4"/>
  <c r="O67" i="4"/>
  <c r="N68" i="4"/>
  <c r="N69" i="4"/>
  <c r="O70" i="4"/>
  <c r="N71" i="4"/>
  <c r="N72" i="4"/>
  <c r="N73" i="4"/>
  <c r="N74" i="4"/>
  <c r="N75" i="4"/>
  <c r="N76" i="4"/>
  <c r="N84" i="4"/>
  <c r="N85" i="4"/>
  <c r="N86" i="4"/>
  <c r="N87" i="4"/>
  <c r="N88" i="4"/>
  <c r="N89" i="4"/>
  <c r="N90" i="4"/>
  <c r="N91" i="4"/>
  <c r="N92" i="4"/>
  <c r="N93" i="4"/>
  <c r="O94" i="4"/>
  <c r="N95" i="4"/>
  <c r="N96" i="4"/>
  <c r="N97" i="4"/>
  <c r="N98" i="4"/>
  <c r="N99" i="4"/>
  <c r="N100" i="4"/>
  <c r="N101" i="4"/>
  <c r="N102" i="4"/>
  <c r="N103" i="4"/>
  <c r="N104" i="4"/>
  <c r="N105" i="4"/>
  <c r="N106" i="4"/>
  <c r="O107" i="4"/>
  <c r="O108" i="4"/>
  <c r="O109" i="4"/>
  <c r="N110" i="4"/>
  <c r="N111" i="4"/>
  <c r="O112" i="4"/>
  <c r="O113" i="4"/>
  <c r="O114" i="4"/>
  <c r="O115" i="4"/>
  <c r="N116" i="4"/>
  <c r="N117" i="4"/>
  <c r="O118" i="4"/>
  <c r="O119" i="4"/>
  <c r="N120" i="4"/>
  <c r="O121" i="4"/>
  <c r="O122" i="4"/>
  <c r="O123" i="4"/>
  <c r="N124" i="4"/>
  <c r="N125" i="4"/>
  <c r="O126" i="4"/>
  <c r="O127" i="4"/>
  <c r="N128" i="4"/>
  <c r="O129" i="4"/>
  <c r="N130" i="4"/>
  <c r="O131" i="4"/>
  <c r="N132" i="4"/>
  <c r="N133" i="4"/>
  <c r="N134" i="4"/>
  <c r="O135" i="4"/>
  <c r="N31" i="4" l="1"/>
  <c r="O103" i="4"/>
  <c r="N11" i="4"/>
  <c r="N135" i="4"/>
  <c r="N23" i="4"/>
  <c r="O90" i="4"/>
  <c r="N67" i="4"/>
  <c r="N39" i="4"/>
  <c r="O93" i="4"/>
  <c r="N70" i="4"/>
  <c r="O38" i="4"/>
  <c r="O22" i="4"/>
  <c r="O6" i="4"/>
  <c r="O19" i="4"/>
  <c r="O85" i="4"/>
  <c r="O102" i="4"/>
  <c r="N51" i="4"/>
  <c r="N30" i="4"/>
  <c r="O14" i="4"/>
  <c r="O81" i="4"/>
  <c r="N114" i="4"/>
  <c r="O98" i="4"/>
  <c r="O75" i="4"/>
  <c r="O47" i="4"/>
  <c r="O27" i="4"/>
  <c r="N94" i="4"/>
  <c r="N118" i="4"/>
  <c r="O134" i="4"/>
  <c r="N126" i="4"/>
  <c r="O117" i="4"/>
  <c r="O50" i="4"/>
  <c r="N123" i="4"/>
  <c r="O55" i="4"/>
  <c r="N131" i="4"/>
  <c r="O46" i="4"/>
  <c r="O130" i="4"/>
  <c r="N122" i="4"/>
  <c r="O89" i="4"/>
  <c r="O71" i="4"/>
  <c r="N63" i="4"/>
  <c r="O54" i="4"/>
  <c r="O35" i="4"/>
  <c r="O10" i="4"/>
  <c r="O74" i="4"/>
  <c r="N119" i="4"/>
  <c r="O111" i="4"/>
  <c r="O97" i="4"/>
  <c r="O86" i="4"/>
  <c r="O62" i="4"/>
  <c r="O43" i="4"/>
  <c r="O26" i="4"/>
  <c r="O18" i="4"/>
  <c r="O7" i="4"/>
  <c r="O42" i="4"/>
  <c r="O125" i="4"/>
  <c r="O133" i="4"/>
  <c r="O66" i="4"/>
  <c r="N127" i="4"/>
  <c r="N109" i="4"/>
  <c r="O34" i="4"/>
  <c r="N113" i="4"/>
  <c r="N129" i="4"/>
  <c r="N121" i="4"/>
  <c r="N112" i="4"/>
  <c r="N107" i="4"/>
  <c r="O100" i="4"/>
  <c r="O96" i="4"/>
  <c r="O92" i="4"/>
  <c r="O88" i="4"/>
  <c r="O84" i="4"/>
  <c r="O73" i="4"/>
  <c r="O69" i="4"/>
  <c r="O65" i="4"/>
  <c r="O61" i="4"/>
  <c r="O57" i="4"/>
  <c r="O53" i="4"/>
  <c r="O49" i="4"/>
  <c r="O45" i="4"/>
  <c r="O41" i="4"/>
  <c r="O37" i="4"/>
  <c r="O33" i="4"/>
  <c r="O29" i="4"/>
  <c r="O25" i="4"/>
  <c r="O21" i="4"/>
  <c r="O17" i="4"/>
  <c r="O13" i="4"/>
  <c r="O9" i="4"/>
  <c r="O5" i="4"/>
  <c r="N108" i="4"/>
  <c r="O132" i="4"/>
  <c r="O128" i="4"/>
  <c r="O124" i="4"/>
  <c r="O120" i="4"/>
  <c r="O116" i="4"/>
  <c r="O110" i="4"/>
  <c r="O106" i="4"/>
  <c r="O80" i="4"/>
  <c r="O105" i="4"/>
  <c r="O99" i="4"/>
  <c r="O95" i="4"/>
  <c r="O91" i="4"/>
  <c r="O87" i="4"/>
  <c r="O76" i="4"/>
  <c r="O72" i="4"/>
  <c r="O68" i="4"/>
  <c r="O64" i="4"/>
  <c r="O60" i="4"/>
  <c r="O56" i="4"/>
  <c r="O52" i="4"/>
  <c r="O48" i="4"/>
  <c r="O44" i="4"/>
  <c r="O40" i="4"/>
  <c r="O36" i="4"/>
  <c r="O32" i="4"/>
  <c r="O28" i="4"/>
  <c r="O24" i="4"/>
  <c r="O20" i="4"/>
  <c r="O16" i="4"/>
  <c r="O12" i="4"/>
  <c r="O8" i="4"/>
  <c r="O83" i="4"/>
  <c r="N115" i="4"/>
  <c r="O101" i="4"/>
  <c r="O104" i="4"/>
  <c r="N79" i="4"/>
  <c r="N78" i="4"/>
  <c r="O77" i="4"/>
  <c r="O82" i="4"/>
  <c r="H136" i="4"/>
  <c r="V152" i="3" l="1"/>
  <c r="Y49" i="11" l="1"/>
  <c r="Y48" i="11"/>
  <c r="Y47" i="11"/>
  <c r="Y46" i="11"/>
  <c r="Y45" i="11"/>
  <c r="Y44" i="11"/>
  <c r="Y43" i="11"/>
  <c r="Y42" i="11"/>
  <c r="Y41" i="11"/>
  <c r="Y39" i="11"/>
  <c r="Y38" i="11"/>
  <c r="V149" i="3" l="1"/>
  <c r="V92" i="3" l="1"/>
  <c r="V93" i="3"/>
  <c r="V94" i="3"/>
  <c r="V95" i="3"/>
  <c r="V96" i="3"/>
  <c r="V97" i="3"/>
  <c r="V98" i="3"/>
  <c r="V84" i="3"/>
  <c r="V85" i="3"/>
  <c r="V86" i="3"/>
  <c r="V91" i="3"/>
  <c r="V100" i="3"/>
  <c r="V101" i="3"/>
  <c r="V102" i="3"/>
  <c r="V103" i="3"/>
  <c r="V104" i="3"/>
  <c r="V105" i="3"/>
  <c r="V106" i="3"/>
  <c r="V107" i="3"/>
  <c r="V108" i="3"/>
  <c r="V99" i="3"/>
  <c r="V111" i="3"/>
  <c r="V112" i="3"/>
  <c r="V113" i="3"/>
  <c r="V114" i="3"/>
  <c r="V115" i="3"/>
  <c r="V116" i="3"/>
  <c r="V117" i="3"/>
  <c r="V118" i="3"/>
  <c r="V121" i="3"/>
  <c r="V122" i="3"/>
  <c r="V123" i="3"/>
  <c r="V124" i="3"/>
  <c r="V125" i="3"/>
  <c r="V126" i="3"/>
  <c r="V127" i="3"/>
  <c r="V128" i="3"/>
  <c r="V109" i="3"/>
  <c r="V110" i="3"/>
  <c r="V148" i="3"/>
  <c r="V139" i="3"/>
  <c r="V140" i="3"/>
  <c r="V141" i="3"/>
  <c r="V142" i="3"/>
  <c r="V143" i="3"/>
  <c r="V134" i="3"/>
  <c r="V135" i="3"/>
  <c r="V136" i="3"/>
  <c r="V137" i="3"/>
  <c r="V138" i="3"/>
  <c r="V119" i="3"/>
  <c r="V120" i="3"/>
  <c r="V147" i="3"/>
  <c r="V146" i="3"/>
  <c r="V145" i="3"/>
  <c r="V144" i="3"/>
  <c r="V155" i="3"/>
  <c r="V154" i="3"/>
  <c r="V153" i="3"/>
  <c r="V150" i="3"/>
  <c r="V151" i="3"/>
  <c r="V161" i="3"/>
  <c r="V157" i="3"/>
  <c r="V158" i="3"/>
  <c r="V159" i="3"/>
  <c r="V160" i="3"/>
  <c r="V156" i="3"/>
  <c r="V65" i="3"/>
  <c r="V66" i="3"/>
  <c r="V67" i="3"/>
  <c r="V68" i="3"/>
  <c r="V69" i="3"/>
  <c r="V70" i="3"/>
  <c r="V71" i="3"/>
  <c r="V72" i="3"/>
  <c r="V73" i="3"/>
  <c r="V64" i="3"/>
  <c r="V75" i="3"/>
  <c r="V76" i="3"/>
  <c r="V77" i="3"/>
  <c r="V78" i="3"/>
  <c r="V79" i="3"/>
  <c r="V80" i="3"/>
  <c r="V81" i="3"/>
  <c r="V82" i="3"/>
  <c r="V83" i="3"/>
  <c r="V74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26" i="3"/>
  <c r="V46" i="3"/>
  <c r="V47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48" i="3" l="1"/>
  <c r="T2" i="3" s="1"/>
  <c r="V27" i="11"/>
  <c r="W26" i="11" l="1"/>
  <c r="W27" i="11"/>
  <c r="V26" i="11"/>
  <c r="V37" i="11"/>
  <c r="V28" i="11"/>
  <c r="W37" i="11"/>
  <c r="W28" i="11"/>
  <c r="Z45" i="11" l="1"/>
  <c r="Z44" i="11"/>
  <c r="Z39" i="11"/>
  <c r="W38" i="11"/>
  <c r="Z43" i="11" l="1"/>
  <c r="V43" i="11"/>
  <c r="W43" i="11"/>
  <c r="W44" i="11"/>
  <c r="V44" i="11"/>
  <c r="W46" i="11"/>
  <c r="V46" i="11"/>
  <c r="V42" i="11"/>
  <c r="W42" i="11"/>
  <c r="V47" i="11"/>
  <c r="W47" i="11"/>
  <c r="W40" i="11"/>
  <c r="V40" i="11"/>
  <c r="W48" i="11"/>
  <c r="V48" i="11"/>
  <c r="V45" i="11"/>
  <c r="W45" i="11"/>
  <c r="Z41" i="11"/>
  <c r="V41" i="11"/>
  <c r="W41" i="11"/>
  <c r="V49" i="11"/>
  <c r="W49" i="11"/>
  <c r="Z46" i="11"/>
  <c r="Z48" i="11"/>
  <c r="V38" i="11"/>
  <c r="Z38" i="11"/>
  <c r="Z40" i="11"/>
  <c r="Z42" i="11"/>
  <c r="V39" i="11"/>
  <c r="Z47" i="11"/>
  <c r="Z49" i="11"/>
  <c r="W39" i="11"/>
  <c r="W2" i="11" l="1"/>
  <c r="W51" i="11"/>
  <c r="L10" i="5" s="1"/>
  <c r="V50" i="11"/>
  <c r="K10" i="5" s="1"/>
  <c r="T24" i="6" l="1"/>
  <c r="T25" i="6"/>
  <c r="T26" i="6"/>
  <c r="T27" i="6"/>
  <c r="T28" i="6"/>
  <c r="T29" i="6"/>
  <c r="T30" i="6"/>
  <c r="T31" i="6"/>
  <c r="T32" i="6"/>
  <c r="T64" i="6"/>
  <c r="T65" i="6"/>
  <c r="T66" i="6"/>
  <c r="T67" i="6"/>
  <c r="T68" i="6"/>
  <c r="T69" i="6"/>
  <c r="T70" i="6"/>
  <c r="T71" i="6"/>
  <c r="T72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353" i="6"/>
  <c r="T354" i="6"/>
  <c r="T355" i="6"/>
  <c r="T356" i="6"/>
  <c r="T357" i="6"/>
  <c r="T336" i="6"/>
  <c r="T337" i="6"/>
  <c r="T338" i="6"/>
  <c r="T339" i="6"/>
  <c r="T340" i="6"/>
  <c r="T341" i="6"/>
  <c r="T342" i="6"/>
  <c r="T343" i="6"/>
  <c r="T344" i="6"/>
  <c r="T345" i="6"/>
  <c r="T346" i="6"/>
  <c r="T347" i="6"/>
  <c r="T348" i="6"/>
  <c r="T349" i="6"/>
  <c r="T350" i="6"/>
  <c r="T351" i="6"/>
  <c r="T352" i="6"/>
  <c r="T358" i="6"/>
  <c r="T359" i="6"/>
  <c r="T360" i="6"/>
  <c r="T361" i="6"/>
  <c r="T362" i="6"/>
  <c r="T363" i="6"/>
  <c r="T364" i="6"/>
  <c r="T365" i="6"/>
  <c r="T312" i="6"/>
  <c r="T313" i="6"/>
  <c r="T314" i="6"/>
  <c r="T315" i="6"/>
  <c r="T316" i="6"/>
  <c r="T317" i="6"/>
  <c r="T318" i="6"/>
  <c r="T319" i="6"/>
  <c r="T320" i="6"/>
  <c r="T321" i="6"/>
  <c r="T322" i="6"/>
  <c r="T323" i="6"/>
  <c r="T324" i="6"/>
  <c r="T325" i="6"/>
  <c r="T326" i="6"/>
  <c r="T327" i="6"/>
  <c r="T328" i="6"/>
  <c r="T329" i="6"/>
  <c r="T330" i="6"/>
  <c r="T331" i="6"/>
  <c r="T332" i="6"/>
  <c r="T333" i="6"/>
  <c r="T334" i="6"/>
  <c r="T335" i="6"/>
  <c r="T306" i="6"/>
  <c r="T307" i="6"/>
  <c r="T308" i="6"/>
  <c r="T309" i="6"/>
  <c r="T310" i="6"/>
  <c r="T311" i="6"/>
  <c r="T366" i="6"/>
  <c r="T367" i="6"/>
  <c r="T368" i="6"/>
  <c r="T369" i="6"/>
  <c r="T370" i="6"/>
  <c r="T285" i="6"/>
  <c r="T286" i="6"/>
  <c r="T287" i="6"/>
  <c r="T288" i="6"/>
  <c r="T289" i="6"/>
  <c r="T290" i="6"/>
  <c r="T291" i="6"/>
  <c r="T292" i="6"/>
  <c r="T293" i="6"/>
  <c r="T294" i="6"/>
  <c r="T295" i="6"/>
  <c r="T296" i="6"/>
  <c r="T297" i="6"/>
  <c r="T298" i="6"/>
  <c r="T299" i="6"/>
  <c r="T300" i="6"/>
  <c r="T301" i="6"/>
  <c r="T302" i="6"/>
  <c r="T303" i="6"/>
  <c r="T304" i="6"/>
  <c r="T305" i="6"/>
  <c r="T272" i="6"/>
  <c r="T273" i="6"/>
  <c r="T274" i="6"/>
  <c r="T275" i="6"/>
  <c r="T276" i="6"/>
  <c r="T277" i="6"/>
  <c r="T278" i="6"/>
  <c r="T279" i="6"/>
  <c r="T280" i="6"/>
  <c r="T281" i="6"/>
  <c r="T282" i="6"/>
  <c r="T283" i="6"/>
  <c r="T284" i="6"/>
  <c r="T214" i="6"/>
  <c r="T215" i="6"/>
  <c r="T216" i="6"/>
  <c r="T217" i="6"/>
  <c r="T218" i="6"/>
  <c r="T219" i="6"/>
  <c r="T220" i="6"/>
  <c r="T221" i="6"/>
  <c r="T222" i="6"/>
  <c r="T223" i="6"/>
  <c r="T224" i="6"/>
  <c r="T225" i="6"/>
  <c r="T226" i="6"/>
  <c r="T227" i="6"/>
  <c r="T228" i="6"/>
  <c r="T229" i="6"/>
  <c r="T230" i="6"/>
  <c r="T231" i="6"/>
  <c r="T232" i="6"/>
  <c r="T233" i="6"/>
  <c r="T234" i="6"/>
  <c r="T235" i="6"/>
  <c r="T236" i="6"/>
  <c r="T237" i="6"/>
  <c r="T238" i="6"/>
  <c r="T239" i="6"/>
  <c r="T240" i="6"/>
  <c r="T241" i="6"/>
  <c r="T242" i="6"/>
  <c r="T243" i="6"/>
  <c r="T244" i="6"/>
  <c r="T245" i="6"/>
  <c r="T246" i="6"/>
  <c r="T247" i="6"/>
  <c r="T248" i="6"/>
  <c r="T249" i="6"/>
  <c r="T250" i="6"/>
  <c r="T251" i="6"/>
  <c r="T252" i="6"/>
  <c r="T253" i="6"/>
  <c r="T254" i="6"/>
  <c r="T255" i="6"/>
  <c r="T256" i="6"/>
  <c r="T257" i="6"/>
  <c r="T258" i="6"/>
  <c r="T259" i="6"/>
  <c r="T260" i="6"/>
  <c r="T261" i="6"/>
  <c r="T262" i="6"/>
  <c r="T263" i="6"/>
  <c r="T264" i="6"/>
  <c r="T265" i="6"/>
  <c r="T266" i="6"/>
  <c r="T267" i="6"/>
  <c r="T268" i="6"/>
  <c r="T269" i="6"/>
  <c r="T270" i="6"/>
  <c r="T271" i="6"/>
  <c r="T200" i="6"/>
  <c r="T201" i="6"/>
  <c r="T202" i="6"/>
  <c r="T203" i="6"/>
  <c r="T204" i="6"/>
  <c r="T205" i="6"/>
  <c r="T206" i="6"/>
  <c r="T207" i="6"/>
  <c r="T208" i="6"/>
  <c r="T209" i="6"/>
  <c r="T210" i="6"/>
  <c r="T211" i="6"/>
  <c r="T212" i="6"/>
  <c r="T213" i="6"/>
  <c r="T159" i="6"/>
  <c r="T160" i="6"/>
  <c r="T161" i="6"/>
  <c r="T162" i="6"/>
  <c r="T163" i="6"/>
  <c r="T164" i="6"/>
  <c r="T165" i="6"/>
  <c r="T166" i="6"/>
  <c r="T167" i="6"/>
  <c r="T168" i="6"/>
  <c r="T169" i="6"/>
  <c r="T170" i="6"/>
  <c r="T171" i="6"/>
  <c r="T172" i="6"/>
  <c r="T173" i="6"/>
  <c r="T174" i="6"/>
  <c r="T175" i="6"/>
  <c r="T176" i="6"/>
  <c r="T177" i="6"/>
  <c r="T178" i="6"/>
  <c r="T179" i="6"/>
  <c r="T180" i="6"/>
  <c r="T181" i="6"/>
  <c r="T182" i="6"/>
  <c r="T183" i="6"/>
  <c r="T184" i="6"/>
  <c r="T185" i="6"/>
  <c r="T186" i="6"/>
  <c r="T187" i="6"/>
  <c r="T188" i="6"/>
  <c r="T189" i="6"/>
  <c r="T190" i="6"/>
  <c r="T191" i="6"/>
  <c r="T192" i="6"/>
  <c r="T193" i="6"/>
  <c r="T194" i="6"/>
  <c r="T195" i="6"/>
  <c r="T196" i="6"/>
  <c r="T197" i="6"/>
  <c r="T198" i="6"/>
  <c r="T199" i="6"/>
  <c r="T119" i="6"/>
  <c r="T120" i="6"/>
  <c r="T121" i="6"/>
  <c r="T122" i="6"/>
  <c r="T123" i="6"/>
  <c r="T124" i="6"/>
  <c r="T125" i="6"/>
  <c r="T126" i="6"/>
  <c r="T127" i="6"/>
  <c r="T128" i="6"/>
  <c r="T129" i="6"/>
  <c r="T130" i="6"/>
  <c r="T131" i="6"/>
  <c r="T132" i="6"/>
  <c r="T133" i="6"/>
  <c r="T134" i="6"/>
  <c r="T135" i="6"/>
  <c r="T136" i="6"/>
  <c r="T137" i="6"/>
  <c r="T138" i="6"/>
  <c r="T139" i="6"/>
  <c r="T140" i="6"/>
  <c r="T141" i="6"/>
  <c r="T142" i="6"/>
  <c r="T143" i="6"/>
  <c r="T144" i="6"/>
  <c r="T145" i="6"/>
  <c r="T146" i="6"/>
  <c r="T147" i="6"/>
  <c r="T148" i="6"/>
  <c r="T149" i="6"/>
  <c r="T150" i="6"/>
  <c r="T151" i="6"/>
  <c r="T152" i="6"/>
  <c r="T153" i="6"/>
  <c r="T154" i="6"/>
  <c r="T155" i="6"/>
  <c r="T156" i="6"/>
  <c r="T157" i="6"/>
  <c r="T158" i="6"/>
  <c r="T113" i="6"/>
  <c r="T114" i="6"/>
  <c r="T115" i="6"/>
  <c r="T116" i="6"/>
  <c r="T117" i="6"/>
  <c r="T118" i="6"/>
  <c r="T92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371" i="6"/>
  <c r="T372" i="6"/>
  <c r="T373" i="6"/>
  <c r="T374" i="6"/>
  <c r="T375" i="6"/>
  <c r="T376" i="6"/>
  <c r="T377" i="6"/>
  <c r="T378" i="6"/>
  <c r="T379" i="6"/>
  <c r="T380" i="6"/>
  <c r="T381" i="6"/>
  <c r="T382" i="6"/>
  <c r="T383" i="6"/>
  <c r="T384" i="6"/>
  <c r="T385" i="6"/>
  <c r="T386" i="6"/>
  <c r="T387" i="6"/>
  <c r="T388" i="6"/>
  <c r="T389" i="6"/>
  <c r="T390" i="6"/>
  <c r="T391" i="6"/>
  <c r="T392" i="6"/>
  <c r="T393" i="6"/>
  <c r="T394" i="6"/>
  <c r="T395" i="6"/>
  <c r="T396" i="6"/>
  <c r="T397" i="6"/>
  <c r="T398" i="6"/>
  <c r="T399" i="6"/>
  <c r="T400" i="6"/>
  <c r="T401" i="6"/>
  <c r="T402" i="6"/>
  <c r="T403" i="6"/>
  <c r="T404" i="6"/>
  <c r="T405" i="6"/>
  <c r="T406" i="6"/>
  <c r="T407" i="6"/>
  <c r="T23" i="6"/>
  <c r="T408" i="6" l="1"/>
  <c r="J8" i="5" s="1"/>
  <c r="Y66" i="6" l="1"/>
  <c r="Y67" i="6"/>
  <c r="Y76" i="6"/>
  <c r="Y77" i="6"/>
  <c r="Y84" i="6"/>
  <c r="Y85" i="6"/>
  <c r="Y313" i="6"/>
  <c r="Y312" i="6"/>
  <c r="Y365" i="6"/>
  <c r="Y345" i="6"/>
  <c r="Y344" i="6"/>
  <c r="Y338" i="6"/>
  <c r="Y337" i="6"/>
  <c r="Y353" i="6"/>
  <c r="Y354" i="6"/>
  <c r="Y355" i="6"/>
  <c r="U356" i="6"/>
  <c r="Y357" i="6"/>
  <c r="U336" i="6"/>
  <c r="U338" i="6"/>
  <c r="Y339" i="6"/>
  <c r="U340" i="6"/>
  <c r="Y341" i="6"/>
  <c r="U342" i="6"/>
  <c r="Y343" i="6"/>
  <c r="U344" i="6"/>
  <c r="V346" i="6"/>
  <c r="Y347" i="6"/>
  <c r="Y348" i="6"/>
  <c r="Y349" i="6"/>
  <c r="U350" i="6"/>
  <c r="V351" i="6"/>
  <c r="U352" i="6"/>
  <c r="Y358" i="6"/>
  <c r="U359" i="6"/>
  <c r="Y360" i="6"/>
  <c r="U361" i="6"/>
  <c r="U362" i="6"/>
  <c r="U363" i="6"/>
  <c r="U364" i="6"/>
  <c r="U365" i="6"/>
  <c r="U312" i="6"/>
  <c r="U313" i="6"/>
  <c r="U314" i="6"/>
  <c r="U315" i="6"/>
  <c r="U316" i="6"/>
  <c r="U317" i="6"/>
  <c r="V318" i="6"/>
  <c r="U319" i="6"/>
  <c r="Y320" i="6"/>
  <c r="U321" i="6"/>
  <c r="U322" i="6"/>
  <c r="U323" i="6"/>
  <c r="U324" i="6"/>
  <c r="U325" i="6"/>
  <c r="U326" i="6"/>
  <c r="U327" i="6"/>
  <c r="U328" i="6"/>
  <c r="U329" i="6"/>
  <c r="U330" i="6"/>
  <c r="U331" i="6"/>
  <c r="U332" i="6"/>
  <c r="U333" i="6"/>
  <c r="V334" i="6"/>
  <c r="U335" i="6"/>
  <c r="Y306" i="6"/>
  <c r="U307" i="6"/>
  <c r="Y308" i="6"/>
  <c r="U309" i="6"/>
  <c r="U310" i="6"/>
  <c r="U311" i="6"/>
  <c r="U366" i="6"/>
  <c r="U367" i="6"/>
  <c r="V368" i="6"/>
  <c r="U369" i="6"/>
  <c r="U370" i="6"/>
  <c r="U285" i="6"/>
  <c r="U286" i="6"/>
  <c r="U287" i="6"/>
  <c r="U288" i="6"/>
  <c r="U289" i="6"/>
  <c r="U290" i="6"/>
  <c r="U291" i="6"/>
  <c r="U292" i="6"/>
  <c r="U293" i="6"/>
  <c r="U294" i="6"/>
  <c r="V295" i="6"/>
  <c r="U296" i="6"/>
  <c r="Y297" i="6"/>
  <c r="U298" i="6"/>
  <c r="Y299" i="6"/>
  <c r="U300" i="6"/>
  <c r="U301" i="6"/>
  <c r="U302" i="6"/>
  <c r="U303" i="6"/>
  <c r="U304" i="6"/>
  <c r="U305" i="6"/>
  <c r="U272" i="6"/>
  <c r="U273" i="6"/>
  <c r="U274" i="6"/>
  <c r="U275" i="6"/>
  <c r="U276" i="6"/>
  <c r="V277" i="6"/>
  <c r="U278" i="6"/>
  <c r="Y279" i="6"/>
  <c r="U280" i="6"/>
  <c r="U281" i="6"/>
  <c r="U282" i="6"/>
  <c r="U283" i="6"/>
  <c r="U284" i="6"/>
  <c r="U214" i="6"/>
  <c r="U215" i="6"/>
  <c r="U216" i="6"/>
  <c r="U217" i="6"/>
  <c r="U218" i="6"/>
  <c r="U219" i="6"/>
  <c r="U220" i="6"/>
  <c r="U221" i="6"/>
  <c r="V222" i="6"/>
  <c r="U223" i="6"/>
  <c r="Y224" i="6"/>
  <c r="U225" i="6"/>
  <c r="Y226" i="6"/>
  <c r="U227" i="6"/>
  <c r="U228" i="6"/>
  <c r="U229" i="6"/>
  <c r="U230" i="6"/>
  <c r="U231" i="6"/>
  <c r="Y232" i="6"/>
  <c r="U233" i="6"/>
  <c r="Y234" i="6"/>
  <c r="U235" i="6"/>
  <c r="U236" i="6"/>
  <c r="U237" i="6"/>
  <c r="V238" i="6"/>
  <c r="U239" i="6"/>
  <c r="Y240" i="6"/>
  <c r="U241" i="6"/>
  <c r="U242" i="6"/>
  <c r="U243" i="6"/>
  <c r="U244" i="6"/>
  <c r="U245" i="6"/>
  <c r="U246" i="6"/>
  <c r="U247" i="6"/>
  <c r="Y248" i="6"/>
  <c r="U249" i="6"/>
  <c r="U250" i="6"/>
  <c r="U251" i="6"/>
  <c r="U252" i="6"/>
  <c r="U253" i="6"/>
  <c r="V254" i="6"/>
  <c r="U255" i="6"/>
  <c r="Y256" i="6"/>
  <c r="U257" i="6"/>
  <c r="U258" i="6"/>
  <c r="U259" i="6"/>
  <c r="U260" i="6"/>
  <c r="U261" i="6"/>
  <c r="U262" i="6"/>
  <c r="U263" i="6"/>
  <c r="U264" i="6"/>
  <c r="U265" i="6"/>
  <c r="U266" i="6"/>
  <c r="U267" i="6"/>
  <c r="U268" i="6"/>
  <c r="U269" i="6"/>
  <c r="V270" i="6"/>
  <c r="U271" i="6"/>
  <c r="Y200" i="6"/>
  <c r="U201" i="6"/>
  <c r="U202" i="6"/>
  <c r="U203" i="6"/>
  <c r="U204" i="6"/>
  <c r="U205" i="6"/>
  <c r="V206" i="6"/>
  <c r="U207" i="6"/>
  <c r="U208" i="6"/>
  <c r="U209" i="6"/>
  <c r="U210" i="6"/>
  <c r="U211" i="6"/>
  <c r="U212" i="6"/>
  <c r="U213" i="6"/>
  <c r="U159" i="6"/>
  <c r="U160" i="6"/>
  <c r="U161" i="6"/>
  <c r="U162" i="6"/>
  <c r="U163" i="6"/>
  <c r="U164" i="6"/>
  <c r="U165" i="6"/>
  <c r="U166" i="6"/>
  <c r="U167" i="6"/>
  <c r="U168" i="6"/>
  <c r="U169" i="6"/>
  <c r="U170" i="6"/>
  <c r="U171" i="6"/>
  <c r="U172" i="6"/>
  <c r="U173" i="6"/>
  <c r="U174" i="6"/>
  <c r="U175" i="6"/>
  <c r="U176" i="6"/>
  <c r="U177" i="6"/>
  <c r="U178" i="6"/>
  <c r="U179" i="6"/>
  <c r="U180" i="6"/>
  <c r="U181" i="6"/>
  <c r="U182" i="6"/>
  <c r="U183" i="6"/>
  <c r="U184" i="6"/>
  <c r="U185" i="6"/>
  <c r="U186" i="6"/>
  <c r="U187" i="6"/>
  <c r="U188" i="6"/>
  <c r="U189" i="6"/>
  <c r="U190" i="6"/>
  <c r="U191" i="6"/>
  <c r="U192" i="6"/>
  <c r="U193" i="6"/>
  <c r="U194" i="6"/>
  <c r="U195" i="6"/>
  <c r="U196" i="6"/>
  <c r="U197" i="6"/>
  <c r="U198" i="6"/>
  <c r="U199" i="6"/>
  <c r="U119" i="6"/>
  <c r="U120" i="6"/>
  <c r="U121" i="6"/>
  <c r="U122" i="6"/>
  <c r="U123" i="6"/>
  <c r="U124" i="6"/>
  <c r="U125" i="6"/>
  <c r="U126" i="6"/>
  <c r="U127" i="6"/>
  <c r="U128" i="6"/>
  <c r="U129" i="6"/>
  <c r="U130" i="6"/>
  <c r="U131" i="6"/>
  <c r="U132" i="6"/>
  <c r="U133" i="6"/>
  <c r="U134" i="6"/>
  <c r="U135" i="6"/>
  <c r="U136" i="6"/>
  <c r="U137" i="6"/>
  <c r="U138" i="6"/>
  <c r="U139" i="6"/>
  <c r="U140" i="6"/>
  <c r="U141" i="6"/>
  <c r="U142" i="6"/>
  <c r="U143" i="6"/>
  <c r="U144" i="6"/>
  <c r="U145" i="6"/>
  <c r="U146" i="6"/>
  <c r="U147" i="6"/>
  <c r="U148" i="6"/>
  <c r="U149" i="6"/>
  <c r="U150" i="6"/>
  <c r="U151" i="6"/>
  <c r="U152" i="6"/>
  <c r="U153" i="6"/>
  <c r="U154" i="6"/>
  <c r="U155" i="6"/>
  <c r="U156" i="6"/>
  <c r="U157" i="6"/>
  <c r="U158" i="6"/>
  <c r="U113" i="6"/>
  <c r="U114" i="6"/>
  <c r="U115" i="6"/>
  <c r="U116" i="6"/>
  <c r="U117" i="6"/>
  <c r="U118" i="6"/>
  <c r="U92" i="6"/>
  <c r="U93" i="6"/>
  <c r="U94" i="6"/>
  <c r="U95" i="6"/>
  <c r="U96" i="6"/>
  <c r="U97" i="6"/>
  <c r="U98" i="6"/>
  <c r="U99" i="6"/>
  <c r="U100" i="6"/>
  <c r="U101" i="6"/>
  <c r="U102" i="6"/>
  <c r="U103" i="6"/>
  <c r="U104" i="6"/>
  <c r="U105" i="6"/>
  <c r="U106" i="6"/>
  <c r="U107" i="6"/>
  <c r="U108" i="6"/>
  <c r="U109" i="6"/>
  <c r="U110" i="6"/>
  <c r="U111" i="6"/>
  <c r="U112" i="6"/>
  <c r="U64" i="6"/>
  <c r="U65" i="6"/>
  <c r="U66" i="6"/>
  <c r="V67" i="6"/>
  <c r="U68" i="6"/>
  <c r="U69" i="6"/>
  <c r="U70" i="6"/>
  <c r="U71" i="6"/>
  <c r="U72" i="6"/>
  <c r="U75" i="6"/>
  <c r="U76" i="6"/>
  <c r="V77" i="6"/>
  <c r="U78" i="6"/>
  <c r="U79" i="6"/>
  <c r="U80" i="6"/>
  <c r="U81" i="6"/>
  <c r="U82" i="6"/>
  <c r="U83" i="6"/>
  <c r="U84" i="6"/>
  <c r="V85" i="6"/>
  <c r="U86" i="6"/>
  <c r="U87" i="6"/>
  <c r="U88" i="6"/>
  <c r="U89" i="6"/>
  <c r="U90" i="6"/>
  <c r="U91" i="6"/>
  <c r="U23" i="6"/>
  <c r="U24" i="6"/>
  <c r="U25" i="6"/>
  <c r="U26" i="6"/>
  <c r="U27" i="6"/>
  <c r="U28" i="6"/>
  <c r="U29" i="6"/>
  <c r="U30" i="6"/>
  <c r="U31" i="6"/>
  <c r="U32" i="6"/>
  <c r="U371" i="6"/>
  <c r="U372" i="6"/>
  <c r="U373" i="6"/>
  <c r="U374" i="6"/>
  <c r="U375" i="6"/>
  <c r="U376" i="6"/>
  <c r="U377" i="6"/>
  <c r="U378" i="6"/>
  <c r="U379" i="6"/>
  <c r="U380" i="6"/>
  <c r="U381" i="6"/>
  <c r="U382" i="6"/>
  <c r="U383" i="6"/>
  <c r="U384" i="6"/>
  <c r="U385" i="6"/>
  <c r="U386" i="6"/>
  <c r="U387" i="6"/>
  <c r="U388" i="6"/>
  <c r="U389" i="6"/>
  <c r="U390" i="6"/>
  <c r="U391" i="6"/>
  <c r="U392" i="6"/>
  <c r="U393" i="6"/>
  <c r="U394" i="6"/>
  <c r="U395" i="6"/>
  <c r="U396" i="6"/>
  <c r="U397" i="6"/>
  <c r="U398" i="6"/>
  <c r="U399" i="6"/>
  <c r="U400" i="6"/>
  <c r="U401" i="6"/>
  <c r="U402" i="6"/>
  <c r="U403" i="6"/>
  <c r="U404" i="6"/>
  <c r="U405" i="6"/>
  <c r="U406" i="6"/>
  <c r="U407" i="6"/>
  <c r="Y91" i="6" l="1"/>
  <c r="Y83" i="6"/>
  <c r="Y75" i="6"/>
  <c r="Y65" i="6"/>
  <c r="Y90" i="6"/>
  <c r="Y82" i="6"/>
  <c r="Y72" i="6"/>
  <c r="Y28" i="6"/>
  <c r="Y346" i="6"/>
  <c r="Y328" i="6"/>
  <c r="Y89" i="6"/>
  <c r="Y81" i="6"/>
  <c r="Y71" i="6"/>
  <c r="Y352" i="6"/>
  <c r="Y88" i="6"/>
  <c r="Y80" i="6"/>
  <c r="Y70" i="6"/>
  <c r="Y87" i="6"/>
  <c r="Y79" i="6"/>
  <c r="Y69" i="6"/>
  <c r="Y336" i="6"/>
  <c r="Y359" i="6"/>
  <c r="Y86" i="6"/>
  <c r="Y78" i="6"/>
  <c r="Y68" i="6"/>
  <c r="Y64" i="6"/>
  <c r="Y351" i="6"/>
  <c r="Y364" i="6"/>
  <c r="Y318" i="6"/>
  <c r="Y326" i="6"/>
  <c r="Y334" i="6"/>
  <c r="Y366" i="6"/>
  <c r="Y287" i="6"/>
  <c r="Y295" i="6"/>
  <c r="Y303" i="6"/>
  <c r="Y277" i="6"/>
  <c r="Y214" i="6"/>
  <c r="Y222" i="6"/>
  <c r="Y230" i="6"/>
  <c r="Y238" i="6"/>
  <c r="Y246" i="6"/>
  <c r="Y254" i="6"/>
  <c r="Y262" i="6"/>
  <c r="Y270" i="6"/>
  <c r="Y206" i="6"/>
  <c r="Y159" i="6"/>
  <c r="Y167" i="6"/>
  <c r="Y175" i="6"/>
  <c r="Y183" i="6"/>
  <c r="Y191" i="6"/>
  <c r="Y199" i="6"/>
  <c r="Y126" i="6"/>
  <c r="Y134" i="6"/>
  <c r="Y142" i="6"/>
  <c r="Y150" i="6"/>
  <c r="Y158" i="6"/>
  <c r="Y93" i="6"/>
  <c r="Y101" i="6"/>
  <c r="Y378" i="6"/>
  <c r="Y386" i="6"/>
  <c r="Y394" i="6"/>
  <c r="Y402" i="6"/>
  <c r="Y29" i="6"/>
  <c r="Y319" i="6"/>
  <c r="Y327" i="6"/>
  <c r="Y335" i="6"/>
  <c r="Y367" i="6"/>
  <c r="Y288" i="6"/>
  <c r="Y296" i="6"/>
  <c r="Y304" i="6"/>
  <c r="Y278" i="6"/>
  <c r="Y215" i="6"/>
  <c r="Y223" i="6"/>
  <c r="Y231" i="6"/>
  <c r="Y239" i="6"/>
  <c r="Y247" i="6"/>
  <c r="Y255" i="6"/>
  <c r="Y263" i="6"/>
  <c r="Y271" i="6"/>
  <c r="Y207" i="6"/>
  <c r="Y160" i="6"/>
  <c r="Y168" i="6"/>
  <c r="Y176" i="6"/>
  <c r="Y184" i="6"/>
  <c r="Y192" i="6"/>
  <c r="Y119" i="6"/>
  <c r="Y127" i="6"/>
  <c r="Y135" i="6"/>
  <c r="Y143" i="6"/>
  <c r="Y151" i="6"/>
  <c r="Y113" i="6"/>
  <c r="Y94" i="6"/>
  <c r="Y102" i="6"/>
  <c r="Y371" i="6"/>
  <c r="Y379" i="6"/>
  <c r="Y387" i="6"/>
  <c r="Y395" i="6"/>
  <c r="Y403" i="6"/>
  <c r="Y30" i="6"/>
  <c r="Y368" i="6"/>
  <c r="Y289" i="6"/>
  <c r="Y305" i="6"/>
  <c r="Y216" i="6"/>
  <c r="Y264" i="6"/>
  <c r="Y208" i="6"/>
  <c r="Y161" i="6"/>
  <c r="Y169" i="6"/>
  <c r="Y177" i="6"/>
  <c r="Y185" i="6"/>
  <c r="Y193" i="6"/>
  <c r="Y120" i="6"/>
  <c r="Y128" i="6"/>
  <c r="Y136" i="6"/>
  <c r="Y144" i="6"/>
  <c r="Y152" i="6"/>
  <c r="Y114" i="6"/>
  <c r="Y95" i="6"/>
  <c r="Y103" i="6"/>
  <c r="Y109" i="6"/>
  <c r="Y372" i="6"/>
  <c r="Y380" i="6"/>
  <c r="Y388" i="6"/>
  <c r="Y396" i="6"/>
  <c r="Y404" i="6"/>
  <c r="Y31" i="6"/>
  <c r="Y321" i="6"/>
  <c r="Y329" i="6"/>
  <c r="Y307" i="6"/>
  <c r="Y369" i="6"/>
  <c r="Y290" i="6"/>
  <c r="Y298" i="6"/>
  <c r="Y272" i="6"/>
  <c r="Y280" i="6"/>
  <c r="Y217" i="6"/>
  <c r="Y225" i="6"/>
  <c r="Y233" i="6"/>
  <c r="Y241" i="6"/>
  <c r="Y249" i="6"/>
  <c r="Y257" i="6"/>
  <c r="Y265" i="6"/>
  <c r="Y201" i="6"/>
  <c r="Y209" i="6"/>
  <c r="Y162" i="6"/>
  <c r="Y170" i="6"/>
  <c r="Y178" i="6"/>
  <c r="Y186" i="6"/>
  <c r="Y194" i="6"/>
  <c r="Y121" i="6"/>
  <c r="Y129" i="6"/>
  <c r="Y137" i="6"/>
  <c r="Y145" i="6"/>
  <c r="Y153" i="6"/>
  <c r="Y115" i="6"/>
  <c r="Y96" i="6"/>
  <c r="Y104" i="6"/>
  <c r="Y110" i="6"/>
  <c r="Y373" i="6"/>
  <c r="Y381" i="6"/>
  <c r="Y389" i="6"/>
  <c r="Y397" i="6"/>
  <c r="Y405" i="6"/>
  <c r="Y24" i="6"/>
  <c r="Y32" i="6"/>
  <c r="Y314" i="6"/>
  <c r="Y322" i="6"/>
  <c r="Y330" i="6"/>
  <c r="Y370" i="6"/>
  <c r="Y291" i="6"/>
  <c r="Y273" i="6"/>
  <c r="Y281" i="6"/>
  <c r="Y218" i="6"/>
  <c r="Y242" i="6"/>
  <c r="Y250" i="6"/>
  <c r="Y258" i="6"/>
  <c r="Y266" i="6"/>
  <c r="Y202" i="6"/>
  <c r="Y210" i="6"/>
  <c r="Y163" i="6"/>
  <c r="Y171" i="6"/>
  <c r="Y179" i="6"/>
  <c r="Y187" i="6"/>
  <c r="Y195" i="6"/>
  <c r="Y122" i="6"/>
  <c r="Y130" i="6"/>
  <c r="Y138" i="6"/>
  <c r="Y146" i="6"/>
  <c r="Y154" i="6"/>
  <c r="Y116" i="6"/>
  <c r="Y97" i="6"/>
  <c r="Y105" i="6"/>
  <c r="Y111" i="6"/>
  <c r="Y374" i="6"/>
  <c r="Y382" i="6"/>
  <c r="Y390" i="6"/>
  <c r="Y398" i="6"/>
  <c r="Y406" i="6"/>
  <c r="Y25" i="6"/>
  <c r="Y340" i="6"/>
  <c r="Y361" i="6"/>
  <c r="Y315" i="6"/>
  <c r="Y323" i="6"/>
  <c r="Y331" i="6"/>
  <c r="Y309" i="6"/>
  <c r="Y292" i="6"/>
  <c r="Y300" i="6"/>
  <c r="Y274" i="6"/>
  <c r="Y282" i="6"/>
  <c r="Y219" i="6"/>
  <c r="Y227" i="6"/>
  <c r="Y235" i="6"/>
  <c r="Y243" i="6"/>
  <c r="Y251" i="6"/>
  <c r="Y259" i="6"/>
  <c r="Y267" i="6"/>
  <c r="Y203" i="6"/>
  <c r="Y211" i="6"/>
  <c r="Y164" i="6"/>
  <c r="Y172" i="6"/>
  <c r="Y180" i="6"/>
  <c r="Y188" i="6"/>
  <c r="Y196" i="6"/>
  <c r="Y123" i="6"/>
  <c r="Y131" i="6"/>
  <c r="Y139" i="6"/>
  <c r="Y147" i="6"/>
  <c r="Y155" i="6"/>
  <c r="Y117" i="6"/>
  <c r="Y98" i="6"/>
  <c r="Y106" i="6"/>
  <c r="Y112" i="6"/>
  <c r="Y375" i="6"/>
  <c r="Y383" i="6"/>
  <c r="Y391" i="6"/>
  <c r="Y399" i="6"/>
  <c r="Y23" i="6"/>
  <c r="Y26" i="6"/>
  <c r="Y362" i="6"/>
  <c r="Y316" i="6"/>
  <c r="Y324" i="6"/>
  <c r="Y332" i="6"/>
  <c r="Y310" i="6"/>
  <c r="Y285" i="6"/>
  <c r="Y293" i="6"/>
  <c r="Y301" i="6"/>
  <c r="Y275" i="6"/>
  <c r="Y283" i="6"/>
  <c r="Y220" i="6"/>
  <c r="Y228" i="6"/>
  <c r="Y236" i="6"/>
  <c r="Y244" i="6"/>
  <c r="Y252" i="6"/>
  <c r="Y260" i="6"/>
  <c r="Y268" i="6"/>
  <c r="Y204" i="6"/>
  <c r="Y212" i="6"/>
  <c r="Y165" i="6"/>
  <c r="Y173" i="6"/>
  <c r="Y181" i="6"/>
  <c r="Y189" i="6"/>
  <c r="Y197" i="6"/>
  <c r="Y124" i="6"/>
  <c r="Y132" i="6"/>
  <c r="Y140" i="6"/>
  <c r="Y148" i="6"/>
  <c r="Y156" i="6"/>
  <c r="Y118" i="6"/>
  <c r="Y99" i="6"/>
  <c r="Y107" i="6"/>
  <c r="Y376" i="6"/>
  <c r="Y384" i="6"/>
  <c r="Y392" i="6"/>
  <c r="Y400" i="6"/>
  <c r="Y27" i="6"/>
  <c r="Y356" i="6"/>
  <c r="Y342" i="6"/>
  <c r="Y350" i="6"/>
  <c r="Y363" i="6"/>
  <c r="Y317" i="6"/>
  <c r="Y325" i="6"/>
  <c r="Y333" i="6"/>
  <c r="Y311" i="6"/>
  <c r="Y286" i="6"/>
  <c r="Y294" i="6"/>
  <c r="Y302" i="6"/>
  <c r="Y276" i="6"/>
  <c r="Y284" i="6"/>
  <c r="Y221" i="6"/>
  <c r="Y229" i="6"/>
  <c r="Y237" i="6"/>
  <c r="Y245" i="6"/>
  <c r="Y253" i="6"/>
  <c r="Y261" i="6"/>
  <c r="Y269" i="6"/>
  <c r="Y205" i="6"/>
  <c r="Y213" i="6"/>
  <c r="Y166" i="6"/>
  <c r="Y174" i="6"/>
  <c r="Y182" i="6"/>
  <c r="Y190" i="6"/>
  <c r="Y198" i="6"/>
  <c r="Y125" i="6"/>
  <c r="Y133" i="6"/>
  <c r="Y141" i="6"/>
  <c r="Y149" i="6"/>
  <c r="Y157" i="6"/>
  <c r="Y92" i="6"/>
  <c r="Y100" i="6"/>
  <c r="Y108" i="6"/>
  <c r="Y377" i="6"/>
  <c r="Y385" i="6"/>
  <c r="Y393" i="6"/>
  <c r="Y401" i="6"/>
  <c r="V212" i="6"/>
  <c r="U67" i="6"/>
  <c r="V262" i="6"/>
  <c r="V320" i="6"/>
  <c r="U77" i="6"/>
  <c r="V207" i="6"/>
  <c r="U320" i="6"/>
  <c r="V126" i="6"/>
  <c r="V362" i="6"/>
  <c r="V167" i="6"/>
  <c r="V256" i="6"/>
  <c r="U277" i="6"/>
  <c r="V233" i="6"/>
  <c r="V226" i="6"/>
  <c r="V356" i="6"/>
  <c r="U368" i="6"/>
  <c r="V308" i="6"/>
  <c r="V365" i="6"/>
  <c r="V360" i="6"/>
  <c r="U85" i="6"/>
  <c r="V142" i="6"/>
  <c r="U206" i="6"/>
  <c r="V299" i="6"/>
  <c r="V367" i="6"/>
  <c r="V291" i="6"/>
  <c r="U270" i="6"/>
  <c r="V247" i="6"/>
  <c r="V216" i="6"/>
  <c r="V150" i="6"/>
  <c r="V241" i="6"/>
  <c r="V348" i="6"/>
  <c r="V342" i="6"/>
  <c r="V134" i="6"/>
  <c r="V250" i="6"/>
  <c r="V240" i="6"/>
  <c r="U347" i="6"/>
  <c r="V341" i="6"/>
  <c r="V283" i="6"/>
  <c r="V204" i="6"/>
  <c r="V271" i="6"/>
  <c r="V248" i="6"/>
  <c r="V289" i="6"/>
  <c r="V329" i="6"/>
  <c r="V350" i="6"/>
  <c r="V130" i="6"/>
  <c r="V122" i="6"/>
  <c r="V187" i="6"/>
  <c r="V171" i="6"/>
  <c r="U254" i="6"/>
  <c r="U226" i="6"/>
  <c r="U299" i="6"/>
  <c r="V345" i="6"/>
  <c r="U341" i="6"/>
  <c r="U337" i="6"/>
  <c r="V154" i="6"/>
  <c r="V191" i="6"/>
  <c r="V175" i="6"/>
  <c r="V165" i="6"/>
  <c r="V161" i="6"/>
  <c r="V200" i="6"/>
  <c r="V269" i="6"/>
  <c r="V258" i="6"/>
  <c r="V234" i="6"/>
  <c r="V272" i="6"/>
  <c r="V307" i="6"/>
  <c r="V328" i="6"/>
  <c r="V352" i="6"/>
  <c r="U248" i="6"/>
  <c r="V224" i="6"/>
  <c r="V219" i="6"/>
  <c r="V281" i="6"/>
  <c r="V331" i="6"/>
  <c r="V361" i="6"/>
  <c r="V343" i="6"/>
  <c r="V339" i="6"/>
  <c r="V336" i="6"/>
  <c r="V354" i="6"/>
  <c r="V146" i="6"/>
  <c r="V195" i="6"/>
  <c r="V179" i="6"/>
  <c r="V168" i="6"/>
  <c r="V164" i="6"/>
  <c r="V160" i="6"/>
  <c r="V264" i="6"/>
  <c r="U238" i="6"/>
  <c r="V227" i="6"/>
  <c r="U224" i="6"/>
  <c r="U297" i="6"/>
  <c r="V310" i="6"/>
  <c r="V314" i="6"/>
  <c r="V347" i="6"/>
  <c r="U339" i="6"/>
  <c r="V202" i="6"/>
  <c r="V305" i="6"/>
  <c r="V322" i="6"/>
  <c r="V353" i="6"/>
  <c r="V138" i="6"/>
  <c r="V199" i="6"/>
  <c r="V183" i="6"/>
  <c r="V209" i="6"/>
  <c r="V267" i="6"/>
  <c r="V263" i="6"/>
  <c r="V260" i="6"/>
  <c r="V279" i="6"/>
  <c r="V274" i="6"/>
  <c r="U334" i="6"/>
  <c r="U353" i="6"/>
  <c r="V81" i="6"/>
  <c r="V213" i="6"/>
  <c r="V210" i="6"/>
  <c r="U200" i="6"/>
  <c r="V265" i="6"/>
  <c r="U256" i="6"/>
  <c r="V251" i="6"/>
  <c r="U234" i="6"/>
  <c r="V231" i="6"/>
  <c r="V217" i="6"/>
  <c r="U279" i="6"/>
  <c r="V292" i="6"/>
  <c r="U308" i="6"/>
  <c r="V326" i="6"/>
  <c r="V317" i="6"/>
  <c r="V363" i="6"/>
  <c r="U348" i="6"/>
  <c r="U345" i="6"/>
  <c r="U354" i="6"/>
  <c r="V28" i="6"/>
  <c r="V111" i="6"/>
  <c r="V105" i="6"/>
  <c r="V101" i="6"/>
  <c r="V97" i="6"/>
  <c r="V93" i="6"/>
  <c r="V116" i="6"/>
  <c r="V158" i="6"/>
  <c r="V243" i="6"/>
  <c r="V301" i="6"/>
  <c r="U295" i="6"/>
  <c r="V285" i="6"/>
  <c r="V370" i="6"/>
  <c r="V313" i="6"/>
  <c r="U360" i="6"/>
  <c r="V89" i="6"/>
  <c r="V71" i="6"/>
  <c r="V166" i="6"/>
  <c r="V163" i="6"/>
  <c r="V201" i="6"/>
  <c r="V266" i="6"/>
  <c r="U240" i="6"/>
  <c r="V235" i="6"/>
  <c r="U222" i="6"/>
  <c r="V218" i="6"/>
  <c r="V273" i="6"/>
  <c r="V298" i="6"/>
  <c r="V288" i="6"/>
  <c r="V330" i="6"/>
  <c r="V324" i="6"/>
  <c r="V315" i="6"/>
  <c r="V364" i="6"/>
  <c r="V349" i="6"/>
  <c r="U343" i="6"/>
  <c r="V338" i="6"/>
  <c r="V355" i="6"/>
  <c r="V109" i="6"/>
  <c r="V107" i="6"/>
  <c r="V103" i="6"/>
  <c r="V99" i="6"/>
  <c r="V95" i="6"/>
  <c r="V118" i="6"/>
  <c r="V114" i="6"/>
  <c r="V156" i="6"/>
  <c r="V152" i="6"/>
  <c r="V148" i="6"/>
  <c r="V144" i="6"/>
  <c r="V140" i="6"/>
  <c r="V136" i="6"/>
  <c r="V132" i="6"/>
  <c r="V128" i="6"/>
  <c r="V124" i="6"/>
  <c r="V120" i="6"/>
  <c r="V197" i="6"/>
  <c r="V193" i="6"/>
  <c r="V189" i="6"/>
  <c r="V185" i="6"/>
  <c r="V181" i="6"/>
  <c r="V177" i="6"/>
  <c r="V173" i="6"/>
  <c r="V169" i="6"/>
  <c r="V211" i="6"/>
  <c r="V208" i="6"/>
  <c r="V203" i="6"/>
  <c r="V268" i="6"/>
  <c r="V259" i="6"/>
  <c r="V257" i="6"/>
  <c r="V242" i="6"/>
  <c r="V232" i="6"/>
  <c r="V280" i="6"/>
  <c r="V304" i="6"/>
  <c r="V300" i="6"/>
  <c r="V369" i="6"/>
  <c r="V306" i="6"/>
  <c r="V333" i="6"/>
  <c r="V327" i="6"/>
  <c r="U318" i="6"/>
  <c r="V312" i="6"/>
  <c r="V359" i="6"/>
  <c r="U349" i="6"/>
  <c r="U346" i="6"/>
  <c r="V340" i="6"/>
  <c r="V357" i="6"/>
  <c r="U355" i="6"/>
  <c r="V30" i="6"/>
  <c r="V162" i="6"/>
  <c r="V159" i="6"/>
  <c r="V205" i="6"/>
  <c r="V261" i="6"/>
  <c r="V249" i="6"/>
  <c r="U232" i="6"/>
  <c r="V225" i="6"/>
  <c r="V215" i="6"/>
  <c r="V282" i="6"/>
  <c r="V297" i="6"/>
  <c r="V290" i="6"/>
  <c r="U306" i="6"/>
  <c r="V321" i="6"/>
  <c r="U351" i="6"/>
  <c r="V337" i="6"/>
  <c r="U357" i="6"/>
  <c r="U358" i="6"/>
  <c r="V244" i="6"/>
  <c r="V228" i="6"/>
  <c r="V253" i="6"/>
  <c r="V246" i="6"/>
  <c r="V237" i="6"/>
  <c r="V230" i="6"/>
  <c r="V221" i="6"/>
  <c r="V214" i="6"/>
  <c r="V276" i="6"/>
  <c r="V303" i="6"/>
  <c r="V294" i="6"/>
  <c r="V287" i="6"/>
  <c r="V366" i="6"/>
  <c r="V255" i="6"/>
  <c r="V239" i="6"/>
  <c r="V223" i="6"/>
  <c r="V278" i="6"/>
  <c r="V296" i="6"/>
  <c r="V335" i="6"/>
  <c r="V319" i="6"/>
  <c r="V86" i="6"/>
  <c r="V82" i="6"/>
  <c r="V78" i="6"/>
  <c r="V72" i="6"/>
  <c r="V68" i="6"/>
  <c r="V64" i="6"/>
  <c r="V112" i="6"/>
  <c r="V110" i="6"/>
  <c r="V108" i="6"/>
  <c r="V106" i="6"/>
  <c r="V104" i="6"/>
  <c r="V102" i="6"/>
  <c r="V100" i="6"/>
  <c r="V98" i="6"/>
  <c r="V96" i="6"/>
  <c r="V94" i="6"/>
  <c r="V92" i="6"/>
  <c r="V117" i="6"/>
  <c r="V115" i="6"/>
  <c r="V113" i="6"/>
  <c r="V157" i="6"/>
  <c r="V155" i="6"/>
  <c r="V153" i="6"/>
  <c r="V151" i="6"/>
  <c r="V149" i="6"/>
  <c r="V147" i="6"/>
  <c r="V145" i="6"/>
  <c r="V143" i="6"/>
  <c r="V141" i="6"/>
  <c r="V139" i="6"/>
  <c r="V137" i="6"/>
  <c r="V135" i="6"/>
  <c r="V133" i="6"/>
  <c r="V131" i="6"/>
  <c r="V129" i="6"/>
  <c r="V127" i="6"/>
  <c r="V125" i="6"/>
  <c r="V123" i="6"/>
  <c r="V121" i="6"/>
  <c r="V119" i="6"/>
  <c r="V198" i="6"/>
  <c r="V196" i="6"/>
  <c r="V194" i="6"/>
  <c r="V192" i="6"/>
  <c r="V190" i="6"/>
  <c r="V188" i="6"/>
  <c r="V186" i="6"/>
  <c r="V184" i="6"/>
  <c r="V182" i="6"/>
  <c r="V180" i="6"/>
  <c r="V178" i="6"/>
  <c r="V176" i="6"/>
  <c r="V174" i="6"/>
  <c r="V172" i="6"/>
  <c r="V170" i="6"/>
  <c r="V32" i="6"/>
  <c r="V252" i="6"/>
  <c r="V236" i="6"/>
  <c r="V220" i="6"/>
  <c r="V275" i="6"/>
  <c r="V293" i="6"/>
  <c r="V309" i="6"/>
  <c r="V332" i="6"/>
  <c r="V323" i="6"/>
  <c r="V316" i="6"/>
  <c r="V344" i="6"/>
  <c r="V26" i="6"/>
  <c r="V245" i="6"/>
  <c r="V229" i="6"/>
  <c r="V284" i="6"/>
  <c r="V302" i="6"/>
  <c r="V286" i="6"/>
  <c r="V311" i="6"/>
  <c r="V325" i="6"/>
  <c r="V358" i="6"/>
  <c r="V24" i="6"/>
  <c r="V87" i="6"/>
  <c r="V79" i="6"/>
  <c r="V69" i="6"/>
  <c r="V406" i="6"/>
  <c r="V404" i="6"/>
  <c r="V402" i="6"/>
  <c r="V400" i="6"/>
  <c r="V398" i="6"/>
  <c r="V396" i="6"/>
  <c r="V394" i="6"/>
  <c r="V392" i="6"/>
  <c r="V390" i="6"/>
  <c r="V388" i="6"/>
  <c r="V386" i="6"/>
  <c r="V384" i="6"/>
  <c r="V382" i="6"/>
  <c r="V380" i="6"/>
  <c r="V378" i="6"/>
  <c r="V376" i="6"/>
  <c r="V374" i="6"/>
  <c r="V372" i="6"/>
  <c r="V91" i="6"/>
  <c r="V84" i="6"/>
  <c r="V76" i="6"/>
  <c r="V66" i="6"/>
  <c r="V31" i="6"/>
  <c r="V29" i="6"/>
  <c r="V27" i="6"/>
  <c r="V25" i="6"/>
  <c r="V23" i="6"/>
  <c r="V90" i="6"/>
  <c r="V83" i="6"/>
  <c r="V75" i="6"/>
  <c r="V65" i="6"/>
  <c r="V407" i="6"/>
  <c r="V405" i="6"/>
  <c r="V403" i="6"/>
  <c r="V401" i="6"/>
  <c r="V399" i="6"/>
  <c r="V397" i="6"/>
  <c r="V395" i="6"/>
  <c r="V393" i="6"/>
  <c r="V391" i="6"/>
  <c r="V389" i="6"/>
  <c r="V387" i="6"/>
  <c r="V385" i="6"/>
  <c r="V383" i="6"/>
  <c r="V381" i="6"/>
  <c r="V379" i="6"/>
  <c r="V377" i="6"/>
  <c r="V375" i="6"/>
  <c r="V373" i="6"/>
  <c r="V371" i="6"/>
  <c r="V88" i="6"/>
  <c r="V80" i="6"/>
  <c r="V70" i="6"/>
  <c r="S74" i="3"/>
  <c r="S75" i="3"/>
  <c r="T76" i="3"/>
  <c r="S77" i="3"/>
  <c r="S78" i="3"/>
  <c r="S79" i="3"/>
  <c r="S80" i="3"/>
  <c r="S81" i="3"/>
  <c r="S82" i="3"/>
  <c r="S83" i="3"/>
  <c r="T64" i="3"/>
  <c r="T65" i="3"/>
  <c r="T66" i="3"/>
  <c r="S67" i="3"/>
  <c r="S68" i="3"/>
  <c r="S69" i="3"/>
  <c r="S70" i="3"/>
  <c r="T71" i="3"/>
  <c r="T72" i="3"/>
  <c r="S46" i="3"/>
  <c r="S47" i="3"/>
  <c r="S48" i="3"/>
  <c r="S49" i="3"/>
  <c r="T50" i="3"/>
  <c r="T51" i="3"/>
  <c r="S52" i="3"/>
  <c r="T53" i="3"/>
  <c r="S54" i="3"/>
  <c r="S55" i="3"/>
  <c r="S56" i="3"/>
  <c r="S57" i="3"/>
  <c r="S58" i="3"/>
  <c r="T59" i="3"/>
  <c r="T60" i="3"/>
  <c r="T61" i="3"/>
  <c r="S26" i="3"/>
  <c r="S27" i="3"/>
  <c r="S28" i="3"/>
  <c r="S29" i="3"/>
  <c r="T30" i="3"/>
  <c r="T31" i="3"/>
  <c r="S32" i="3"/>
  <c r="S33" i="3"/>
  <c r="S34" i="3"/>
  <c r="S35" i="3"/>
  <c r="S36" i="3"/>
  <c r="S37" i="3"/>
  <c r="S38" i="3"/>
  <c r="T39" i="3"/>
  <c r="T40" i="3"/>
  <c r="S41" i="3"/>
  <c r="S42" i="3"/>
  <c r="U408" i="6" l="1"/>
  <c r="K8" i="5" s="1"/>
  <c r="V2" i="6"/>
  <c r="V409" i="6"/>
  <c r="L8" i="5" s="1"/>
  <c r="T83" i="3"/>
  <c r="T35" i="3"/>
  <c r="T73" i="3"/>
  <c r="S30" i="3"/>
  <c r="S51" i="3"/>
  <c r="S61" i="3"/>
  <c r="T52" i="3"/>
  <c r="T68" i="3"/>
  <c r="T27" i="3"/>
  <c r="S66" i="3"/>
  <c r="T81" i="3"/>
  <c r="S76" i="3"/>
  <c r="T56" i="3"/>
  <c r="S40" i="3"/>
  <c r="S53" i="3"/>
  <c r="T48" i="3"/>
  <c r="S71" i="3"/>
  <c r="T80" i="3"/>
  <c r="T33" i="3"/>
  <c r="S59" i="3"/>
  <c r="S65" i="3"/>
  <c r="T75" i="3"/>
  <c r="T55" i="3"/>
  <c r="S39" i="3"/>
  <c r="S50" i="3"/>
  <c r="T77" i="3"/>
  <c r="T28" i="3"/>
  <c r="T32" i="3"/>
  <c r="S60" i="3"/>
  <c r="S72" i="3"/>
  <c r="T36" i="3"/>
  <c r="T58" i="3"/>
  <c r="S64" i="3"/>
  <c r="T38" i="3"/>
  <c r="T47" i="3"/>
  <c r="T69" i="3"/>
  <c r="T78" i="3"/>
  <c r="T41" i="3"/>
  <c r="S31" i="3"/>
  <c r="T37" i="3"/>
  <c r="T29" i="3"/>
  <c r="T57" i="3"/>
  <c r="T49" i="3"/>
  <c r="T70" i="3"/>
  <c r="T82" i="3"/>
  <c r="T74" i="3"/>
  <c r="T42" i="3"/>
  <c r="T34" i="3"/>
  <c r="T26" i="3"/>
  <c r="T54" i="3"/>
  <c r="T46" i="3"/>
  <c r="T67" i="3"/>
  <c r="T79" i="3"/>
  <c r="T145" i="3" l="1"/>
  <c r="S149" i="3"/>
  <c r="T86" i="3"/>
  <c r="T85" i="3"/>
  <c r="T84" i="3"/>
  <c r="S98" i="3"/>
  <c r="T97" i="3"/>
  <c r="T96" i="3"/>
  <c r="T95" i="3"/>
  <c r="S94" i="3"/>
  <c r="T93" i="3"/>
  <c r="T92" i="3"/>
  <c r="T91" i="3"/>
  <c r="T108" i="3"/>
  <c r="D108" i="3"/>
  <c r="T107" i="3"/>
  <c r="D107" i="3"/>
  <c r="T106" i="3"/>
  <c r="S105" i="3"/>
  <c r="T104" i="3"/>
  <c r="T103" i="3"/>
  <c r="T102" i="3"/>
  <c r="S101" i="3"/>
  <c r="T100" i="3"/>
  <c r="T99" i="3"/>
  <c r="S118" i="3"/>
  <c r="T117" i="3"/>
  <c r="T116" i="3"/>
  <c r="O170" i="3" l="1"/>
  <c r="K170" i="3"/>
  <c r="H170" i="3"/>
  <c r="N170" i="3"/>
  <c r="L170" i="3"/>
  <c r="J170" i="3"/>
  <c r="P170" i="3"/>
  <c r="Q170" i="3"/>
  <c r="I170" i="3"/>
  <c r="M170" i="3"/>
  <c r="F170" i="3"/>
  <c r="G170" i="3"/>
  <c r="T149" i="3"/>
  <c r="S145" i="3"/>
  <c r="T105" i="3"/>
  <c r="T118" i="3"/>
  <c r="T98" i="3"/>
  <c r="S86" i="3"/>
  <c r="S117" i="3"/>
  <c r="T101" i="3"/>
  <c r="S104" i="3"/>
  <c r="T94" i="3"/>
  <c r="S97" i="3"/>
  <c r="S100" i="3"/>
  <c r="S93" i="3"/>
  <c r="S92" i="3"/>
  <c r="S96" i="3"/>
  <c r="S85" i="3"/>
  <c r="S91" i="3"/>
  <c r="S95" i="3"/>
  <c r="S84" i="3"/>
  <c r="S116" i="3"/>
  <c r="S99" i="3"/>
  <c r="S103" i="3"/>
  <c r="S102" i="3"/>
  <c r="S106" i="3"/>
  <c r="S107" i="3"/>
  <c r="S108" i="3"/>
  <c r="O2" i="4" l="1"/>
  <c r="O4" i="4" l="1"/>
  <c r="T115" i="3"/>
  <c r="T114" i="3"/>
  <c r="S114" i="3"/>
  <c r="T113" i="3"/>
  <c r="S113" i="3"/>
  <c r="T112" i="3"/>
  <c r="S112" i="3"/>
  <c r="T111" i="3"/>
  <c r="T110" i="3"/>
  <c r="S110" i="3"/>
  <c r="T109" i="3"/>
  <c r="S109" i="3"/>
  <c r="T128" i="3"/>
  <c r="S128" i="3"/>
  <c r="T127" i="3"/>
  <c r="T126" i="3"/>
  <c r="S126" i="3"/>
  <c r="T125" i="3"/>
  <c r="S125" i="3"/>
  <c r="T124" i="3"/>
  <c r="S124" i="3"/>
  <c r="T123" i="3"/>
  <c r="T122" i="3"/>
  <c r="S122" i="3"/>
  <c r="T121" i="3"/>
  <c r="S121" i="3"/>
  <c r="T120" i="3"/>
  <c r="S120" i="3"/>
  <c r="T119" i="3"/>
  <c r="S138" i="3"/>
  <c r="S137" i="3"/>
  <c r="S136" i="3"/>
  <c r="T135" i="3"/>
  <c r="S134" i="3"/>
  <c r="S143" i="3"/>
  <c r="S142" i="3"/>
  <c r="T141" i="3"/>
  <c r="S140" i="3"/>
  <c r="S139" i="3"/>
  <c r="S148" i="3"/>
  <c r="T147" i="3"/>
  <c r="S146" i="3"/>
  <c r="S144" i="3"/>
  <c r="S155" i="3"/>
  <c r="T154" i="3"/>
  <c r="S153" i="3"/>
  <c r="S152" i="3"/>
  <c r="S151" i="3"/>
  <c r="T158" i="3"/>
  <c r="N4" i="4" l="1"/>
  <c r="T159" i="3"/>
  <c r="T161" i="3"/>
  <c r="T144" i="3"/>
  <c r="T148" i="3"/>
  <c r="T157" i="3"/>
  <c r="T152" i="3"/>
  <c r="T136" i="3"/>
  <c r="T160" i="3"/>
  <c r="T155" i="3"/>
  <c r="T151" i="3"/>
  <c r="T153" i="3"/>
  <c r="T137" i="3"/>
  <c r="T142" i="3"/>
  <c r="T134" i="3"/>
  <c r="T140" i="3"/>
  <c r="T143" i="3"/>
  <c r="T146" i="3"/>
  <c r="T139" i="3"/>
  <c r="T138" i="3"/>
  <c r="S154" i="3"/>
  <c r="S147" i="3"/>
  <c r="S141" i="3"/>
  <c r="S135" i="3"/>
  <c r="S119" i="3"/>
  <c r="S123" i="3"/>
  <c r="S127" i="3"/>
  <c r="S111" i="3"/>
  <c r="S115" i="3"/>
  <c r="S170" i="3" l="1"/>
  <c r="K9" i="5" s="1"/>
  <c r="T171" i="3"/>
  <c r="L9" i="5" s="1"/>
  <c r="O137" i="4"/>
  <c r="L11" i="5" s="1"/>
  <c r="N136" i="4"/>
  <c r="K11" i="5" s="1"/>
  <c r="L12" i="5" l="1"/>
  <c r="L14" i="5" s="1"/>
  <c r="L15" i="5" l="1"/>
  <c r="L16" i="5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<sst xmlns="http://schemas.openxmlformats.org/spreadsheetml/2006/main" count="3861" uniqueCount="1977">
  <si>
    <t>Taxable amount</t>
  </si>
  <si>
    <t>Total weight</t>
  </si>
  <si>
    <t>Range</t>
  </si>
  <si>
    <t>Set</t>
  </si>
  <si>
    <t xml:space="preserve">Subset                       </t>
  </si>
  <si>
    <t>Nb sets</t>
  </si>
  <si>
    <t>Weight/set</t>
  </si>
  <si>
    <t>5x(C)40</t>
  </si>
  <si>
    <t>5x(C)60</t>
  </si>
  <si>
    <t>Base</t>
  </si>
  <si>
    <t>Base XS1</t>
  </si>
  <si>
    <t>004.01.XS-E</t>
  </si>
  <si>
    <t>Base XS2</t>
  </si>
  <si>
    <t>004.02.XS-E</t>
  </si>
  <si>
    <t>Base XS3</t>
  </si>
  <si>
    <t>Base XS4</t>
  </si>
  <si>
    <t>004.04.XS-H</t>
  </si>
  <si>
    <t>Base XS5</t>
  </si>
  <si>
    <t>004.05.XS-H</t>
  </si>
  <si>
    <t>Wave</t>
  </si>
  <si>
    <t>Ships</t>
  </si>
  <si>
    <t>010.01.L-H</t>
  </si>
  <si>
    <t>Bank</t>
  </si>
  <si>
    <t>010.02.L-E</t>
  </si>
  <si>
    <t>5x(C)100</t>
  </si>
  <si>
    <t>Walls</t>
  </si>
  <si>
    <t>010.02.XL-E</t>
  </si>
  <si>
    <t>3x(C)100</t>
  </si>
  <si>
    <t>Plume</t>
  </si>
  <si>
    <t>010.01.XXL-H</t>
  </si>
  <si>
    <t>1x(C)80</t>
  </si>
  <si>
    <t>010.01.MEG-H</t>
  </si>
  <si>
    <t>1x(C)100</t>
  </si>
  <si>
    <t>Belharra</t>
  </si>
  <si>
    <t>010.02.MEG-E</t>
  </si>
  <si>
    <t>Jaws</t>
  </si>
  <si>
    <t>010.03.MEG-M</t>
  </si>
  <si>
    <t>1x(C)60</t>
  </si>
  <si>
    <t>Pipeline</t>
  </si>
  <si>
    <t>010.04.MEG-H</t>
  </si>
  <si>
    <t>1x(B)160</t>
  </si>
  <si>
    <t>Mavericks</t>
  </si>
  <si>
    <t>010.05.MEG-M</t>
  </si>
  <si>
    <t>1x(C)120</t>
  </si>
  <si>
    <t>Avalanche</t>
  </si>
  <si>
    <t>010.06.MEG-H</t>
  </si>
  <si>
    <t>1x(C)175</t>
  </si>
  <si>
    <t>Kanagawa</t>
  </si>
  <si>
    <t>010.07.MEG-M</t>
  </si>
  <si>
    <t xml:space="preserve">Teahupoo </t>
  </si>
  <si>
    <t>010.08.MEG-H</t>
  </si>
  <si>
    <t>010.09.MEG-H</t>
  </si>
  <si>
    <t>Shirahama</t>
  </si>
  <si>
    <t>010.10.MEG-H</t>
  </si>
  <si>
    <t>Oahu</t>
  </si>
  <si>
    <t>010.11.MEG-H</t>
  </si>
  <si>
    <t>1x(B)140</t>
  </si>
  <si>
    <t>Dungeons</t>
  </si>
  <si>
    <t>010.12.MEG-H</t>
  </si>
  <si>
    <t>Volumholds</t>
  </si>
  <si>
    <t>Blackfoot</t>
  </si>
  <si>
    <t>012.01.XXS-H</t>
  </si>
  <si>
    <t>Screw on</t>
  </si>
  <si>
    <t>Volcano</t>
  </si>
  <si>
    <t>012.01.XS-H</t>
  </si>
  <si>
    <t>Hubby</t>
  </si>
  <si>
    <t>012.01.S-M</t>
  </si>
  <si>
    <t>Soap</t>
  </si>
  <si>
    <t>012.02.S-H</t>
  </si>
  <si>
    <t>Crack</t>
  </si>
  <si>
    <t>012.03.S-H</t>
  </si>
  <si>
    <t>Moon</t>
  </si>
  <si>
    <t>012.04.S-H</t>
  </si>
  <si>
    <t>TV S</t>
  </si>
  <si>
    <t>012.05.S-M</t>
  </si>
  <si>
    <t>TV M</t>
  </si>
  <si>
    <t>012.01.M-M</t>
  </si>
  <si>
    <t>Planets</t>
  </si>
  <si>
    <t>Ceres</t>
  </si>
  <si>
    <t>014.01.M-H</t>
  </si>
  <si>
    <t>Argos</t>
  </si>
  <si>
    <t>014.01.L-H</t>
  </si>
  <si>
    <t>Utopia</t>
  </si>
  <si>
    <t>014.02.L-M</t>
  </si>
  <si>
    <t>Styx</t>
  </si>
  <si>
    <t>014.03.L-M</t>
  </si>
  <si>
    <t>Orcus</t>
  </si>
  <si>
    <t>014.04.L-M</t>
  </si>
  <si>
    <t>Eris</t>
  </si>
  <si>
    <t>014.01.XL-M</t>
  </si>
  <si>
    <t>2x(C)100</t>
  </si>
  <si>
    <t>Pluto</t>
  </si>
  <si>
    <t>014.02.XL-M</t>
  </si>
  <si>
    <t>Haumea</t>
  </si>
  <si>
    <t>014.03.XL-H</t>
  </si>
  <si>
    <t>Quaorar</t>
  </si>
  <si>
    <t>014.04.XL-H</t>
  </si>
  <si>
    <t>2x(C)50</t>
  </si>
  <si>
    <t>Venus</t>
  </si>
  <si>
    <t>014.05.XL-H</t>
  </si>
  <si>
    <t>4x(C)100</t>
  </si>
  <si>
    <t>Neptune</t>
  </si>
  <si>
    <t>014.06.XL-E</t>
  </si>
  <si>
    <t>Titan</t>
  </si>
  <si>
    <t>014.07-XL-M</t>
  </si>
  <si>
    <t>3x(C)120</t>
  </si>
  <si>
    <t>Dac</t>
  </si>
  <si>
    <t>014.08-XL-M</t>
  </si>
  <si>
    <t>Pulsar</t>
  </si>
  <si>
    <t>014.09-XL-M</t>
  </si>
  <si>
    <t>Lo</t>
  </si>
  <si>
    <t>014.01.XXL-M</t>
  </si>
  <si>
    <t>Saturn</t>
  </si>
  <si>
    <t>014.02.XXL-M</t>
  </si>
  <si>
    <t>Mercury</t>
  </si>
  <si>
    <t>014.03.XXL-E</t>
  </si>
  <si>
    <t>3x(C)70</t>
  </si>
  <si>
    <t>Jupiter</t>
  </si>
  <si>
    <t>014.01.MEG-M</t>
  </si>
  <si>
    <t>1x(C)155</t>
  </si>
  <si>
    <t>B 612</t>
  </si>
  <si>
    <t>014.02.MEG-M</t>
  </si>
  <si>
    <t>1x(C)126</t>
  </si>
  <si>
    <t>Earth</t>
  </si>
  <si>
    <t>014.03.MEG-M</t>
  </si>
  <si>
    <t>Mars</t>
  </si>
  <si>
    <t>014.04.MEG-M</t>
  </si>
  <si>
    <t>Uranus</t>
  </si>
  <si>
    <t>014.05.MEG-H</t>
  </si>
  <si>
    <t>Arrakis</t>
  </si>
  <si>
    <t>014.06.MEG-M</t>
  </si>
  <si>
    <t>Hesperus</t>
  </si>
  <si>
    <t>014.07.MEG-M</t>
  </si>
  <si>
    <t>Satellites</t>
  </si>
  <si>
    <t>Thalassa</t>
  </si>
  <si>
    <t>015.01.XS-E</t>
  </si>
  <si>
    <t>Triton</t>
  </si>
  <si>
    <t>015.01.S-E</t>
  </si>
  <si>
    <t>Galatea</t>
  </si>
  <si>
    <t>015.01.M-E</t>
  </si>
  <si>
    <t>Helios</t>
  </si>
  <si>
    <t>015.02.M-M</t>
  </si>
  <si>
    <t>Miranda</t>
  </si>
  <si>
    <t>015.01.L-E</t>
  </si>
  <si>
    <t>Demos</t>
  </si>
  <si>
    <t>015.02.L-E</t>
  </si>
  <si>
    <t>Spoutnik</t>
  </si>
  <si>
    <t>016.01.XS-H</t>
  </si>
  <si>
    <t>Pioneer S1</t>
  </si>
  <si>
    <t>016.01.S-H</t>
  </si>
  <si>
    <t>Pioneer S2</t>
  </si>
  <si>
    <t>016.02.S-M</t>
  </si>
  <si>
    <t>Explorer S1</t>
  </si>
  <si>
    <t>016.03.S-M</t>
  </si>
  <si>
    <t>Explorer S2</t>
  </si>
  <si>
    <t>016.04.S-E</t>
  </si>
  <si>
    <t>1x(B)90</t>
  </si>
  <si>
    <t>Wings</t>
  </si>
  <si>
    <t>Harpies</t>
  </si>
  <si>
    <t>017.01.XS-H</t>
  </si>
  <si>
    <t>Ange</t>
  </si>
  <si>
    <t>017.02.XS-H</t>
  </si>
  <si>
    <t>017.01.S-H</t>
  </si>
  <si>
    <t>Lucifer</t>
  </si>
  <si>
    <t>017.02.S-H</t>
  </si>
  <si>
    <t>Rokh</t>
  </si>
  <si>
    <t>017.03.S-H</t>
  </si>
  <si>
    <t>Valkyrie</t>
  </si>
  <si>
    <t>017.04.S-M</t>
  </si>
  <si>
    <t>Raptor</t>
  </si>
  <si>
    <t>017.05.S-M</t>
  </si>
  <si>
    <t>5x(B)40</t>
  </si>
  <si>
    <t>017.01.M-M</t>
  </si>
  <si>
    <t>017.02.M-H</t>
  </si>
  <si>
    <t>Sphinx</t>
  </si>
  <si>
    <t>017.03.M-M</t>
  </si>
  <si>
    <t>5x(C)50</t>
  </si>
  <si>
    <t>Sparrow</t>
  </si>
  <si>
    <t>017.04.M-M</t>
  </si>
  <si>
    <t>1x(B)40</t>
  </si>
  <si>
    <t>Hawk</t>
  </si>
  <si>
    <t>017.05.M-M</t>
  </si>
  <si>
    <t>4x(B)50</t>
  </si>
  <si>
    <t>Astraeos</t>
  </si>
  <si>
    <t>017.01.L-H</t>
  </si>
  <si>
    <t>017.02.L-H</t>
  </si>
  <si>
    <t>3x(C)50</t>
  </si>
  <si>
    <t>Blade</t>
  </si>
  <si>
    <t>017.03.L-E</t>
  </si>
  <si>
    <t>Eos</t>
  </si>
  <si>
    <t>017.01.XL-H</t>
  </si>
  <si>
    <t>Icare</t>
  </si>
  <si>
    <t>017.01.XXL-M</t>
  </si>
  <si>
    <t>Shadows</t>
  </si>
  <si>
    <t>017.02.XXL-M</t>
  </si>
  <si>
    <t>2x(B)70</t>
  </si>
  <si>
    <t>Pegase</t>
  </si>
  <si>
    <t>017.01.MEG-M</t>
  </si>
  <si>
    <t>Fender</t>
  </si>
  <si>
    <t>017.02.MEG-E</t>
  </si>
  <si>
    <t>Flag</t>
  </si>
  <si>
    <t>017.03.MEG-E</t>
  </si>
  <si>
    <t>Urban</t>
  </si>
  <si>
    <t>Urban XS1</t>
  </si>
  <si>
    <t>018.01.XS-E</t>
  </si>
  <si>
    <t>Urban XS2</t>
  </si>
  <si>
    <t>018.02.XS-H</t>
  </si>
  <si>
    <t>Urban S1</t>
  </si>
  <si>
    <t>018.01.S-M</t>
  </si>
  <si>
    <t>Urban S2</t>
  </si>
  <si>
    <t>018.02.S-E</t>
  </si>
  <si>
    <t>Urban S3</t>
  </si>
  <si>
    <t>018.03.S-H</t>
  </si>
  <si>
    <t>Urban M1</t>
  </si>
  <si>
    <t>018.01.M-E</t>
  </si>
  <si>
    <t>Urban M2</t>
  </si>
  <si>
    <t>018.02.M-E</t>
  </si>
  <si>
    <t>Urban M3</t>
  </si>
  <si>
    <t>018.03.M-E</t>
  </si>
  <si>
    <t>Urban L1</t>
  </si>
  <si>
    <t>018.01.L-E</t>
  </si>
  <si>
    <t>Urban L2</t>
  </si>
  <si>
    <t>018.02.L-E</t>
  </si>
  <si>
    <t>Urban L3</t>
  </si>
  <si>
    <t>018.03.L-E</t>
  </si>
  <si>
    <t>Urban L4</t>
  </si>
  <si>
    <t>018.04.L-E</t>
  </si>
  <si>
    <t>Urban XL1</t>
  </si>
  <si>
    <t>018.01.XL-E</t>
  </si>
  <si>
    <t xml:space="preserve">Craters </t>
  </si>
  <si>
    <t>Marum</t>
  </si>
  <si>
    <t>019.01.XS-H</t>
  </si>
  <si>
    <t>screw on</t>
  </si>
  <si>
    <t>Picos XS1</t>
  </si>
  <si>
    <t>019.02.XS-H</t>
  </si>
  <si>
    <t>Picos XS2</t>
  </si>
  <si>
    <t>019.03.XS-H</t>
  </si>
  <si>
    <t>Picos S1</t>
  </si>
  <si>
    <t>019.01.S-H</t>
  </si>
  <si>
    <t>Picos S2</t>
  </si>
  <si>
    <t>019.02.S-H</t>
  </si>
  <si>
    <t>Picos S3</t>
  </si>
  <si>
    <t>019.03.S-H</t>
  </si>
  <si>
    <t>Roncador</t>
  </si>
  <si>
    <t>019.04.S-H</t>
  </si>
  <si>
    <t>Bikini</t>
  </si>
  <si>
    <t>019.05.S-H</t>
  </si>
  <si>
    <t>Cook M1</t>
  </si>
  <si>
    <t>019.01.M-M</t>
  </si>
  <si>
    <t>Cook M2</t>
  </si>
  <si>
    <t>019.02.M-H</t>
  </si>
  <si>
    <t>Cook M3</t>
  </si>
  <si>
    <t>019.03.M-H</t>
  </si>
  <si>
    <t>Picos M1</t>
  </si>
  <si>
    <t>019.04.M-H</t>
  </si>
  <si>
    <t>Nukumanu</t>
  </si>
  <si>
    <t>019.05.M-H</t>
  </si>
  <si>
    <t>1x(B)60</t>
  </si>
  <si>
    <t>Stromboli</t>
  </si>
  <si>
    <t>019.01.L-M</t>
  </si>
  <si>
    <t>2x(C)60</t>
  </si>
  <si>
    <t>Amak</t>
  </si>
  <si>
    <t>019.02.L-E</t>
  </si>
  <si>
    <t>2x(C)80</t>
  </si>
  <si>
    <t>Spider L1</t>
  </si>
  <si>
    <t>019.03.L-M</t>
  </si>
  <si>
    <t>Spider L2</t>
  </si>
  <si>
    <t>019.04.L-E</t>
  </si>
  <si>
    <t>Spider L3</t>
  </si>
  <si>
    <t>019.05.L-E</t>
  </si>
  <si>
    <t>Erebus L1</t>
  </si>
  <si>
    <t>019.06.L-M</t>
  </si>
  <si>
    <t>Erebus L2</t>
  </si>
  <si>
    <t>019.07.L-H</t>
  </si>
  <si>
    <t>Onotoa</t>
  </si>
  <si>
    <t>019.08.L-H</t>
  </si>
  <si>
    <t>The Saucer L1</t>
  </si>
  <si>
    <t>019.09.L-E</t>
  </si>
  <si>
    <t>Monchu</t>
  </si>
  <si>
    <t>019.10.L-H</t>
  </si>
  <si>
    <t>Cocoa</t>
  </si>
  <si>
    <t>019.11.L-E</t>
  </si>
  <si>
    <t>2x(B)50</t>
  </si>
  <si>
    <t>Hokkaido</t>
  </si>
  <si>
    <t>019.12.L-M</t>
  </si>
  <si>
    <t>Albertine</t>
  </si>
  <si>
    <t>019.01.XL-H</t>
  </si>
  <si>
    <t>Jarvis</t>
  </si>
  <si>
    <t>019.02.XL-E</t>
  </si>
  <si>
    <t>1x(C)130</t>
  </si>
  <si>
    <t>Diamond</t>
  </si>
  <si>
    <t>019.03.XL-H</t>
  </si>
  <si>
    <t>Vesuve</t>
  </si>
  <si>
    <t>019.04.XL-M</t>
  </si>
  <si>
    <t>1x(B)100</t>
  </si>
  <si>
    <t>Pavlov</t>
  </si>
  <si>
    <t>019.05.XL-H</t>
  </si>
  <si>
    <t>1x(B)50</t>
  </si>
  <si>
    <t>Pavlov Sister</t>
  </si>
  <si>
    <t>019.06.XL-H</t>
  </si>
  <si>
    <t>Taal</t>
  </si>
  <si>
    <t>019.07.XL-M</t>
  </si>
  <si>
    <t>1x(5)50</t>
  </si>
  <si>
    <t>The Saucer XL1</t>
  </si>
  <si>
    <t>019.08.XL-E</t>
  </si>
  <si>
    <t>Tartempion</t>
  </si>
  <si>
    <t>019.09.XL-H</t>
  </si>
  <si>
    <t>1x(B)200</t>
  </si>
  <si>
    <t>Agun</t>
  </si>
  <si>
    <t>019.10.XL-H</t>
  </si>
  <si>
    <t>Tycho</t>
  </si>
  <si>
    <t>019.11.XL-M</t>
  </si>
  <si>
    <t>Okama</t>
  </si>
  <si>
    <t>019.12.XL-E</t>
  </si>
  <si>
    <t>Vulcain</t>
  </si>
  <si>
    <t>019.01.XXL-M</t>
  </si>
  <si>
    <t>Krakatoa</t>
  </si>
  <si>
    <t>019.02.XXL-M</t>
  </si>
  <si>
    <t>Fuego</t>
  </si>
  <si>
    <t>019.03.XXL-M</t>
  </si>
  <si>
    <t>1x(B)80</t>
  </si>
  <si>
    <t>Truc</t>
  </si>
  <si>
    <t>019.04.XXL-M</t>
  </si>
  <si>
    <t>1x(B)120</t>
  </si>
  <si>
    <t>Bagana</t>
  </si>
  <si>
    <t>019.05.XXL-H</t>
  </si>
  <si>
    <t>Muche</t>
  </si>
  <si>
    <t>019.06.XXL-H</t>
  </si>
  <si>
    <t>Bobet</t>
  </si>
  <si>
    <t>019.07.XXL-H</t>
  </si>
  <si>
    <t>Fangio</t>
  </si>
  <si>
    <t>019.08.XXL-M</t>
  </si>
  <si>
    <t>1x(B)204</t>
  </si>
  <si>
    <t>Fuji</t>
  </si>
  <si>
    <t>019.01.MEG-E</t>
  </si>
  <si>
    <t>1x(C)170</t>
  </si>
  <si>
    <t>Etna</t>
  </si>
  <si>
    <t>019.02.MEG-M</t>
  </si>
  <si>
    <t>1x(C)136</t>
  </si>
  <si>
    <t>Fournaise</t>
  </si>
  <si>
    <t>019.03.MEG-M</t>
  </si>
  <si>
    <t>Galeras</t>
  </si>
  <si>
    <t>019.04.MEG-H</t>
  </si>
  <si>
    <t>Bidule</t>
  </si>
  <si>
    <t>019.05.MEG-H</t>
  </si>
  <si>
    <t>Machin</t>
  </si>
  <si>
    <t>019.06.MEG-H</t>
  </si>
  <si>
    <t>11x(B)213</t>
  </si>
  <si>
    <t>019.07.MEG-H</t>
  </si>
  <si>
    <t>Gus</t>
  </si>
  <si>
    <t>019.08.MEG-H</t>
  </si>
  <si>
    <t>1x(B)180</t>
  </si>
  <si>
    <t>Chose</t>
  </si>
  <si>
    <t>019.09.MEG-H</t>
  </si>
  <si>
    <t>Jo</t>
  </si>
  <si>
    <t>019.10.MEG-H</t>
  </si>
  <si>
    <t>Lepot</t>
  </si>
  <si>
    <t>019.11.MEG-E</t>
  </si>
  <si>
    <t>Magma</t>
  </si>
  <si>
    <t>019.12.MEG-H</t>
  </si>
  <si>
    <t>Atole</t>
  </si>
  <si>
    <t>019.13.MEG-E</t>
  </si>
  <si>
    <t>Pulsar XS1</t>
  </si>
  <si>
    <t>020.01.XS-H</t>
  </si>
  <si>
    <t>Pulsar XS2</t>
  </si>
  <si>
    <t>020.02.XS-H</t>
  </si>
  <si>
    <t>Pulsar S1</t>
  </si>
  <si>
    <t>020.01.S-H</t>
  </si>
  <si>
    <t>5x(B)50</t>
  </si>
  <si>
    <t>Pulsar M1</t>
  </si>
  <si>
    <t>020.01.M-M</t>
  </si>
  <si>
    <t>5x(B)70</t>
  </si>
  <si>
    <t>Pulsar L1</t>
  </si>
  <si>
    <t>020.01.L-M</t>
  </si>
  <si>
    <t>3x(B)90</t>
  </si>
  <si>
    <t>Pulsar L2</t>
  </si>
  <si>
    <t>020.02.L-M</t>
  </si>
  <si>
    <t>Pulsar XL1</t>
  </si>
  <si>
    <t>020.01.XL-M</t>
  </si>
  <si>
    <t>Pulsar XL2</t>
  </si>
  <si>
    <t>020.02.XL-H</t>
  </si>
  <si>
    <t>Pulsar XL3</t>
  </si>
  <si>
    <t>020.03.XL-M</t>
  </si>
  <si>
    <t>Pulsar XXL1</t>
  </si>
  <si>
    <t>020.01.XXL-M</t>
  </si>
  <si>
    <t>Pulsar XXL2</t>
  </si>
  <si>
    <t>020.02.XXL-M</t>
  </si>
  <si>
    <t>Pulsar mega 1</t>
  </si>
  <si>
    <t>020.01.MEG-M</t>
  </si>
  <si>
    <t>Pulsar mega 2</t>
  </si>
  <si>
    <t>020.02.MEG-H</t>
  </si>
  <si>
    <t>Pulsar mega 3</t>
  </si>
  <si>
    <t>020.03.MEG-M</t>
  </si>
  <si>
    <t>Boomerang</t>
  </si>
  <si>
    <t>Sydney XS1</t>
  </si>
  <si>
    <t>021.01.XS-H</t>
  </si>
  <si>
    <t>Sydney XS2</t>
  </si>
  <si>
    <t>021.02.XS-H</t>
  </si>
  <si>
    <t>Inertia</t>
  </si>
  <si>
    <t>021.01.S-H</t>
  </si>
  <si>
    <t>10x(B)40</t>
  </si>
  <si>
    <t>Weapon S1</t>
  </si>
  <si>
    <t>021.02.S-H</t>
  </si>
  <si>
    <t>Weapon S2</t>
  </si>
  <si>
    <t>021.03.S-H</t>
  </si>
  <si>
    <t>Station</t>
  </si>
  <si>
    <t>021.04.S-M</t>
  </si>
  <si>
    <t>Element</t>
  </si>
  <si>
    <t>021.05.S-M</t>
  </si>
  <si>
    <t>Spirit</t>
  </si>
  <si>
    <t>021.06.S-M</t>
  </si>
  <si>
    <t>Killer M1</t>
  </si>
  <si>
    <t>021.01.M-H</t>
  </si>
  <si>
    <t>Killer M2</t>
  </si>
  <si>
    <t>021.02.M-M</t>
  </si>
  <si>
    <t>Killer M3</t>
  </si>
  <si>
    <t>021.03.M-M</t>
  </si>
  <si>
    <t>Weapon M1</t>
  </si>
  <si>
    <t>021.04.M-H</t>
  </si>
  <si>
    <t>3x(B)50</t>
  </si>
  <si>
    <t>Song L1</t>
  </si>
  <si>
    <t>021.01.L-H</t>
  </si>
  <si>
    <t>Song L2</t>
  </si>
  <si>
    <t>021.02.L-M</t>
  </si>
  <si>
    <t>Song L3</t>
  </si>
  <si>
    <t>021.03.L-M</t>
  </si>
  <si>
    <t>Song L4</t>
  </si>
  <si>
    <t>021.04.L-E</t>
  </si>
  <si>
    <t>Song L5</t>
  </si>
  <si>
    <t>021.05.L-E</t>
  </si>
  <si>
    <t>Line</t>
  </si>
  <si>
    <t>021.06.L-M</t>
  </si>
  <si>
    <t>Weapon L1</t>
  </si>
  <si>
    <t>021.07.L-H</t>
  </si>
  <si>
    <t>Weapon L2</t>
  </si>
  <si>
    <t>021.08.L-H</t>
  </si>
  <si>
    <t>3x(B)60</t>
  </si>
  <si>
    <t>Rarrk</t>
  </si>
  <si>
    <t>021.09.L-E</t>
  </si>
  <si>
    <t>Inuit L1</t>
  </si>
  <si>
    <t>021.10.L-E</t>
  </si>
  <si>
    <t>Tribal XL1</t>
  </si>
  <si>
    <t>021.01.XL-H</t>
  </si>
  <si>
    <t>2x(B)40</t>
  </si>
  <si>
    <t>Tribal XL2</t>
  </si>
  <si>
    <t>021.02.XL-M</t>
  </si>
  <si>
    <t>Tribal XL3</t>
  </si>
  <si>
    <t>021.10.XL-E</t>
  </si>
  <si>
    <t>Arbor XL1</t>
  </si>
  <si>
    <t>021.03.XL-H</t>
  </si>
  <si>
    <t>Arbor XL2</t>
  </si>
  <si>
    <t>021.04.XL-M</t>
  </si>
  <si>
    <t>Nomade XL1</t>
  </si>
  <si>
    <t>021.05.XL-E</t>
  </si>
  <si>
    <t>Nomade XL2</t>
  </si>
  <si>
    <t>021.06.XL-E</t>
  </si>
  <si>
    <t>Weapon XL1</t>
  </si>
  <si>
    <t>021.07.XL-H</t>
  </si>
  <si>
    <t>Inuit XL1</t>
  </si>
  <si>
    <t>2x(B)160</t>
  </si>
  <si>
    <t>Inuit XL2</t>
  </si>
  <si>
    <t>021.09.XL-E</t>
  </si>
  <si>
    <t>2x(B)140</t>
  </si>
  <si>
    <t>Ultimate</t>
  </si>
  <si>
    <t>021.01.XXL-H</t>
  </si>
  <si>
    <t>Elder</t>
  </si>
  <si>
    <t>021.02.XXL-M</t>
  </si>
  <si>
    <t>Outback</t>
  </si>
  <si>
    <t>021.03.XXL-M</t>
  </si>
  <si>
    <t>Sacral</t>
  </si>
  <si>
    <t>021.04.XXL-M</t>
  </si>
  <si>
    <t>Infinite</t>
  </si>
  <si>
    <t>021.01.MEG-H</t>
  </si>
  <si>
    <t>1x(B)70</t>
  </si>
  <si>
    <t>Native</t>
  </si>
  <si>
    <t>021.02.MEG-M</t>
  </si>
  <si>
    <t>Intuition mega 1</t>
  </si>
  <si>
    <t>021.03.MEG-E</t>
  </si>
  <si>
    <t>Intuition mega 2</t>
  </si>
  <si>
    <t>021.04.MEG-E</t>
  </si>
  <si>
    <t>Intuition mega 3</t>
  </si>
  <si>
    <t>021.05.MEG-M</t>
  </si>
  <si>
    <t>XS 1</t>
  </si>
  <si>
    <t>100.01.XS-H</t>
  </si>
  <si>
    <t>S 1</t>
  </si>
  <si>
    <t>100.01.S-H</t>
  </si>
  <si>
    <t>S 2</t>
  </si>
  <si>
    <t>100.02.S-M</t>
  </si>
  <si>
    <t>S 3</t>
  </si>
  <si>
    <t>100.03.S-H</t>
  </si>
  <si>
    <t>M 1</t>
  </si>
  <si>
    <t>100.01.M-M</t>
  </si>
  <si>
    <t>M 2</t>
  </si>
  <si>
    <t>100.02.M-M</t>
  </si>
  <si>
    <t>L 1</t>
  </si>
  <si>
    <t>100.01.L-M</t>
  </si>
  <si>
    <t>L 2</t>
  </si>
  <si>
    <t>100.02.L-H</t>
  </si>
  <si>
    <t>L 3</t>
  </si>
  <si>
    <t>100.03.L-M</t>
  </si>
  <si>
    <t>L 4</t>
  </si>
  <si>
    <t>100.04.L-M</t>
  </si>
  <si>
    <t>XL 1</t>
  </si>
  <si>
    <t>100.01.XL-M</t>
  </si>
  <si>
    <t>XL 2</t>
  </si>
  <si>
    <t>100.02.XL-M</t>
  </si>
  <si>
    <t>2x(B)120</t>
  </si>
  <si>
    <t>XL 3</t>
  </si>
  <si>
    <t>100.03.XL-H</t>
  </si>
  <si>
    <t>XL 4</t>
  </si>
  <si>
    <t>100.04.XL-M</t>
  </si>
  <si>
    <t>XL 5</t>
  </si>
  <si>
    <t>100.05.XL-M</t>
  </si>
  <si>
    <t>XL 6</t>
  </si>
  <si>
    <t>100.06.XL-M</t>
  </si>
  <si>
    <t>XL 7</t>
  </si>
  <si>
    <t>100.07.XL-M</t>
  </si>
  <si>
    <t>XL 8</t>
  </si>
  <si>
    <t>100.08.XL-H</t>
  </si>
  <si>
    <t>XXL 1</t>
  </si>
  <si>
    <t>100.01.XXL-M</t>
  </si>
  <si>
    <t>XXL 2</t>
  </si>
  <si>
    <t>100.02.XXL-E</t>
  </si>
  <si>
    <t>XXL 3</t>
  </si>
  <si>
    <t>100.03.XXL-M</t>
  </si>
  <si>
    <t>XXL 4</t>
  </si>
  <si>
    <t>100.04.XXL-M</t>
  </si>
  <si>
    <t>XXL 5</t>
  </si>
  <si>
    <t>100.05.XXL-M</t>
  </si>
  <si>
    <t>XXL 6</t>
  </si>
  <si>
    <t>100.06.XXL-M</t>
  </si>
  <si>
    <t>x(B)160</t>
  </si>
  <si>
    <t>XXL 7</t>
  </si>
  <si>
    <t>100.07.XXL-H</t>
  </si>
  <si>
    <t>XXL 8</t>
  </si>
  <si>
    <t>MEG 1</t>
  </si>
  <si>
    <t>100.01.MEG-H</t>
  </si>
  <si>
    <t>MEG 2</t>
  </si>
  <si>
    <t>100.02.MEG-H</t>
  </si>
  <si>
    <t>MEG 3</t>
  </si>
  <si>
    <t>100.03.MEG-M</t>
  </si>
  <si>
    <t>MEG 4</t>
  </si>
  <si>
    <t>100.04.MEG-M</t>
  </si>
  <si>
    <t>MEG 5</t>
  </si>
  <si>
    <t>100.05.MEG.H</t>
  </si>
  <si>
    <t>MEG 6</t>
  </si>
  <si>
    <t>100.06.MEG-E</t>
  </si>
  <si>
    <t>MEG 7</t>
  </si>
  <si>
    <t>100.07.MEG-H</t>
  </si>
  <si>
    <t>MEG 8</t>
  </si>
  <si>
    <t>100.08.MEG-M</t>
  </si>
  <si>
    <t>MEG 9</t>
  </si>
  <si>
    <t>100.09.MEG-M</t>
  </si>
  <si>
    <t>MEG 10</t>
  </si>
  <si>
    <t>100.10.MEG-M</t>
  </si>
  <si>
    <t>Plugs</t>
  </si>
  <si>
    <t>000.00.000-0</t>
  </si>
  <si>
    <t>Black</t>
  </si>
  <si>
    <t>Blue</t>
  </si>
  <si>
    <t>Yellow</t>
  </si>
  <si>
    <t>Red</t>
  </si>
  <si>
    <t>White</t>
  </si>
  <si>
    <t>Pinch</t>
  </si>
  <si>
    <t>BoomRamp</t>
  </si>
  <si>
    <t>BoomRamp 1</t>
  </si>
  <si>
    <t>VOL.F.021-E</t>
  </si>
  <si>
    <t>BoomRamp 2</t>
  </si>
  <si>
    <t>VOL.F.022-E</t>
  </si>
  <si>
    <t>BoomRamp 3</t>
  </si>
  <si>
    <t>VOL.F.023-M</t>
  </si>
  <si>
    <t>BoomRamp 4</t>
  </si>
  <si>
    <t>VOL.F.024-M</t>
  </si>
  <si>
    <t>BoomRamp 5</t>
  </si>
  <si>
    <t>VOL.F.025-M</t>
  </si>
  <si>
    <t>BoomRamp 6</t>
  </si>
  <si>
    <t>VOL.F.026-H</t>
  </si>
  <si>
    <t>BoomJump</t>
  </si>
  <si>
    <t>BoomJump 1</t>
  </si>
  <si>
    <t>VOL.F.027-E</t>
  </si>
  <si>
    <t>BoomJump 2</t>
  </si>
  <si>
    <t>VOL.F.028-E</t>
  </si>
  <si>
    <t>BoomJump 3</t>
  </si>
  <si>
    <t>VOL.F.029-E</t>
  </si>
  <si>
    <t>BoomJump 4</t>
  </si>
  <si>
    <t>VOL.F.030-M</t>
  </si>
  <si>
    <t>BoomJump 5</t>
  </si>
  <si>
    <t>VOL.F.031-H</t>
  </si>
  <si>
    <t>BoomJump 6</t>
  </si>
  <si>
    <t>VOL.F.032-M</t>
  </si>
  <si>
    <t xml:space="preserve"> Taji</t>
  </si>
  <si>
    <t xml:space="preserve"> Taji 1</t>
  </si>
  <si>
    <t>VOL.F.035-M</t>
  </si>
  <si>
    <t>Taji 2</t>
  </si>
  <si>
    <t>VOL.F.033-M</t>
  </si>
  <si>
    <t>Taji 3</t>
  </si>
  <si>
    <t>VOL.F.034-H</t>
  </si>
  <si>
    <t>Taji 4</t>
  </si>
  <si>
    <t>VOL.F.041-M</t>
  </si>
  <si>
    <t>VOL.F.036-M</t>
  </si>
  <si>
    <t>Taji Bubble 2</t>
  </si>
  <si>
    <t>VOL.F.037-E</t>
  </si>
  <si>
    <t>Taji Bubble 3</t>
  </si>
  <si>
    <t>VOL.F.038-M</t>
  </si>
  <si>
    <t>Taji Bubble 4</t>
  </si>
  <si>
    <t>VOL.F.039-E</t>
  </si>
  <si>
    <t>Taji Bubble 5</t>
  </si>
  <si>
    <t>VOL.F.040-M</t>
  </si>
  <si>
    <t>Taji Slab</t>
  </si>
  <si>
    <t>Taji Slab 1</t>
  </si>
  <si>
    <t>VOL.F.042-H</t>
  </si>
  <si>
    <t>Taji Slab 2</t>
  </si>
  <si>
    <t>VOL.F.043-M</t>
  </si>
  <si>
    <t>Taji Slab 3</t>
  </si>
  <si>
    <t>VOL.F.044-H</t>
  </si>
  <si>
    <t>Taji Slab 4</t>
  </si>
  <si>
    <t>VOL.F.045-M</t>
  </si>
  <si>
    <t>Taji Slab 5</t>
  </si>
  <si>
    <t>VOL.F.046-M</t>
  </si>
  <si>
    <t>Taji Pinch</t>
  </si>
  <si>
    <t>Taji Pinch 1</t>
  </si>
  <si>
    <t>VOL.F.047-M</t>
  </si>
  <si>
    <t>Taji Pinch 2</t>
  </si>
  <si>
    <t>VOL.F.048-M</t>
  </si>
  <si>
    <t>Taji Pinch 3</t>
  </si>
  <si>
    <t>VOL.F.049-M</t>
  </si>
  <si>
    <t>Taji Pinch 4</t>
  </si>
  <si>
    <t>VOL.F.050-E</t>
  </si>
  <si>
    <t>Taji Pinch 5</t>
  </si>
  <si>
    <t>VOL.F.051-H</t>
  </si>
  <si>
    <t>Taji Pinch 6</t>
  </si>
  <si>
    <t>VOL.F.052-M</t>
  </si>
  <si>
    <t>Taji Pinch 7</t>
  </si>
  <si>
    <t>VOL.F.053-H</t>
  </si>
  <si>
    <t>Taji Pinch 8</t>
  </si>
  <si>
    <t>VOL.F.054-E</t>
  </si>
  <si>
    <t>Taji Pinch 9</t>
  </si>
  <si>
    <t>VOL.F.055-H</t>
  </si>
  <si>
    <t>Taji Pinch 10</t>
  </si>
  <si>
    <t>VOL.F.056-E</t>
  </si>
  <si>
    <t>Taji Pinch 1 DT</t>
  </si>
  <si>
    <t>VOL.F.076-M</t>
  </si>
  <si>
    <t>Taji Pinch 2 DT</t>
  </si>
  <si>
    <t>VOL.F.077-M</t>
  </si>
  <si>
    <t>Taji Pinch 3 DT</t>
  </si>
  <si>
    <t>VOL.F.078-M</t>
  </si>
  <si>
    <t>Taji Pinch 4 DT</t>
  </si>
  <si>
    <t>VOL.F.079-E</t>
  </si>
  <si>
    <t>Taji Pinch 5 DT</t>
  </si>
  <si>
    <t>VOL.F.080-H</t>
  </si>
  <si>
    <t>Taji Pinch 6 DT</t>
  </si>
  <si>
    <t>VOL.F.081-M</t>
  </si>
  <si>
    <t>Taji Pinch 7 DT</t>
  </si>
  <si>
    <t>VOL.F.082-H</t>
  </si>
  <si>
    <t>Taji Pinch 8 DT</t>
  </si>
  <si>
    <t>VOL.F.083-E</t>
  </si>
  <si>
    <t>Taji Pinch 9 DT</t>
  </si>
  <si>
    <t>VOL.F.084-H</t>
  </si>
  <si>
    <t>Taji Pinch 10 DT</t>
  </si>
  <si>
    <t>VOL.F.085-E</t>
  </si>
  <si>
    <t>Sky-ball</t>
  </si>
  <si>
    <t>Sky-ball S1</t>
  </si>
  <si>
    <t>VOL.F.066-H</t>
  </si>
  <si>
    <t>Sky-ball S2</t>
  </si>
  <si>
    <t>VOL.F.067-H</t>
  </si>
  <si>
    <t>Sky-ball M1</t>
  </si>
  <si>
    <t>VOL.F.068-H</t>
  </si>
  <si>
    <t>Sky-ball M2</t>
  </si>
  <si>
    <t>VOL.F.069-H</t>
  </si>
  <si>
    <t>Sky-ball L1</t>
  </si>
  <si>
    <t>VOL.F.070-H</t>
  </si>
  <si>
    <t>Sky-ball L2</t>
  </si>
  <si>
    <t>VOL.F.071-H</t>
  </si>
  <si>
    <t>Sky-ball XL1</t>
  </si>
  <si>
    <t>VOL.F.072-H</t>
  </si>
  <si>
    <t>Sky-ball XL2</t>
  </si>
  <si>
    <t>VOL.F.073-H</t>
  </si>
  <si>
    <t>Total Sky-ball 1</t>
  </si>
  <si>
    <t>VOL.F.074-H</t>
  </si>
  <si>
    <t>Total Sky-ball 2</t>
  </si>
  <si>
    <t>VOL.F.075-H</t>
  </si>
  <si>
    <t>Sizes (cm)</t>
  </si>
  <si>
    <t>Grey</t>
  </si>
  <si>
    <t>Pentagon</t>
  </si>
  <si>
    <t>Pentagon M</t>
  </si>
  <si>
    <t>W.02.01.M</t>
  </si>
  <si>
    <t>Pentagon L</t>
  </si>
  <si>
    <t>W.02.02.L</t>
  </si>
  <si>
    <t>Ramps</t>
  </si>
  <si>
    <t>Ramps 1</t>
  </si>
  <si>
    <t>W.03.01.M</t>
  </si>
  <si>
    <t>Starwoods</t>
  </si>
  <si>
    <t>Starwoods 1</t>
  </si>
  <si>
    <t>W.04.01.L</t>
  </si>
  <si>
    <t>Starwoods 2</t>
  </si>
  <si>
    <t>W.04.02.L</t>
  </si>
  <si>
    <t>Starwoods 3</t>
  </si>
  <si>
    <t>W.04.03.L</t>
  </si>
  <si>
    <t>Starwoods 4</t>
  </si>
  <si>
    <t>W.04.04.L</t>
  </si>
  <si>
    <t>Starwoods 5</t>
  </si>
  <si>
    <t>W.04.05.L</t>
  </si>
  <si>
    <t>Starwoods 6</t>
  </si>
  <si>
    <t>W.04.06.L</t>
  </si>
  <si>
    <t>Starwoods 7</t>
  </si>
  <si>
    <t>W.04.07.L</t>
  </si>
  <si>
    <t>Asymmetric pyramids 1</t>
  </si>
  <si>
    <t>W.05.01.SML</t>
  </si>
  <si>
    <t>Asymmetric pyramids 2</t>
  </si>
  <si>
    <t>W.05.02.SML</t>
  </si>
  <si>
    <t>Asymmetric pyramids 3</t>
  </si>
  <si>
    <t>W.05.03.SML</t>
  </si>
  <si>
    <t>Asymmetric pyramids 4</t>
  </si>
  <si>
    <t>W.05.04.SML</t>
  </si>
  <si>
    <t>Asymmetric pyramids 5</t>
  </si>
  <si>
    <t>W.05.05.L</t>
  </si>
  <si>
    <t>Asymmetric pyramids 6</t>
  </si>
  <si>
    <t>W.05.06.L</t>
  </si>
  <si>
    <t>Asymmetric pyramids 7</t>
  </si>
  <si>
    <t>W.05.07.L</t>
  </si>
  <si>
    <t>Asymmetric pyramids 8</t>
  </si>
  <si>
    <t>W.05.08.L</t>
  </si>
  <si>
    <t>Ball S1</t>
  </si>
  <si>
    <t>W.06.01.S</t>
  </si>
  <si>
    <t>Ball S2</t>
  </si>
  <si>
    <t>W.06.02.S</t>
  </si>
  <si>
    <t>Ball S3</t>
  </si>
  <si>
    <t>W.06.03.S</t>
  </si>
  <si>
    <t>Ball S4</t>
  </si>
  <si>
    <t>W.06.04.S</t>
  </si>
  <si>
    <t>Ball S5</t>
  </si>
  <si>
    <t>W.06.05.S</t>
  </si>
  <si>
    <t>Ball S6</t>
  </si>
  <si>
    <t>W.06.06.S</t>
  </si>
  <si>
    <t>Ball M1</t>
  </si>
  <si>
    <t>W.06.07.M</t>
  </si>
  <si>
    <t>Ball M2</t>
  </si>
  <si>
    <t>W.06.08.M</t>
  </si>
  <si>
    <t>Ball M3</t>
  </si>
  <si>
    <t>W.06.09.M</t>
  </si>
  <si>
    <t>Ball M4</t>
  </si>
  <si>
    <t>W.06.10.M</t>
  </si>
  <si>
    <t>Ball M5</t>
  </si>
  <si>
    <t>W.06.11.M</t>
  </si>
  <si>
    <t>Ball M6</t>
  </si>
  <si>
    <t>W.06.12.M</t>
  </si>
  <si>
    <t>Ball L1</t>
  </si>
  <si>
    <t>W.06.13.L</t>
  </si>
  <si>
    <t>Ball L2</t>
  </si>
  <si>
    <t>W.06.14.L</t>
  </si>
  <si>
    <t>Ball L3</t>
  </si>
  <si>
    <t>W.06.15.L</t>
  </si>
  <si>
    <t>Ball L4</t>
  </si>
  <si>
    <t>W.06.16.L</t>
  </si>
  <si>
    <t>Ball XL1</t>
  </si>
  <si>
    <t>W.06.17.XL</t>
  </si>
  <si>
    <t>Ball XL2</t>
  </si>
  <si>
    <t>W.06.18.XL</t>
  </si>
  <si>
    <t>Ball XL3</t>
  </si>
  <si>
    <t>W.06.19.XL</t>
  </si>
  <si>
    <t>Ball XL4</t>
  </si>
  <si>
    <t>W.06.20.XL</t>
  </si>
  <si>
    <t>Finger crack 15°</t>
  </si>
  <si>
    <t>W.10.01.M</t>
  </si>
  <si>
    <t>Finger crack 30°</t>
  </si>
  <si>
    <t>W.10.02.M</t>
  </si>
  <si>
    <t>Finger crack 90°</t>
  </si>
  <si>
    <t>W.10.03.M</t>
  </si>
  <si>
    <t>Open crack</t>
  </si>
  <si>
    <t>Open crack 15° </t>
  </si>
  <si>
    <t>W.07.01.L</t>
  </si>
  <si>
    <t>W.08.01.L</t>
  </si>
  <si>
    <t>W.08.02.L</t>
  </si>
  <si>
    <t>W.08.03.L</t>
  </si>
  <si>
    <t>ignore:true;</t>
  </si>
  <si>
    <t>Transport cost</t>
  </si>
  <si>
    <t>VAT 0%</t>
  </si>
  <si>
    <t>100.08.XXL-M</t>
  </si>
  <si>
    <t>Big Fine F*</t>
  </si>
  <si>
    <t>Big Fat F*</t>
  </si>
  <si>
    <t>Big Flat F*</t>
  </si>
  <si>
    <t>022.37.XXL</t>
  </si>
  <si>
    <t>022.38.XXL</t>
  </si>
  <si>
    <t>022.39.XXL</t>
  </si>
  <si>
    <t>Riverside 19 MEG</t>
  </si>
  <si>
    <t>022.40.MEG</t>
  </si>
  <si>
    <t>Riverside 20 MEG</t>
  </si>
  <si>
    <t>022.41.MEG</t>
  </si>
  <si>
    <t>Riverside 21 MEG</t>
  </si>
  <si>
    <t>022.42.MEG</t>
  </si>
  <si>
    <t>Sunside 17 MEG</t>
  </si>
  <si>
    <t>022.59.MEG</t>
  </si>
  <si>
    <t>Sunside 18 MEG</t>
  </si>
  <si>
    <t>022.60.MEG</t>
  </si>
  <si>
    <t>Lift</t>
  </si>
  <si>
    <t>023.04.L</t>
  </si>
  <si>
    <t>Lift L3</t>
  </si>
  <si>
    <t>023.05.L</t>
  </si>
  <si>
    <t>Lift XL1</t>
  </si>
  <si>
    <t>023.15.XL</t>
  </si>
  <si>
    <t>Lift XL2</t>
  </si>
  <si>
    <t>023.16.XL</t>
  </si>
  <si>
    <t>Lift XL3</t>
  </si>
  <si>
    <t>023.17.XL</t>
  </si>
  <si>
    <t>Lift XXL1</t>
  </si>
  <si>
    <t>023.20.XXL</t>
  </si>
  <si>
    <t>Taji</t>
  </si>
  <si>
    <t>Taji XXL1</t>
  </si>
  <si>
    <t>024.15.XXL</t>
  </si>
  <si>
    <t>Taji XXL2</t>
  </si>
  <si>
    <t>024.16.XXL</t>
  </si>
  <si>
    <t>Taji XXL3</t>
  </si>
  <si>
    <t>024.17.XXL</t>
  </si>
  <si>
    <t>024.18.MEG</t>
  </si>
  <si>
    <t>1x(B)220</t>
  </si>
  <si>
    <t>1x(B)50/3x(B)6/1x(B)70</t>
  </si>
  <si>
    <t>2x(B)60/3x(B)50</t>
  </si>
  <si>
    <t>5x(B)60</t>
  </si>
  <si>
    <t>1x(B)80/2x(B)70</t>
  </si>
  <si>
    <t>Pebble 1 XXS</t>
  </si>
  <si>
    <t>022.01.XXS</t>
  </si>
  <si>
    <t>Pebble 2 XXS</t>
  </si>
  <si>
    <t>022.02.XXS</t>
  </si>
  <si>
    <t>Pebble 3 XS</t>
  </si>
  <si>
    <t>022.03.XS</t>
  </si>
  <si>
    <t>Pebble 4 S</t>
  </si>
  <si>
    <t>022.04.S</t>
  </si>
  <si>
    <t>Pebble 5 S</t>
  </si>
  <si>
    <t>022.05.S</t>
  </si>
  <si>
    <t xml:space="preserve">Riverside 1 M </t>
  </si>
  <si>
    <t>022.22.M</t>
  </si>
  <si>
    <t>022.23.M</t>
  </si>
  <si>
    <t>022.24.M</t>
  </si>
  <si>
    <t>022.27.M</t>
  </si>
  <si>
    <t>022.28.L</t>
  </si>
  <si>
    <t>022.29.L</t>
  </si>
  <si>
    <t>022.30.L</t>
  </si>
  <si>
    <t>022.31.XL</t>
  </si>
  <si>
    <t>022.32.XL</t>
  </si>
  <si>
    <t>Riverside 12 XL</t>
  </si>
  <si>
    <t>022.33.XL</t>
  </si>
  <si>
    <t>022.34.XXL</t>
  </si>
  <si>
    <t>022.35.XXL</t>
  </si>
  <si>
    <t>Sunside 1 M</t>
  </si>
  <si>
    <t>022.43.M</t>
  </si>
  <si>
    <t>Sunside 3 L</t>
  </si>
  <si>
    <t>022.45.L</t>
  </si>
  <si>
    <t>Sunside 4 L</t>
  </si>
  <si>
    <t>022.46.L</t>
  </si>
  <si>
    <t>Sunside 5 L</t>
  </si>
  <si>
    <t>022.47.L</t>
  </si>
  <si>
    <t>Sunside 6 XL</t>
  </si>
  <si>
    <t>022.48.XL</t>
  </si>
  <si>
    <t>Sunside 7 XL</t>
  </si>
  <si>
    <t>022.49.XL</t>
  </si>
  <si>
    <t>Sunside 8 XL</t>
  </si>
  <si>
    <t>022.50.XL</t>
  </si>
  <si>
    <t>Sunside 9 XL</t>
  </si>
  <si>
    <t>022.51.XL</t>
  </si>
  <si>
    <t>Sunside 11 XXL</t>
  </si>
  <si>
    <t>022.53.XXL</t>
  </si>
  <si>
    <t>Sunside 12 XXL</t>
  </si>
  <si>
    <t>022.54.XXL</t>
  </si>
  <si>
    <t>Sunside 13 XXL</t>
  </si>
  <si>
    <t>022.55.XXL</t>
  </si>
  <si>
    <t>Sunside 14 XXL</t>
  </si>
  <si>
    <t>022.56.XXL</t>
  </si>
  <si>
    <t>Sunside 15 XXL</t>
  </si>
  <si>
    <t>022.57.XXL</t>
  </si>
  <si>
    <t>Sunside 16 XXL</t>
  </si>
  <si>
    <t>022.58.XXL</t>
  </si>
  <si>
    <t>Taji Pinch S</t>
  </si>
  <si>
    <t>024.01.S</t>
  </si>
  <si>
    <t>Taji Pinch M1</t>
  </si>
  <si>
    <t>024.02.M</t>
  </si>
  <si>
    <t>Taji Pinch M2</t>
  </si>
  <si>
    <t>024.03.M</t>
  </si>
  <si>
    <t>Taji Pinch L1</t>
  </si>
  <si>
    <t>024.04.L</t>
  </si>
  <si>
    <t>Taji Pinch XL1</t>
  </si>
  <si>
    <t>024.05.XL</t>
  </si>
  <si>
    <t>Taji Pinch XL2</t>
  </si>
  <si>
    <t>024.06.XL</t>
  </si>
  <si>
    <t>Taji Pinch XXL1</t>
  </si>
  <si>
    <t>024.07.XXL</t>
  </si>
  <si>
    <t>Taji Pinch XXL2</t>
  </si>
  <si>
    <t>024.08.XXL</t>
  </si>
  <si>
    <t>Taji Pinch MEG 1</t>
  </si>
  <si>
    <t>2x(B)90</t>
  </si>
  <si>
    <t>022.25.M</t>
  </si>
  <si>
    <t>Taji Pinch MEG 2</t>
  </si>
  <si>
    <t>Taji Pinch MEG 3</t>
  </si>
  <si>
    <t>Taji Pinch MEG 9</t>
  </si>
  <si>
    <t>024.20.MEG</t>
  </si>
  <si>
    <t>024.27.MEG</t>
  </si>
  <si>
    <t>Taji Pinch MEG 4</t>
  </si>
  <si>
    <t>Taji Pinch MEG 5</t>
  </si>
  <si>
    <t>Taji Pinch MEG 6</t>
  </si>
  <si>
    <t>Taji Pinch MEG 7</t>
  </si>
  <si>
    <t>Taji Pinch MEG 8</t>
  </si>
  <si>
    <t>024.22.MEG</t>
  </si>
  <si>
    <t>024.23.MEG</t>
  </si>
  <si>
    <t>024.24.MEG</t>
  </si>
  <si>
    <t>024.25.MEG</t>
  </si>
  <si>
    <t>024.26.MEG</t>
  </si>
  <si>
    <t>W.06.25.L</t>
  </si>
  <si>
    <t>W.06.21.XS</t>
  </si>
  <si>
    <t>024.21.MEG</t>
  </si>
  <si>
    <t>W.06.22.XS</t>
  </si>
  <si>
    <t>W.06.23.XXS</t>
  </si>
  <si>
    <t>W.06.24.XXS</t>
  </si>
  <si>
    <t>W.06.26.L</t>
  </si>
  <si>
    <t>W.06.27.L</t>
  </si>
  <si>
    <t>W.06.28.L</t>
  </si>
  <si>
    <t>W.06.29.XL</t>
  </si>
  <si>
    <t>W.06.30.XL</t>
  </si>
  <si>
    <t>W.06.31.XL</t>
  </si>
  <si>
    <t>W.06.32.XL</t>
  </si>
  <si>
    <t>4x(B)40</t>
  </si>
  <si>
    <t>15x(B)40</t>
  </si>
  <si>
    <t>Balls</t>
  </si>
  <si>
    <t>024.09.MEG</t>
  </si>
  <si>
    <t>BoomJump 1 SML</t>
  </si>
  <si>
    <t>VOL.F.102-E</t>
  </si>
  <si>
    <t>BoomJump 1 SML DT</t>
  </si>
  <si>
    <t>VOL.F.103-E</t>
  </si>
  <si>
    <t>BoomJump 2 SML</t>
  </si>
  <si>
    <t>VOL.F.104-E</t>
  </si>
  <si>
    <t>BoomJump 2 SML DT</t>
  </si>
  <si>
    <t>VOL.F.105-E</t>
  </si>
  <si>
    <t>BoomJump 3 SML</t>
  </si>
  <si>
    <t>VOL.F.106-E</t>
  </si>
  <si>
    <t>BoomJump 3 SML DT</t>
  </si>
  <si>
    <t>VOL.F.107-E</t>
  </si>
  <si>
    <t>BoomJump 4 SML</t>
  </si>
  <si>
    <t>VOL.F.108-M</t>
  </si>
  <si>
    <t>BoomJump 4 SML DT</t>
  </si>
  <si>
    <t>VOL.F.109-M</t>
  </si>
  <si>
    <t>Boomerang 1 DT</t>
  </si>
  <si>
    <t>VOL.F.110-H</t>
  </si>
  <si>
    <t>Boomerang 2 DT</t>
  </si>
  <si>
    <t>VOL.F.111-M</t>
  </si>
  <si>
    <t>Boomerang 3 DT</t>
  </si>
  <si>
    <t>VOL.F.112-H</t>
  </si>
  <si>
    <t>Taji 1 SM DT</t>
  </si>
  <si>
    <t>VOL.F.116-H</t>
  </si>
  <si>
    <t>Pack Ball XS1</t>
  </si>
  <si>
    <t>Pack Ball XS2</t>
  </si>
  <si>
    <t>Pack Ball XXS1</t>
  </si>
  <si>
    <t>Pack Ball XXS2</t>
  </si>
  <si>
    <t>Halfball M1</t>
  </si>
  <si>
    <t>Halfball M2</t>
  </si>
  <si>
    <t>W.06.34.M</t>
  </si>
  <si>
    <t>Halfball M3</t>
  </si>
  <si>
    <t>W.06.35.M</t>
  </si>
  <si>
    <t>Halfball M4</t>
  </si>
  <si>
    <t>W.06.36.M</t>
  </si>
  <si>
    <t>Halfball L1</t>
  </si>
  <si>
    <t>Halfball L2</t>
  </si>
  <si>
    <t>Halfball L3</t>
  </si>
  <si>
    <t>Halfball L4</t>
  </si>
  <si>
    <t>Halfball XL2</t>
  </si>
  <si>
    <t>Halfball XL3</t>
  </si>
  <si>
    <t>Halfball XL4</t>
  </si>
  <si>
    <t xml:space="preserve"> Taji 1 DT</t>
  </si>
  <si>
    <t>VOL.F.115-H</t>
  </si>
  <si>
    <t>026.01.S</t>
  </si>
  <si>
    <t>026.02.S</t>
  </si>
  <si>
    <t>026.03.S</t>
  </si>
  <si>
    <t>026.04.M</t>
  </si>
  <si>
    <t>026.05.M</t>
  </si>
  <si>
    <t>026.06.L</t>
  </si>
  <si>
    <t>026.07.L</t>
  </si>
  <si>
    <t>026.08.L</t>
  </si>
  <si>
    <t>026.09.L</t>
  </si>
  <si>
    <t>026.10.XL</t>
  </si>
  <si>
    <t>026.11.XL</t>
  </si>
  <si>
    <t>026.12.XL</t>
  </si>
  <si>
    <t>026.13.XL</t>
  </si>
  <si>
    <t>026.14.XXL</t>
  </si>
  <si>
    <t>026.15.XXL</t>
  </si>
  <si>
    <t>026.16.XXL</t>
  </si>
  <si>
    <t>026.17.XXL</t>
  </si>
  <si>
    <t>3x(B)70</t>
  </si>
  <si>
    <t>2x(B)80</t>
  </si>
  <si>
    <t>026.20.MEG</t>
  </si>
  <si>
    <t>026.21.MEG</t>
  </si>
  <si>
    <t>026.22.MEG</t>
  </si>
  <si>
    <t>026.23.MEG</t>
  </si>
  <si>
    <t>026.24.MEG</t>
  </si>
  <si>
    <t>026.26.MEG</t>
  </si>
  <si>
    <t>026.27.MEG</t>
  </si>
  <si>
    <t>Odyssey XS1</t>
  </si>
  <si>
    <t>027.01.XS</t>
  </si>
  <si>
    <t>Odyssey S1</t>
  </si>
  <si>
    <t>027.02.S</t>
  </si>
  <si>
    <t>027.20.XXL</t>
  </si>
  <si>
    <t>027.21.XXL</t>
  </si>
  <si>
    <t>027.22.XXXL</t>
  </si>
  <si>
    <t>Odyssey MEG 1 DT</t>
  </si>
  <si>
    <t>027.43.MEG</t>
  </si>
  <si>
    <t>Odyssey MEG 2 DT</t>
  </si>
  <si>
    <t>027.44.MEG</t>
  </si>
  <si>
    <t>Odyssey MEG 3 DT</t>
  </si>
  <si>
    <t>027.45.MEG</t>
  </si>
  <si>
    <t>Odyssey MEG 4 DT</t>
  </si>
  <si>
    <t>027.46.MEG</t>
  </si>
  <si>
    <t>Odyssey MEG 5 DT</t>
  </si>
  <si>
    <t>027.47.MEG</t>
  </si>
  <si>
    <t>Odyssey MEG 6 DT</t>
  </si>
  <si>
    <t>027.48.MEG</t>
  </si>
  <si>
    <t>Link S1</t>
  </si>
  <si>
    <t>028.01.S</t>
  </si>
  <si>
    <t>Link S2</t>
  </si>
  <si>
    <t>028.02.S</t>
  </si>
  <si>
    <t>Link M1</t>
  </si>
  <si>
    <t>028.03.M</t>
  </si>
  <si>
    <t>Link M2</t>
  </si>
  <si>
    <t>028.04.M</t>
  </si>
  <si>
    <t>Link M3</t>
  </si>
  <si>
    <t>028.05.M</t>
  </si>
  <si>
    <t>Link L1</t>
  </si>
  <si>
    <t>028.07.L</t>
  </si>
  <si>
    <t>Link L2</t>
  </si>
  <si>
    <t>028.08.L</t>
  </si>
  <si>
    <t>Link XL1</t>
  </si>
  <si>
    <t>028.12.XL</t>
  </si>
  <si>
    <t>Link XXL1</t>
  </si>
  <si>
    <t>028.16.XXL</t>
  </si>
  <si>
    <t>Link XXL2</t>
  </si>
  <si>
    <t>028.17.XXL</t>
  </si>
  <si>
    <t>Stadium 1</t>
  </si>
  <si>
    <t>VOL.F.125</t>
  </si>
  <si>
    <t>Stadium 2</t>
  </si>
  <si>
    <t>VOL.F.126</t>
  </si>
  <si>
    <t>Stadium 3</t>
  </si>
  <si>
    <t>VOL.F.127</t>
  </si>
  <si>
    <t>Stadium 4</t>
  </si>
  <si>
    <t>VOL.F.128</t>
  </si>
  <si>
    <t>Stadium 5</t>
  </si>
  <si>
    <t>VOL.F.129</t>
  </si>
  <si>
    <t>Stadium 6</t>
  </si>
  <si>
    <t>VOL.F.130</t>
  </si>
  <si>
    <t>Stadium 7</t>
  </si>
  <si>
    <t>VOL.F.131</t>
  </si>
  <si>
    <t>Stadium 8</t>
  </si>
  <si>
    <t>VOL.F.132</t>
  </si>
  <si>
    <t>Stadium 9</t>
  </si>
  <si>
    <t>VOL.F.133</t>
  </si>
  <si>
    <t>Stadium 10</t>
  </si>
  <si>
    <t>VOL.F.134</t>
  </si>
  <si>
    <t>Stadium 1 DT</t>
  </si>
  <si>
    <t>VOL.F.140</t>
  </si>
  <si>
    <t>Stadium 2 DT</t>
  </si>
  <si>
    <t>VOL.F.141</t>
  </si>
  <si>
    <t>Stadium 3 DT</t>
  </si>
  <si>
    <t>VOL.F.142</t>
  </si>
  <si>
    <t>Stadium 4 DT</t>
  </si>
  <si>
    <t>VOL.F.143</t>
  </si>
  <si>
    <t>Stadium 5 DT</t>
  </si>
  <si>
    <t>VOL.F.144</t>
  </si>
  <si>
    <t>Stadium 6 DT</t>
  </si>
  <si>
    <t>VOL.F.145</t>
  </si>
  <si>
    <t>Stadium 7 DT</t>
  </si>
  <si>
    <t>VOL.F.146</t>
  </si>
  <si>
    <t>Stadium 8 DT</t>
  </si>
  <si>
    <t>VOL.F.147</t>
  </si>
  <si>
    <t>Stadium 9 DT</t>
  </si>
  <si>
    <t>VOL.F.148</t>
  </si>
  <si>
    <t>Stadium 10 DT</t>
  </si>
  <si>
    <t>VOL.F.149</t>
  </si>
  <si>
    <t>Odyssey 1</t>
  </si>
  <si>
    <t>VOL.F.160</t>
  </si>
  <si>
    <t>Odyssey 2</t>
  </si>
  <si>
    <t>VOL.F.161</t>
  </si>
  <si>
    <t>Odyssey 3</t>
  </si>
  <si>
    <t>VOL.F.162</t>
  </si>
  <si>
    <t>Odyssey 4</t>
  </si>
  <si>
    <t>VOL.F.163</t>
  </si>
  <si>
    <t>Odyssey 5</t>
  </si>
  <si>
    <t>VOL.F.164</t>
  </si>
  <si>
    <t>Odyssey 6</t>
  </si>
  <si>
    <t>VOL.F.165</t>
  </si>
  <si>
    <t>Odyssey 7</t>
  </si>
  <si>
    <t>VOL.F.166</t>
  </si>
  <si>
    <t>Odyssey 8</t>
  </si>
  <si>
    <t>VOL.F.167</t>
  </si>
  <si>
    <t>Odyssey 9</t>
  </si>
  <si>
    <t>VOL.F.168</t>
  </si>
  <si>
    <t>Odyssey 10</t>
  </si>
  <si>
    <t>VOL.F.169</t>
  </si>
  <si>
    <t>Odyssey 11</t>
  </si>
  <si>
    <t>VOL.F.170</t>
  </si>
  <si>
    <t>Odyssey 12</t>
  </si>
  <si>
    <t>VOL.F.171</t>
  </si>
  <si>
    <t>Odyssey 13</t>
  </si>
  <si>
    <t>VOL.F.172</t>
  </si>
  <si>
    <t>Odyssey 14</t>
  </si>
  <si>
    <t>VOL.F.173</t>
  </si>
  <si>
    <t>Odyssey 15</t>
  </si>
  <si>
    <t>VOL.F.174</t>
  </si>
  <si>
    <t>Odyssey 16</t>
  </si>
  <si>
    <t>VOL.F.175</t>
  </si>
  <si>
    <t>Odyssey 17</t>
  </si>
  <si>
    <t>VOL.F.176</t>
  </si>
  <si>
    <t>Odyssey 1 DT</t>
  </si>
  <si>
    <t>VOL.F.180</t>
  </si>
  <si>
    <t>Odyssey 2 DT</t>
  </si>
  <si>
    <t>VOL.F.181</t>
  </si>
  <si>
    <t>Odyssey 3 DT¨</t>
  </si>
  <si>
    <t>VOL.F.182</t>
  </si>
  <si>
    <t>Odyssey 4 DT</t>
  </si>
  <si>
    <t>VOL.F.183</t>
  </si>
  <si>
    <t>Odyssey 5 DT</t>
  </si>
  <si>
    <t>VOL.F.184</t>
  </si>
  <si>
    <t>Odyssey 6 DT</t>
  </si>
  <si>
    <t>VOL.F.185</t>
  </si>
  <si>
    <t>Odyssey 7 DT</t>
  </si>
  <si>
    <t>VOL.F.186</t>
  </si>
  <si>
    <t>Odyssey 8 DT</t>
  </si>
  <si>
    <t>VOL.F.187</t>
  </si>
  <si>
    <t>Odyssey 9 DT</t>
  </si>
  <si>
    <t>VOL.F.188</t>
  </si>
  <si>
    <t>Odyssey 10 DT</t>
  </si>
  <si>
    <t>VOL.F.189</t>
  </si>
  <si>
    <t>Odyssey 11 DT</t>
  </si>
  <si>
    <t>VOL.F.190</t>
  </si>
  <si>
    <t>Odyssey 12 DT</t>
  </si>
  <si>
    <t>VOL.F.191</t>
  </si>
  <si>
    <t>Odyssey 13 DT</t>
  </si>
  <si>
    <t>VOL.F.192</t>
  </si>
  <si>
    <t>Odyssey 14 DT</t>
  </si>
  <si>
    <t>VOL.F.193</t>
  </si>
  <si>
    <t>Odyssey 15 DT</t>
  </si>
  <si>
    <t>VOL.F.194</t>
  </si>
  <si>
    <t>Odyssey 16 DT</t>
  </si>
  <si>
    <t>VOL.F.195</t>
  </si>
  <si>
    <t>Odyssey 17 DT</t>
  </si>
  <si>
    <t>VOL.F.196</t>
  </si>
  <si>
    <t>026.18.XXL</t>
  </si>
  <si>
    <t>026.19.XXL</t>
  </si>
  <si>
    <t>Halfball M5</t>
  </si>
  <si>
    <t>Halfball M6</t>
  </si>
  <si>
    <t>W.06.37.M</t>
  </si>
  <si>
    <t>W.06.38.M</t>
  </si>
  <si>
    <t>3x(B)40</t>
  </si>
  <si>
    <t>Mint</t>
  </si>
  <si>
    <t>W.06.51.S-DT</t>
  </si>
  <si>
    <t>W.06.52.S-DT</t>
  </si>
  <si>
    <t>W.06.53.S-DT</t>
  </si>
  <si>
    <t>W.06.54.S-DT</t>
  </si>
  <si>
    <t>Ball S1 DT</t>
  </si>
  <si>
    <t>Ball S2 DT</t>
  </si>
  <si>
    <t>Ball S3 DT</t>
  </si>
  <si>
    <t>Ball S4 DT</t>
  </si>
  <si>
    <t>W.05.11.S</t>
  </si>
  <si>
    <t>W.05.16.M</t>
  </si>
  <si>
    <t>W.05.17.M</t>
  </si>
  <si>
    <t>W.05.21.L</t>
  </si>
  <si>
    <t>W.05.22.L</t>
  </si>
  <si>
    <t>W.05.23.L</t>
  </si>
  <si>
    <t>W.05.24.L</t>
  </si>
  <si>
    <t>W.05.61.S-DT</t>
  </si>
  <si>
    <t>W.05.66.M-DT</t>
  </si>
  <si>
    <t>W.05.67.M-DT</t>
  </si>
  <si>
    <t>W.05.71.L-DT</t>
  </si>
  <si>
    <t>W.05.72.L-DT</t>
  </si>
  <si>
    <t>W.05.73.L-DT</t>
  </si>
  <si>
    <t>W.05.74.L-DT</t>
  </si>
  <si>
    <t xml:space="preserve">Pyramid Set S1 </t>
  </si>
  <si>
    <t>Pyramid Set M1</t>
  </si>
  <si>
    <t xml:space="preserve">Pyramid L1 </t>
  </si>
  <si>
    <t xml:space="preserve">Pyramid L2 </t>
  </si>
  <si>
    <t xml:space="preserve">Pyramid L3 </t>
  </si>
  <si>
    <t xml:space="preserve">Pyramid L4 </t>
  </si>
  <si>
    <t>Pyramid Set S1 DT</t>
  </si>
  <si>
    <t>Pyramid L1 DT</t>
  </si>
  <si>
    <t>Pyramid L2 DT</t>
  </si>
  <si>
    <t>Pyramid L3 DT</t>
  </si>
  <si>
    <t>Pyramid L4 DT</t>
  </si>
  <si>
    <t>W.11.01.L</t>
  </si>
  <si>
    <t>W.11.02.L</t>
  </si>
  <si>
    <t>W.11.03.L</t>
  </si>
  <si>
    <t>W.11.06.XL</t>
  </si>
  <si>
    <t>W.11.07.XL</t>
  </si>
  <si>
    <t>W.11.08.XL</t>
  </si>
  <si>
    <t>W.11.11.XXL</t>
  </si>
  <si>
    <t>W.11.12.XXL</t>
  </si>
  <si>
    <t>W.11.13.XXL</t>
  </si>
  <si>
    <t>W.11.16.L</t>
  </si>
  <si>
    <t>W.11.17.L</t>
  </si>
  <si>
    <t>W.11.18.L</t>
  </si>
  <si>
    <t>W.11.31.L</t>
  </si>
  <si>
    <t>W.11.32.L</t>
  </si>
  <si>
    <t>W.11.33.L</t>
  </si>
  <si>
    <t>W.11.51.L-DT</t>
  </si>
  <si>
    <t>W.11.52.L-DT</t>
  </si>
  <si>
    <t>W.11.53.L-DT</t>
  </si>
  <si>
    <t>W.11.56.XL-DT</t>
  </si>
  <si>
    <t>W.11.57.XL-DT</t>
  </si>
  <si>
    <t>W.11.58.XL-DT</t>
  </si>
  <si>
    <t>W.11.61.XXL-DT</t>
  </si>
  <si>
    <t>W.11.62.XXL-DT</t>
  </si>
  <si>
    <t>W.11.63.XXL-DT</t>
  </si>
  <si>
    <t>W.11.66.L-DT</t>
  </si>
  <si>
    <t>W.11.67.L-DT</t>
  </si>
  <si>
    <t>W.11.68.L-DT</t>
  </si>
  <si>
    <t>W.11.81.L-DT</t>
  </si>
  <si>
    <t>W.11.82.L-DT</t>
  </si>
  <si>
    <t>W.11.83.L-DT</t>
  </si>
  <si>
    <t xml:space="preserve">Sharp Silex L1 </t>
  </si>
  <si>
    <t xml:space="preserve">Sharp Silex L2 </t>
  </si>
  <si>
    <t xml:space="preserve">Sharp Silex L3 </t>
  </si>
  <si>
    <t xml:space="preserve">Sharp Silex XL1 </t>
  </si>
  <si>
    <t xml:space="preserve">Sharp Silex XL2 </t>
  </si>
  <si>
    <t xml:space="preserve">Sharp Silex XL3 </t>
  </si>
  <si>
    <t xml:space="preserve">Sharp Silex XXL1 </t>
  </si>
  <si>
    <t xml:space="preserve">Sharp Silex XXL2 </t>
  </si>
  <si>
    <t xml:space="preserve">Sharp Silex XXL3 </t>
  </si>
  <si>
    <t xml:space="preserve">Flat Silex L1 </t>
  </si>
  <si>
    <t xml:space="preserve">Flat Silex L2 </t>
  </si>
  <si>
    <t xml:space="preserve">Flat Silex L3 </t>
  </si>
  <si>
    <t xml:space="preserve">Fat Silex L1 </t>
  </si>
  <si>
    <t xml:space="preserve">Fat Silex L2 </t>
  </si>
  <si>
    <t xml:space="preserve">Fat Silex L3 </t>
  </si>
  <si>
    <t>Sharp Silex L1 DT</t>
  </si>
  <si>
    <t>Sharp Silex L2 DT</t>
  </si>
  <si>
    <t>Sharp Silex L3 DT</t>
  </si>
  <si>
    <t>Sharp Silex XL1 DT</t>
  </si>
  <si>
    <t>Sharp Silex XL2 DT</t>
  </si>
  <si>
    <t>Sharp Silex XL3 DT</t>
  </si>
  <si>
    <t>Sharp Silex XXL1 DT</t>
  </si>
  <si>
    <t>Sharp Silex XXL2 DT</t>
  </si>
  <si>
    <t>Sharp Silex XXL3 DT</t>
  </si>
  <si>
    <t>Flat Silex L1 DT</t>
  </si>
  <si>
    <t>Flat Silex L2 DT</t>
  </si>
  <si>
    <t>Flat Silex L3 DT</t>
  </si>
  <si>
    <t>Fat Silex L1 DT</t>
  </si>
  <si>
    <t>Fat Silex L2 DT</t>
  </si>
  <si>
    <t>Fat Silex L3 DT</t>
  </si>
  <si>
    <t>W.11.71.XL-DT</t>
  </si>
  <si>
    <t>W.11.72.XL-DT</t>
  </si>
  <si>
    <t>W.11.73.XL-DT</t>
  </si>
  <si>
    <t>Flat Silex XL1 DT</t>
  </si>
  <si>
    <t>Flat Silex XL2 DT</t>
  </si>
  <si>
    <t>Flat Silex XL3 DT</t>
  </si>
  <si>
    <t>W.11.86.XL-DT</t>
  </si>
  <si>
    <t>W.11.87.XL-DT</t>
  </si>
  <si>
    <t>W.11.88.XL-DT</t>
  </si>
  <si>
    <t>Fat Silex XL1 DT</t>
  </si>
  <si>
    <t>Fat Silex XL2 DT</t>
  </si>
  <si>
    <t>Fat Silex XL3 DT</t>
  </si>
  <si>
    <t>Link</t>
  </si>
  <si>
    <t>H</t>
  </si>
  <si>
    <t>I</t>
  </si>
  <si>
    <t>E</t>
  </si>
  <si>
    <t>Diff</t>
  </si>
  <si>
    <t>Size</t>
  </si>
  <si>
    <t>XL</t>
  </si>
  <si>
    <t>XXL</t>
  </si>
  <si>
    <t>MEG</t>
  </si>
  <si>
    <t>M</t>
  </si>
  <si>
    <t>L</t>
  </si>
  <si>
    <t>S</t>
  </si>
  <si>
    <t>XS</t>
  </si>
  <si>
    <t>XXS</t>
  </si>
  <si>
    <t>Meg</t>
  </si>
  <si>
    <t>SML</t>
  </si>
  <si>
    <t>XXXL</t>
  </si>
  <si>
    <t>Footholds</t>
  </si>
  <si>
    <t>Jug</t>
  </si>
  <si>
    <t>Pocket</t>
  </si>
  <si>
    <t>Sloper</t>
  </si>
  <si>
    <t>Edge</t>
  </si>
  <si>
    <t>HY.25.75.SM</t>
  </si>
  <si>
    <t>HY.25.76.SM</t>
  </si>
  <si>
    <t>Odyssey</t>
  </si>
  <si>
    <t>Stadium</t>
  </si>
  <si>
    <t>6027</t>
  </si>
  <si>
    <t>Difficulty / holds</t>
  </si>
  <si>
    <t>Grip / holds</t>
  </si>
  <si>
    <t>Size / holds</t>
  </si>
  <si>
    <t>/</t>
  </si>
  <si>
    <t xml:space="preserve">Flat Silex XL1 </t>
  </si>
  <si>
    <t xml:space="preserve">Flat Silex XL2 </t>
  </si>
  <si>
    <t xml:space="preserve">Flat Silex XL3 </t>
  </si>
  <si>
    <t xml:space="preserve">Fat Silex XL1 </t>
  </si>
  <si>
    <t xml:space="preserve">Fat Silex XL2 </t>
  </si>
  <si>
    <t xml:space="preserve">Fat Silex XL3 </t>
  </si>
  <si>
    <t xml:space="preserve">Flat Silex XXL1 </t>
  </si>
  <si>
    <t xml:space="preserve">Flat Silex XXL2 </t>
  </si>
  <si>
    <t xml:space="preserve">Flat Silex XXL3 </t>
  </si>
  <si>
    <t xml:space="preserve"> W.11.36.XL</t>
  </si>
  <si>
    <t xml:space="preserve"> W.11.37.XL</t>
  </si>
  <si>
    <t xml:space="preserve"> W.11.38.XL</t>
  </si>
  <si>
    <t>Flat Silex XXL1 DT</t>
  </si>
  <si>
    <t>Flat Silex XXL2 DT</t>
  </si>
  <si>
    <t>Flat Silex XXL3 DT</t>
  </si>
  <si>
    <t>W.11.76.XXL-DT</t>
  </si>
  <si>
    <t>W.11.77.XXL-DT</t>
  </si>
  <si>
    <t>W.11.78.XXL-DT</t>
  </si>
  <si>
    <t>Pyramid Set M1 DT</t>
  </si>
  <si>
    <t>Pyramid Set M2 DT</t>
  </si>
  <si>
    <t xml:space="preserve">Pyramid Set M2 </t>
  </si>
  <si>
    <t>Big Fine F* DT</t>
  </si>
  <si>
    <t>W.08.51.L-DT</t>
  </si>
  <si>
    <t>Big Fat F* DT</t>
  </si>
  <si>
    <t>W.08.52.L-DT</t>
  </si>
  <si>
    <t>Big Flat F* DT</t>
  </si>
  <si>
    <t>W.08.53.L-DT</t>
  </si>
  <si>
    <t xml:space="preserve"> W.11.21.XL</t>
  </si>
  <si>
    <t xml:space="preserve"> W.11.22.XL</t>
  </si>
  <si>
    <t xml:space="preserve"> W.11.23.XL</t>
  </si>
  <si>
    <t xml:space="preserve"> W.11.26.XXL</t>
  </si>
  <si>
    <t xml:space="preserve"> W.11.27.XXL</t>
  </si>
  <si>
    <t xml:space="preserve"> W.11.28.XXL</t>
  </si>
  <si>
    <t>Billing Information</t>
  </si>
  <si>
    <t>Company name</t>
  </si>
  <si>
    <t>Company address</t>
  </si>
  <si>
    <t>City</t>
  </si>
  <si>
    <t>ZIP</t>
  </si>
  <si>
    <t>Country</t>
  </si>
  <si>
    <t>VAT number</t>
  </si>
  <si>
    <t>Responsible person</t>
  </si>
  <si>
    <t>Email</t>
  </si>
  <si>
    <t>Phone</t>
  </si>
  <si>
    <t>W.06.33.L</t>
  </si>
  <si>
    <t>Pack Balls</t>
  </si>
  <si>
    <t>Halfball</t>
  </si>
  <si>
    <t>Big Friend</t>
  </si>
  <si>
    <t>Total</t>
  </si>
  <si>
    <t>Difficulty</t>
  </si>
  <si>
    <t>Delivery Information</t>
  </si>
  <si>
    <t>Easy</t>
  </si>
  <si>
    <t>Hard</t>
  </si>
  <si>
    <t>Grip</t>
  </si>
  <si>
    <t>VOL.F.177</t>
  </si>
  <si>
    <t>VOL.F.197</t>
  </si>
  <si>
    <t>&lt; 30</t>
  </si>
  <si>
    <t>50 - 80</t>
  </si>
  <si>
    <t>80 - 130</t>
  </si>
  <si>
    <t>&lt; 35</t>
  </si>
  <si>
    <t>35 - 50</t>
  </si>
  <si>
    <t>130 - 190</t>
  </si>
  <si>
    <t>&gt; 190</t>
  </si>
  <si>
    <t>WOOD Size (cm) / units</t>
  </si>
  <si>
    <t>VOL.F.198</t>
  </si>
  <si>
    <t>HY.28.32.S</t>
  </si>
  <si>
    <t>HY.28.33.M</t>
  </si>
  <si>
    <t>HY.28.34.L</t>
  </si>
  <si>
    <t>Finger crack</t>
  </si>
  <si>
    <t>60 - 90</t>
  </si>
  <si>
    <t>90 - 120</t>
  </si>
  <si>
    <t>&gt; 120</t>
  </si>
  <si>
    <t>HY.28.44.S</t>
  </si>
  <si>
    <t>HY.28.45.M</t>
  </si>
  <si>
    <t>HY.28.46.L</t>
  </si>
  <si>
    <t>HY.28.49.XS</t>
  </si>
  <si>
    <t>HY.28.50.S</t>
  </si>
  <si>
    <t>HY.28.51.M</t>
  </si>
  <si>
    <t>HY.28.62.S</t>
  </si>
  <si>
    <t>HY.28.63.M</t>
  </si>
  <si>
    <t>HY.28.64.L</t>
  </si>
  <si>
    <t>Base Set 2 SM DT</t>
  </si>
  <si>
    <t>95 x 58 x 20 &amp; 95 x 58 x 21</t>
  </si>
  <si>
    <t>021.08.XL-E</t>
  </si>
  <si>
    <t>Scoop 1</t>
  </si>
  <si>
    <t>VOL.F.001-M</t>
  </si>
  <si>
    <t>Scoop 2</t>
  </si>
  <si>
    <t>VOL.F.002-M</t>
  </si>
  <si>
    <t>Tube 1</t>
  </si>
  <si>
    <t>VOL.F.009-E</t>
  </si>
  <si>
    <t>Tube 2</t>
  </si>
  <si>
    <t>VOL.F.010-E</t>
  </si>
  <si>
    <t>Tube 3</t>
  </si>
  <si>
    <t>VOL.F.011-E</t>
  </si>
  <si>
    <t>Tube 4</t>
  </si>
  <si>
    <t>VOL.F.012-H</t>
  </si>
  <si>
    <t>Tube 5</t>
  </si>
  <si>
    <t>VOL.F.013-M</t>
  </si>
  <si>
    <t>Lame 1</t>
  </si>
  <si>
    <t>VOL.F.019-E</t>
  </si>
  <si>
    <t>Odyssey 8-9-12-16</t>
  </si>
  <si>
    <t>Odyssey 13-14-15-17</t>
  </si>
  <si>
    <t>Odyssey 8-9-12-16 DT</t>
  </si>
  <si>
    <t>Odyssey 13-14-15-17 DT</t>
  </si>
  <si>
    <t>Lame</t>
  </si>
  <si>
    <t>Scoop</t>
  </si>
  <si>
    <t>Tube</t>
  </si>
  <si>
    <t>Set BoomRamp 4-5-6 DT</t>
  </si>
  <si>
    <t>Set BoomRamp 1-2-3 DT</t>
  </si>
  <si>
    <t>59x29x12  &amp;  59x29x12   &amp;   59x29x12</t>
  </si>
  <si>
    <t>40 - 60</t>
  </si>
  <si>
    <t>30 - 40</t>
  </si>
  <si>
    <t xml:space="preserve"> HYBRID Size / units</t>
  </si>
  <si>
    <t>&lt; 30 cm</t>
  </si>
  <si>
    <t>30 - 40 cm</t>
  </si>
  <si>
    <t>40 - 60 cm</t>
  </si>
  <si>
    <t>60 - 90 cm</t>
  </si>
  <si>
    <t>90 - 120 cm</t>
  </si>
  <si>
    <t>&gt; 120 cm</t>
  </si>
  <si>
    <t>FOOTHOLDS</t>
  </si>
  <si>
    <t xml:space="preserve">55x34x13   &amp;   55x28x13 </t>
  </si>
  <si>
    <t xml:space="preserve">80x50x21   &amp;   80x42x21 </t>
  </si>
  <si>
    <t xml:space="preserve">104x32x17   &amp;   72x26x17 </t>
  </si>
  <si>
    <t>133x26x17   &amp;   90x22x17</t>
  </si>
  <si>
    <t>94x37x17   &amp;   49x37x17</t>
  </si>
  <si>
    <t xml:space="preserve">6 x (60x42x17)   </t>
  </si>
  <si>
    <t>35x30x05   &amp;   48x40x06   &amp;   98x81x12</t>
  </si>
  <si>
    <t>35x30x07   &amp;   48x40x10   &amp;   98x81x17</t>
  </si>
  <si>
    <t>35x30x10   &amp;   48x40x14   &amp;   98x81x27</t>
  </si>
  <si>
    <t xml:space="preserve">35x30x14   &amp;   48x40x19   &amp;   98x81x34 </t>
  </si>
  <si>
    <t>120x84x10</t>
  </si>
  <si>
    <t>109x77x12</t>
  </si>
  <si>
    <t>113x74x17</t>
  </si>
  <si>
    <t>200x170x50</t>
  </si>
  <si>
    <t>68x58x28   &amp;   58x50x17</t>
  </si>
  <si>
    <t>65x56x13   &amp;   59x51x7</t>
  </si>
  <si>
    <t>113x98x48</t>
  </si>
  <si>
    <t>113x98x34</t>
  </si>
  <si>
    <t>113x98x22</t>
  </si>
  <si>
    <t>113x98x13</t>
  </si>
  <si>
    <t>100x50x12</t>
  </si>
  <si>
    <t>100x42x17</t>
  </si>
  <si>
    <t>100x33x10</t>
  </si>
  <si>
    <t>100x29x11</t>
  </si>
  <si>
    <t>100x103x29</t>
  </si>
  <si>
    <t>100x100x18</t>
  </si>
  <si>
    <t>130x65x15</t>
  </si>
  <si>
    <t>130x55x22</t>
  </si>
  <si>
    <t>130x43x13</t>
  </si>
  <si>
    <t>130x38x14</t>
  </si>
  <si>
    <t>130x130x48</t>
  </si>
  <si>
    <t>130x125x23</t>
  </si>
  <si>
    <t>160x80x17</t>
  </si>
  <si>
    <t>160x67x27</t>
  </si>
  <si>
    <t>160x54x17</t>
  </si>
  <si>
    <t>160x48x18</t>
  </si>
  <si>
    <t>190x95x21</t>
  </si>
  <si>
    <t>190x81x33</t>
  </si>
  <si>
    <t>190x65x20</t>
  </si>
  <si>
    <t>190x57x21</t>
  </si>
  <si>
    <t>50x25x7   &amp;   51x35x15</t>
  </si>
  <si>
    <t>49x20x7   &amp;   50x38x8</t>
  </si>
  <si>
    <t>70x35x78   &amp;    71x45x18</t>
  </si>
  <si>
    <t>69x30x12   &amp;   71x53x10</t>
  </si>
  <si>
    <t>65x65x15   &amp;   65x65x15</t>
  </si>
  <si>
    <t>65x55x22   &amp;   65x55x22</t>
  </si>
  <si>
    <t>65x44x13   &amp;   65x44x13</t>
  </si>
  <si>
    <t>65x39x14   &amp;   65x39x14</t>
  </si>
  <si>
    <t>65x125x23   &amp;   65x125x23</t>
  </si>
  <si>
    <t>65x130x47   &amp;   65x130x47</t>
  </si>
  <si>
    <t>80x80x17   &amp;   80x80x17</t>
  </si>
  <si>
    <t>80x67x27   &amp;   80x67x27</t>
  </si>
  <si>
    <t>80x54x17   &amp;   80x54x17</t>
  </si>
  <si>
    <t>80x48x17   &amp;   80x48x18</t>
  </si>
  <si>
    <t>95x95x21   &amp;   95x95x21</t>
  </si>
  <si>
    <t>95x81x33   &amp;   95x81x33</t>
  </si>
  <si>
    <t>95x65x20   &amp;   95x65x20</t>
  </si>
  <si>
    <t xml:space="preserve">100x50x11 </t>
  </si>
  <si>
    <t>100x29x10</t>
  </si>
  <si>
    <t>180x40x10   &amp;   200x40x10</t>
  </si>
  <si>
    <t>150x40x10   &amp;   150x40x10</t>
  </si>
  <si>
    <t>130x40x10   &amp;   130x40x10</t>
  </si>
  <si>
    <t>190x75x20   &amp;   190x75x20</t>
  </si>
  <si>
    <t>130x20x20   &amp;   180x30x30</t>
  </si>
  <si>
    <t>115x30x20   &amp;   145x45x25</t>
  </si>
  <si>
    <t>100x30x15  &amp;   130x50x20</t>
  </si>
  <si>
    <t>160x64x28</t>
  </si>
  <si>
    <t>116x40x14</t>
  </si>
  <si>
    <t>116x40x11</t>
  </si>
  <si>
    <t>114x81x33   &amp;   114x81x35</t>
  </si>
  <si>
    <t>148x51x17</t>
  </si>
  <si>
    <t>148x51x14</t>
  </si>
  <si>
    <t>157x111x46   &amp;   157x111x48</t>
  </si>
  <si>
    <t>202x70x24</t>
  </si>
  <si>
    <t>202x70x20</t>
  </si>
  <si>
    <t>141x78x12</t>
  </si>
  <si>
    <t>90x60x11</t>
  </si>
  <si>
    <t>108x106x16   &amp;   120x106x16</t>
  </si>
  <si>
    <t>123x82x15</t>
  </si>
  <si>
    <t>154x152x23   &amp;   172x152x23</t>
  </si>
  <si>
    <t>176x116x22</t>
  </si>
  <si>
    <t>126x103x15</t>
  </si>
  <si>
    <t>84x64x7</t>
  </si>
  <si>
    <t>84x64x9</t>
  </si>
  <si>
    <t>100x148x18   &amp;   93x148x22</t>
  </si>
  <si>
    <t>120x92x11</t>
  </si>
  <si>
    <t>120x92x14</t>
  </si>
  <si>
    <t>SKY-BASE</t>
  </si>
  <si>
    <t>LINK HYBRID</t>
  </si>
  <si>
    <t xml:space="preserve">75x45x7   &amp;   56x38x17 </t>
  </si>
  <si>
    <t>100x48x17   &amp;   60x48x17   &amp;   30x48x17</t>
  </si>
  <si>
    <t>100x30x15   &amp;  130x50x20</t>
  </si>
  <si>
    <t>VOL.F.113-E</t>
  </si>
  <si>
    <t>VOL.F.178</t>
  </si>
  <si>
    <t>VOL.F.114-M</t>
  </si>
  <si>
    <t>Style</t>
  </si>
  <si>
    <t>Asymmetric
pyramids</t>
  </si>
  <si>
    <t>Difficulty / piece</t>
  </si>
  <si>
    <t>HOLDS</t>
  </si>
  <si>
    <t>Sky-High 1 SM</t>
  </si>
  <si>
    <t>VOL.F.201</t>
  </si>
  <si>
    <t>Sky-High 2 L</t>
  </si>
  <si>
    <t>VOL.F.202</t>
  </si>
  <si>
    <t>Sky-Hole 1 SM</t>
  </si>
  <si>
    <t>VOL.F.211</t>
  </si>
  <si>
    <t>Sky-Hole 2 M</t>
  </si>
  <si>
    <t>VOL.F.212</t>
  </si>
  <si>
    <t>Sky-Hole 3 M</t>
  </si>
  <si>
    <t>VOL.F.213</t>
  </si>
  <si>
    <t>Sky-Hole 4 L</t>
  </si>
  <si>
    <t>VOL.F.214</t>
  </si>
  <si>
    <t>Sky-Walk 1 M</t>
  </si>
  <si>
    <t>VOL.F.221</t>
  </si>
  <si>
    <t>Sky-Walk 2 SM</t>
  </si>
  <si>
    <t>VOL.F.222</t>
  </si>
  <si>
    <t>Sky-Walk 3 ML</t>
  </si>
  <si>
    <t>VOL.F.223</t>
  </si>
  <si>
    <t>Slide 1 M</t>
  </si>
  <si>
    <t>VOL.F.231</t>
  </si>
  <si>
    <t>Slide 2 M</t>
  </si>
  <si>
    <t>VOL.F.232</t>
  </si>
  <si>
    <t>Slide 3 ML</t>
  </si>
  <si>
    <t>VOL.F.233</t>
  </si>
  <si>
    <t>VOL.F.241</t>
  </si>
  <si>
    <t>VOL.F.242</t>
  </si>
  <si>
    <t>VOL.F.243</t>
  </si>
  <si>
    <t>VOL.F.244</t>
  </si>
  <si>
    <t>VOL.F.245</t>
  </si>
  <si>
    <t>VOL.F.246</t>
  </si>
  <si>
    <t>VOL.F.247</t>
  </si>
  <si>
    <t>VOL.F.248</t>
  </si>
  <si>
    <t>VOL.F.249</t>
  </si>
  <si>
    <t>VOL.F.250</t>
  </si>
  <si>
    <t>HY.29.01.S</t>
  </si>
  <si>
    <t>HY.29.02.S</t>
  </si>
  <si>
    <t>HY.29.03.S</t>
  </si>
  <si>
    <t>HY.29.04.S</t>
  </si>
  <si>
    <t>HY.29.05.S</t>
  </si>
  <si>
    <t>HY.29.11.M</t>
  </si>
  <si>
    <t>HY.29.12.M</t>
  </si>
  <si>
    <t>HY.29.13.M</t>
  </si>
  <si>
    <t>HY.29.14.M</t>
  </si>
  <si>
    <t>HY.29.15.M</t>
  </si>
  <si>
    <t>HY.29.16.M</t>
  </si>
  <si>
    <t>New!</t>
  </si>
  <si>
    <t>Odyssey S3</t>
  </si>
  <si>
    <t>027.04.S</t>
  </si>
  <si>
    <t>Odyssey M2</t>
  </si>
  <si>
    <t>027.06.M</t>
  </si>
  <si>
    <t>027.08.M</t>
  </si>
  <si>
    <t>Odyssey XL1</t>
  </si>
  <si>
    <t>Odyssey XL2</t>
  </si>
  <si>
    <t>027.15.XL</t>
  </si>
  <si>
    <t>027.16.XL</t>
  </si>
  <si>
    <t>Stadium L5</t>
  </si>
  <si>
    <t>Stadium L6</t>
  </si>
  <si>
    <t>026.28.L</t>
  </si>
  <si>
    <t>026.29.L</t>
  </si>
  <si>
    <t>Balls DT</t>
  </si>
  <si>
    <t>Big Friend DT</t>
  </si>
  <si>
    <t>Silex</t>
  </si>
  <si>
    <t>Odyssey M4</t>
  </si>
  <si>
    <t>Odyssey L1</t>
  </si>
  <si>
    <t>027.09.L</t>
  </si>
  <si>
    <t>Odyssey XL3</t>
  </si>
  <si>
    <t>Odyssey XXXL2</t>
  </si>
  <si>
    <t>027.23.XXXL</t>
  </si>
  <si>
    <t>CAMEMBERT</t>
  </si>
  <si>
    <t>027.17.XL</t>
  </si>
  <si>
    <t>Pocket Camembert S1</t>
  </si>
  <si>
    <t>Pocket Camembert S2</t>
  </si>
  <si>
    <t>Pocket Camembert S4</t>
  </si>
  <si>
    <t>Juggy Camembert S5</t>
  </si>
  <si>
    <t>Juggy Camembert M1</t>
  </si>
  <si>
    <t>Juggy Camembert M2</t>
  </si>
  <si>
    <t>Pebble Camembert M5</t>
  </si>
  <si>
    <t>Pebble Camembert M6</t>
  </si>
  <si>
    <t>Spoon 1</t>
  </si>
  <si>
    <t>Spoon 2</t>
  </si>
  <si>
    <t>Spoon 3</t>
  </si>
  <si>
    <t>Spoon 4</t>
  </si>
  <si>
    <t>Spoon 5</t>
  </si>
  <si>
    <t>Spoon 6</t>
  </si>
  <si>
    <t>Spoon 7</t>
  </si>
  <si>
    <t>Spoon 8</t>
  </si>
  <si>
    <t>Spoon 9</t>
  </si>
  <si>
    <t>Spoon 10</t>
  </si>
  <si>
    <t>Odyssey S2</t>
  </si>
  <si>
    <t>027.03.S</t>
  </si>
  <si>
    <t xml:space="preserve"> Sky Serie</t>
  </si>
  <si>
    <t>Slide</t>
  </si>
  <si>
    <t>Cortes</t>
  </si>
  <si>
    <t>Nazare</t>
  </si>
  <si>
    <t>Dedale</t>
  </si>
  <si>
    <t>Meduse</t>
  </si>
  <si>
    <t>Hermes</t>
  </si>
  <si>
    <t>Phenix</t>
  </si>
  <si>
    <t>Halfball XL1</t>
  </si>
  <si>
    <t>004.03.XS-M</t>
  </si>
  <si>
    <t>010.01.XL-H</t>
  </si>
  <si>
    <t>Odyssey XXL1</t>
  </si>
  <si>
    <t>Odyssey XXL2</t>
  </si>
  <si>
    <t>Odyssey XXXL1</t>
  </si>
  <si>
    <t>Stadium S0</t>
  </si>
  <si>
    <t>Stadium S1</t>
  </si>
  <si>
    <t>Stadium S2</t>
  </si>
  <si>
    <t>Stadium M1</t>
  </si>
  <si>
    <t>Stadium M2</t>
  </si>
  <si>
    <t>Stadium L1</t>
  </si>
  <si>
    <t>Stadium L2</t>
  </si>
  <si>
    <t>Stadium L3</t>
  </si>
  <si>
    <t>Stadium L4</t>
  </si>
  <si>
    <t>Stadium XL1</t>
  </si>
  <si>
    <t>Stadium XL2</t>
  </si>
  <si>
    <t>Stadium XL3</t>
  </si>
  <si>
    <t>Stadium XL4</t>
  </si>
  <si>
    <t>Stadium XXL1</t>
  </si>
  <si>
    <t>Stadium XXL2</t>
  </si>
  <si>
    <t>Stadium XXL3</t>
  </si>
  <si>
    <t>Stadium XXL4</t>
  </si>
  <si>
    <t>Stadium XXXL1</t>
  </si>
  <si>
    <t>Stadium XXXL2</t>
  </si>
  <si>
    <t>Stadium MEG 1</t>
  </si>
  <si>
    <t>Stadium MEG 2</t>
  </si>
  <si>
    <t>Stadium MEG 3 DT</t>
  </si>
  <si>
    <t>Stadium MEG 4 DT</t>
  </si>
  <si>
    <t>Stadium MEG 5 DT</t>
  </si>
  <si>
    <t>Stadium MEG 7 DT</t>
  </si>
  <si>
    <t>Stadium MEG 8</t>
  </si>
  <si>
    <t>Hawai</t>
  </si>
  <si>
    <t>Tete a claques</t>
  </si>
  <si>
    <t>Riverside 2 M</t>
  </si>
  <si>
    <t>Riverside 3 M</t>
  </si>
  <si>
    <t>Riverside 4 M</t>
  </si>
  <si>
    <t>Riverside 6 M</t>
  </si>
  <si>
    <t>Riverside 7 L</t>
  </si>
  <si>
    <t>Riverside 8 L</t>
  </si>
  <si>
    <t>Riverside 9 L</t>
  </si>
  <si>
    <t>Riverside 10 XL</t>
  </si>
  <si>
    <t>Riverside 11 XL</t>
  </si>
  <si>
    <t>Riverside 13 XXL</t>
  </si>
  <si>
    <t>Riverside 14 XXL</t>
  </si>
  <si>
    <t>Riverside 16 XXL</t>
  </si>
  <si>
    <t>Riverside 17 XXL</t>
  </si>
  <si>
    <t>Riverside 18 XXL</t>
  </si>
  <si>
    <t>Lift L2</t>
  </si>
  <si>
    <t>Taji MEG1</t>
  </si>
  <si>
    <t>Odyssey M1</t>
  </si>
  <si>
    <t>Odyssey M3</t>
  </si>
  <si>
    <t>Odyssey L2</t>
  </si>
  <si>
    <t>Odyssey L3</t>
  </si>
  <si>
    <t>Odyssey L4</t>
  </si>
  <si>
    <t>Odyssey XL4</t>
  </si>
  <si>
    <t>Odyssey XL5</t>
  </si>
  <si>
    <t>Odyssey XXXL3</t>
  </si>
  <si>
    <t>Odyssey XXXL4</t>
  </si>
  <si>
    <t>Odyssey MEG 7 DT</t>
  </si>
  <si>
    <t>Odyssey MEG 8 DT</t>
  </si>
  <si>
    <t>027.05.M</t>
  </si>
  <si>
    <t>027.07.M</t>
  </si>
  <si>
    <t>027.10.L</t>
  </si>
  <si>
    <t>027.11.L</t>
  </si>
  <si>
    <t>027.12.L</t>
  </si>
  <si>
    <t>027.18.XL</t>
  </si>
  <si>
    <t>027.19.XL</t>
  </si>
  <si>
    <t>027.24.XXXL</t>
  </si>
  <si>
    <t>027.25.XXXL</t>
  </si>
  <si>
    <t>027.49.MEG</t>
  </si>
  <si>
    <t>027.50.MEG</t>
  </si>
  <si>
    <t>3x(B)30</t>
  </si>
  <si>
    <t>Slopey Camembert S3</t>
  </si>
  <si>
    <t>Slopey Camembert M3</t>
  </si>
  <si>
    <t>Slopey Camembert M4</t>
  </si>
  <si>
    <t>Monster Flake</t>
  </si>
  <si>
    <t>Foot Flake XS1</t>
  </si>
  <si>
    <t>Crimpy Flake S1</t>
  </si>
  <si>
    <t xml:space="preserve">Crimpy Flake S2 </t>
  </si>
  <si>
    <t>Crimpy Flake S3</t>
  </si>
  <si>
    <t>Pocket Flake M1</t>
  </si>
  <si>
    <t>Crimpy Flake M2</t>
  </si>
  <si>
    <t>Crimpy Flake L1</t>
  </si>
  <si>
    <t>Juggy Flake XL1</t>
  </si>
  <si>
    <t>Juggy Flake XL2</t>
  </si>
  <si>
    <t>Juggy Flake XL3</t>
  </si>
  <si>
    <t>Slopey Flake XL4</t>
  </si>
  <si>
    <t>Juggy Flake XXL1</t>
  </si>
  <si>
    <t>Juggy Flake XXL2</t>
  </si>
  <si>
    <t>Slopey Flake XXL3</t>
  </si>
  <si>
    <t>Slopey Flake MEG 1</t>
  </si>
  <si>
    <t>Juggy Flake MEG 2</t>
  </si>
  <si>
    <t>Juggy Flake MEG 3</t>
  </si>
  <si>
    <t>Juggy Flake MEG 4</t>
  </si>
  <si>
    <t>Juggy Flake MEG 5</t>
  </si>
  <si>
    <t>030.01.XS</t>
  </si>
  <si>
    <t>030.04.S</t>
  </si>
  <si>
    <t>030.05.S</t>
  </si>
  <si>
    <t>030.06.S</t>
  </si>
  <si>
    <t>030.10.M</t>
  </si>
  <si>
    <t>030.11.M</t>
  </si>
  <si>
    <t>030.14.L</t>
  </si>
  <si>
    <t>030.17.XL</t>
  </si>
  <si>
    <t>030.18.XL</t>
  </si>
  <si>
    <t>030.19.XL</t>
  </si>
  <si>
    <t>030.20.XL</t>
  </si>
  <si>
    <t>030.23.XXL</t>
  </si>
  <si>
    <t>030.24.XXL</t>
  </si>
  <si>
    <t>030.25.XXL</t>
  </si>
  <si>
    <t>030.28.MEG</t>
  </si>
  <si>
    <t>030.29.MEG</t>
  </si>
  <si>
    <t>030.30.MEG</t>
  </si>
  <si>
    <t>030.31.MEG</t>
  </si>
  <si>
    <t>030.32.MEG</t>
  </si>
  <si>
    <t>4x(B)60</t>
  </si>
  <si>
    <t>Pocket Insert S1</t>
  </si>
  <si>
    <t>Pocket Insert S2</t>
  </si>
  <si>
    <t>Slopey Insert S3</t>
  </si>
  <si>
    <t>Pocket Insert S4</t>
  </si>
  <si>
    <t>Juggy Insert S5</t>
  </si>
  <si>
    <t>Juggy Insert M1</t>
  </si>
  <si>
    <t>Juggy Insert M2</t>
  </si>
  <si>
    <t>Slopey Insert M3</t>
  </si>
  <si>
    <t>Slopey Insert M4</t>
  </si>
  <si>
    <t>Pebble Insert M5</t>
  </si>
  <si>
    <t>Pebble Insert M6</t>
  </si>
  <si>
    <t>HY.29.01.S-1</t>
  </si>
  <si>
    <t>HY.29.02.S-1</t>
  </si>
  <si>
    <t>HY.29.03.S-1</t>
  </si>
  <si>
    <t>HY.29.04.S-1</t>
  </si>
  <si>
    <t>HY.29.05.S-1</t>
  </si>
  <si>
    <t>HY.29.11.M-1</t>
  </si>
  <si>
    <t>HY.29.12.M-1</t>
  </si>
  <si>
    <t>HY.29.13.M-1</t>
  </si>
  <si>
    <t>HY.29.14.M-1</t>
  </si>
  <si>
    <t>HY.29.15.M-1</t>
  </si>
  <si>
    <t>HY.29.16.M-1</t>
  </si>
  <si>
    <t>brand:Cheeta;start:3;End:135;Range:B;Reference:C;Colors:G-&gt;L;productName:Wooden volumes</t>
  </si>
  <si>
    <t>HY.25.25.SM</t>
  </si>
  <si>
    <t>HY.25.26.SM</t>
  </si>
  <si>
    <t>HY.25.15.L</t>
  </si>
  <si>
    <t>HY.25.16.L</t>
  </si>
  <si>
    <t>HY.25.21.XL</t>
  </si>
  <si>
    <t>HY.25.22.XL</t>
  </si>
  <si>
    <t>HY.25.65.L</t>
  </si>
  <si>
    <t>HY.25.66.L</t>
  </si>
  <si>
    <t>HY.25.71.XL</t>
  </si>
  <si>
    <t>HY.25.72.XL</t>
  </si>
  <si>
    <t>Base Set 1 SM</t>
  </si>
  <si>
    <t>Base Set 2 SM</t>
  </si>
  <si>
    <t>Base L1</t>
  </si>
  <si>
    <t>Base L2</t>
  </si>
  <si>
    <t>Base XL1</t>
  </si>
  <si>
    <t>Base XL2</t>
  </si>
  <si>
    <t>Base Set 1 SM  DT</t>
  </si>
  <si>
    <t>Base L1 DT</t>
  </si>
  <si>
    <t>Base L2 DT</t>
  </si>
  <si>
    <t>Base XL1 DT</t>
  </si>
  <si>
    <t>Base XL2 DT</t>
  </si>
  <si>
    <t>Set BoomRamp 1-2-3</t>
  </si>
  <si>
    <t>Set BoomRamp 4-5-6</t>
  </si>
  <si>
    <t>VOL.F.100-E</t>
  </si>
  <si>
    <t>VOL.F.101-M</t>
  </si>
  <si>
    <t>Update!</t>
  </si>
  <si>
    <t>Total €</t>
  </si>
  <si>
    <t>Different colors are usually available in stock. Please contact us for current availability.</t>
  </si>
  <si>
    <t>Please contact us for our outlet stock list featuring discontinued items at reduced prices.</t>
  </si>
  <si>
    <t>Holds</t>
  </si>
  <si>
    <t>Macros</t>
  </si>
  <si>
    <t>Total Sets</t>
  </si>
  <si>
    <t>Total Products</t>
  </si>
  <si>
    <t>Total excl. VAT</t>
  </si>
  <si>
    <t>Grand Total excl. VAT</t>
  </si>
  <si>
    <t>Grand Total incl. VAT</t>
  </si>
  <si>
    <t>Difficulty
E = Easy
M = Moderate
H = Hard</t>
  </si>
  <si>
    <t>Production Color Code</t>
  </si>
  <si>
    <t>Total Weight</t>
  </si>
  <si>
    <t>Price €</t>
  </si>
  <si>
    <t>Nb Sets</t>
  </si>
  <si>
    <t>Nb Holds</t>
  </si>
  <si>
    <t>Bolts Sizes</t>
  </si>
  <si>
    <t>Total Holds</t>
  </si>
  <si>
    <t>Products / set</t>
  </si>
  <si>
    <t>Nb Macros</t>
  </si>
  <si>
    <t>Total Macros</t>
  </si>
  <si>
    <t>Taxable Amount</t>
  </si>
  <si>
    <t>Taji Bubble</t>
  </si>
  <si>
    <t>Hybrids</t>
  </si>
  <si>
    <t>Nb products / set</t>
  </si>
  <si>
    <t>Nb Products</t>
  </si>
  <si>
    <t>Products / Set</t>
  </si>
  <si>
    <t>Nb Volumes</t>
  </si>
  <si>
    <t>Total Volumes</t>
  </si>
  <si>
    <t>Moderate</t>
  </si>
  <si>
    <t>30 - 50 cm</t>
  </si>
  <si>
    <t>50 - 80 cm</t>
  </si>
  <si>
    <t>80 - 130 cm</t>
  </si>
  <si>
    <t>130 - 200 cm</t>
  </si>
  <si>
    <t>&gt; 200 cm</t>
  </si>
  <si>
    <t>1x(B)50 2x(B)70 1x(B)60</t>
  </si>
  <si>
    <t>2x(B)90 1x(B)120</t>
  </si>
  <si>
    <t>1x(B)90 2x(B)80</t>
  </si>
  <si>
    <t>1x(B)120 2x(B)100</t>
  </si>
  <si>
    <t>1x(B)90 1x(B)140</t>
  </si>
  <si>
    <t xml:space="preserve">1x(B)100 </t>
  </si>
  <si>
    <t>12x(B)40 3x(B)50</t>
  </si>
  <si>
    <t>6x(B)60 4x(B)50</t>
  </si>
  <si>
    <t>8x(B)70 1x(B)80 1x(B)60</t>
  </si>
  <si>
    <t>4x(B)50 4x(B)60</t>
  </si>
  <si>
    <t>1x(B)50 2x(B)60</t>
  </si>
  <si>
    <t>2x(C)70 3x(C)60 1x(C)100</t>
  </si>
  <si>
    <t>3x(B)70 3x(B)60</t>
  </si>
  <si>
    <t>1x(B)60 2x(B)70</t>
  </si>
  <si>
    <t>3x(B)80 1x(B)70 1x(B)100 1x(B)90</t>
  </si>
  <si>
    <t>4x(B)120 1x(B)100</t>
  </si>
  <si>
    <t>1x(B)90 2x(B)100</t>
  </si>
  <si>
    <t>1x(B)70 1x(B)50</t>
  </si>
  <si>
    <t>1x(B)70 1x(B)60</t>
  </si>
  <si>
    <t>1x(B)140 1x(B)120</t>
  </si>
  <si>
    <t>9x(B)40 1x(B)30</t>
  </si>
  <si>
    <t>4x(B)50 1x(B)60</t>
  </si>
  <si>
    <t>1x(B)50 4x(B)60</t>
  </si>
  <si>
    <t>3x(B)60 1x(B)70 1x(B)50</t>
  </si>
  <si>
    <t>4x(B)60 1x(B)70</t>
  </si>
  <si>
    <t>5x(B)50 4x(B)60</t>
  </si>
  <si>
    <t>3x(B)60 1x(B)50 1x(B)70</t>
  </si>
  <si>
    <t>4x(B)40 1x(B)50</t>
  </si>
  <si>
    <t>1x(B)40 2x(B)50</t>
  </si>
  <si>
    <t>1x(B)70 2x(B)60</t>
  </si>
  <si>
    <t>2x(B)70 1x(B)80</t>
  </si>
  <si>
    <t>11x(B)40 4x(B)50</t>
  </si>
  <si>
    <t/>
  </si>
  <si>
    <t>1x(B)70 3x(B)60 1x(B)50</t>
  </si>
  <si>
    <t>1x(B)80 3x(B)70</t>
  </si>
  <si>
    <t>2x(B)80 1x(B)90</t>
  </si>
  <si>
    <t>1x(B)60 1x(B)90 1x(B)100</t>
  </si>
  <si>
    <t>1x(B)100 1x(B)120</t>
  </si>
  <si>
    <t>1x(B)60 1x(B)70</t>
  </si>
  <si>
    <t>2x(B)50 3x(B)60</t>
  </si>
  <si>
    <t>4x(B)40 4x(B)50 2x(B)60</t>
  </si>
  <si>
    <t>14x(B)40 1x(B)50</t>
  </si>
  <si>
    <t>2x(B)70 1x(B)50</t>
  </si>
  <si>
    <t>1x(B)40 4x(B)50</t>
  </si>
  <si>
    <t>2x(B)50 2x(B)70</t>
  </si>
  <si>
    <t>2x(B)60 1x(B)70</t>
  </si>
  <si>
    <t>1x(B)120 1x(B)70</t>
  </si>
  <si>
    <t>4x(B)60 1x(B)50</t>
  </si>
  <si>
    <t xml:space="preserve">1x(B)70 2x(B)60 </t>
  </si>
  <si>
    <t>2x(B)100 1x(B)80</t>
  </si>
  <si>
    <t>1x(B)80 3x(B)60</t>
  </si>
  <si>
    <t>1x(B)90 1x(B)120 1x(B)100</t>
  </si>
  <si>
    <t>2x(B)60 2x(B)50</t>
  </si>
  <si>
    <t>2x(B)50 1x(B)40</t>
  </si>
  <si>
    <t>5x(B)50 3x(B)40 2x(B)60</t>
  </si>
  <si>
    <t>3x(B)50 7x(B)40</t>
  </si>
  <si>
    <t>1x(B)50 2x(B)40</t>
  </si>
  <si>
    <t>2x(B)40 1x(B)50</t>
  </si>
  <si>
    <t>1x(B)60 1x(B)80 1x(B)50</t>
  </si>
  <si>
    <t>1x(B)80 2x(B)70</t>
  </si>
  <si>
    <t>1x(B)90 1x(B)60 1x(B)50</t>
  </si>
  <si>
    <t>1x(B)120 1x(B)100 1x(B)90</t>
  </si>
  <si>
    <t>1x(B)40 1x(B)50</t>
  </si>
  <si>
    <t>1x(B)60 1x(B)40</t>
  </si>
  <si>
    <t>1x(B)80 1x(B)90</t>
  </si>
  <si>
    <t>1x(B)90 1x(B)100</t>
  </si>
  <si>
    <t>1x(B)50 1x(B)70</t>
  </si>
  <si>
    <t>1x(B)90 1x(B)50</t>
  </si>
  <si>
    <t>1x(B)90 1x(B)80 1x(B)100</t>
  </si>
  <si>
    <t>1x(B)70 1x(B)90</t>
  </si>
  <si>
    <t>1x(B)120 1x(B)140</t>
  </si>
  <si>
    <t>1x(B)50 3x(B)40</t>
  </si>
  <si>
    <t>2x(B)50 1x(B)60</t>
  </si>
  <si>
    <t>2x(B)60 1x(B)50</t>
  </si>
  <si>
    <t>1x(B)60 4x(B)70</t>
  </si>
  <si>
    <t>1x(B)70 1x(B)80 1x(B)60</t>
  </si>
  <si>
    <t>1x(B)50 1x(B)60 1x(B)70</t>
  </si>
  <si>
    <t>1x(B)40 1x(B)60</t>
  </si>
  <si>
    <t>1x(B)70 2x(B)60 2x(B)50</t>
  </si>
  <si>
    <t>1x(B)140 1x(B)120 1x(B)160</t>
  </si>
  <si>
    <t>1x(B)60 2x(B)50</t>
  </si>
  <si>
    <t>1x(B)60 1x(B)120</t>
  </si>
  <si>
    <t>6x(C)40 5x(C)50</t>
  </si>
  <si>
    <t>2x(C)50 3x(C)40</t>
  </si>
  <si>
    <t>9x(C)50 1x(C)40</t>
  </si>
  <si>
    <t>4x(C)50 1x(C)40</t>
  </si>
  <si>
    <t>4x(C)60 6x(C)50</t>
  </si>
  <si>
    <t>4x(C)70 5x(C)60 1x(C)50</t>
  </si>
  <si>
    <t>3x(C)60 2x(C)70</t>
  </si>
  <si>
    <t>2x(C)80 3x(C)70</t>
  </si>
  <si>
    <t>2x(C)60 3x(C)70</t>
  </si>
  <si>
    <t>1x(C)70 3x(C)60 1x(C)80</t>
  </si>
  <si>
    <t>6x(C)50 4x(C)40</t>
  </si>
  <si>
    <t>3x(C)40 8x(C)50</t>
  </si>
  <si>
    <t>2x(C)40 1x(C)50</t>
  </si>
  <si>
    <t>1x(C)50 1x(C)60</t>
  </si>
  <si>
    <t>8x(C)40 2x(C)50</t>
  </si>
  <si>
    <t>4x(C)50 6x(C)40</t>
  </si>
  <si>
    <t>10x(C)50 1x(C)60</t>
  </si>
  <si>
    <t>9x(C)50 2x(C)40</t>
  </si>
  <si>
    <t>3x(C)60 2x(C)50</t>
  </si>
  <si>
    <t>3x(C)60 1x(C)70 1x(C)50</t>
  </si>
  <si>
    <t>2x(C)100 1x(C)80</t>
  </si>
  <si>
    <t>2x(C)100 1x(C)120</t>
  </si>
  <si>
    <t>1x(C)100 1x(C)120</t>
  </si>
  <si>
    <t>1x(C)120 2x(C)100</t>
  </si>
  <si>
    <t>1x(C)120 1x(C)121</t>
  </si>
  <si>
    <t>1x(C)129 1x(C)130</t>
  </si>
  <si>
    <t>4x(C)70 1x(C)80</t>
  </si>
  <si>
    <t>4x(C)100 1x(C)80</t>
  </si>
  <si>
    <t>1x(B )50 2x(B)60</t>
  </si>
  <si>
    <t>1x(B)70 6x(B)50 2x(B)40 1x(B)60</t>
  </si>
  <si>
    <t>8x(B)40 2x(B)50</t>
  </si>
  <si>
    <t>3x(B)60 2x(B)70</t>
  </si>
  <si>
    <t>2x(B)90 1x(B)80</t>
  </si>
  <si>
    <t>1x(B)70 2x(B)80</t>
  </si>
  <si>
    <t>2x(B)50 2x(B)60 1x(B)40</t>
  </si>
  <si>
    <t>1x(B)70 1x(B)80</t>
  </si>
  <si>
    <t>1x(B)120 1x(B)80 1x(B)100</t>
  </si>
  <si>
    <t>1x(B)80 1x(B)70 1x(B)60</t>
  </si>
  <si>
    <t>1x(B)120 1x(B)100</t>
  </si>
  <si>
    <t>Rider</t>
  </si>
  <si>
    <t>Shape</t>
  </si>
  <si>
    <t>Odyssey DT</t>
  </si>
  <si>
    <t>Stadium DT</t>
  </si>
  <si>
    <t>Taji Pinch DT</t>
  </si>
  <si>
    <r>
      <t xml:space="preserve">Spoon
</t>
    </r>
    <r>
      <rPr>
        <sz val="9"/>
        <color rgb="FFFF0000"/>
        <rFont val="Helvetica Neue"/>
        <family val="2"/>
      </rPr>
      <t>NEW!</t>
    </r>
  </si>
  <si>
    <r>
      <rPr>
        <b/>
        <sz val="12"/>
        <color rgb="FF000000"/>
        <rFont val="Helvetica"/>
        <family val="2"/>
      </rPr>
      <t>Gym Prices 15.05.2026</t>
    </r>
    <r>
      <rPr>
        <sz val="12"/>
        <color indexed="8"/>
        <rFont val="Helvetica"/>
        <family val="2"/>
      </rPr>
      <t xml:space="preserve"> - Holds</t>
    </r>
  </si>
  <si>
    <r>
      <rPr>
        <b/>
        <sz val="12"/>
        <color rgb="FF000000"/>
        <rFont val="Helvetica"/>
        <family val="2"/>
      </rPr>
      <t>Gym Prices 15.05.2026</t>
    </r>
    <r>
      <rPr>
        <sz val="12"/>
        <color indexed="8"/>
        <rFont val="Helvetica"/>
        <family val="2"/>
      </rPr>
      <t xml:space="preserve"> - Macros</t>
    </r>
  </si>
  <si>
    <t>** This product is only available from stock, kindly ask the stock list before placing your order, thank you!</t>
  </si>
  <si>
    <r>
      <t xml:space="preserve">Link 21° S </t>
    </r>
    <r>
      <rPr>
        <sz val="7"/>
        <color rgb="FFFF0000"/>
        <rFont val="Helvetica Neue"/>
        <family val="2"/>
      </rPr>
      <t>**</t>
    </r>
  </si>
  <si>
    <r>
      <t xml:space="preserve">Link 21° M </t>
    </r>
    <r>
      <rPr>
        <sz val="7"/>
        <color rgb="FFFF0000"/>
        <rFont val="Helvetica Neue"/>
        <family val="2"/>
      </rPr>
      <t>**</t>
    </r>
  </si>
  <si>
    <r>
      <t xml:space="preserve">Link 21° L </t>
    </r>
    <r>
      <rPr>
        <sz val="7"/>
        <color rgb="FFFF0000"/>
        <rFont val="Helvetica Neue"/>
        <family val="2"/>
      </rPr>
      <t>**</t>
    </r>
  </si>
  <si>
    <r>
      <t xml:space="preserve">Link 28° S </t>
    </r>
    <r>
      <rPr>
        <sz val="7"/>
        <color rgb="FFFF0000"/>
        <rFont val="Helvetica Neue"/>
        <family val="2"/>
      </rPr>
      <t>**</t>
    </r>
  </si>
  <si>
    <r>
      <t xml:space="preserve">Link 28° M </t>
    </r>
    <r>
      <rPr>
        <sz val="7"/>
        <color rgb="FFFF0000"/>
        <rFont val="Helvetica Neue"/>
        <family val="2"/>
      </rPr>
      <t>**</t>
    </r>
  </si>
  <si>
    <r>
      <t xml:space="preserve">Link 28° L </t>
    </r>
    <r>
      <rPr>
        <sz val="7"/>
        <color rgb="FFFF0000"/>
        <rFont val="Helvetica Neue"/>
        <family val="2"/>
      </rPr>
      <t>**</t>
    </r>
  </si>
  <si>
    <r>
      <t xml:space="preserve">Link 31° XS </t>
    </r>
    <r>
      <rPr>
        <sz val="7"/>
        <color rgb="FFFF0000"/>
        <rFont val="Helvetica Neue"/>
        <family val="2"/>
      </rPr>
      <t>**</t>
    </r>
  </si>
  <si>
    <r>
      <t xml:space="preserve">Link 31° S </t>
    </r>
    <r>
      <rPr>
        <sz val="7"/>
        <color rgb="FFFF0000"/>
        <rFont val="Helvetica Neue"/>
        <family val="2"/>
      </rPr>
      <t>**</t>
    </r>
  </si>
  <si>
    <r>
      <t xml:space="preserve">Link 31° M </t>
    </r>
    <r>
      <rPr>
        <sz val="7"/>
        <color rgb="FFFF0000"/>
        <rFont val="Helvetica Neue"/>
        <family val="2"/>
      </rPr>
      <t>**</t>
    </r>
  </si>
  <si>
    <r>
      <t xml:space="preserve">Link 39° S </t>
    </r>
    <r>
      <rPr>
        <sz val="7"/>
        <color rgb="FFFF0000"/>
        <rFont val="Helvetica Neue"/>
        <family val="2"/>
      </rPr>
      <t>**</t>
    </r>
  </si>
  <si>
    <r>
      <t xml:space="preserve">Link 39° M </t>
    </r>
    <r>
      <rPr>
        <sz val="7"/>
        <color rgb="FFFF0000"/>
        <rFont val="Helvetica Neue"/>
        <family val="2"/>
      </rPr>
      <t>**</t>
    </r>
  </si>
  <si>
    <r>
      <t xml:space="preserve">Link 39° L </t>
    </r>
    <r>
      <rPr>
        <sz val="7"/>
        <color rgb="FFFF0000"/>
        <rFont val="Helvetica Neue"/>
        <family val="2"/>
      </rPr>
      <t>**</t>
    </r>
  </si>
  <si>
    <r>
      <rPr>
        <b/>
        <i/>
        <sz val="9"/>
        <color rgb="FFFF0000"/>
        <rFont val="Helvetica Neue"/>
        <family val="2"/>
      </rPr>
      <t xml:space="preserve">
</t>
    </r>
    <r>
      <rPr>
        <b/>
        <sz val="9"/>
        <color indexed="8"/>
        <rFont val="Helvetica Neue"/>
        <family val="2"/>
      </rPr>
      <t>Silex DT</t>
    </r>
  </si>
  <si>
    <t>Asymmetric pyramids DT</t>
  </si>
  <si>
    <t>41x36x17 &amp; 33x28x10 &amp; 32x28x6 &amp; 32x28x4</t>
  </si>
  <si>
    <t>41x36x17  &amp;  33x28x10  &amp;  32x28x6  &amp;  32x28x4</t>
  </si>
  <si>
    <t>brand:Cheeta;start:3;End:407;Range:A;Reference:C;Colors:F-&gt;S;productName:Holds</t>
  </si>
  <si>
    <t>brand:Cheeta;start:3;End:49;Range:A;Reference:C;Colors:F-&gt;T;productName:Hybrids</t>
  </si>
  <si>
    <r>
      <rPr>
        <b/>
        <sz val="12"/>
        <color rgb="FF000000"/>
        <rFont val="Helvetica"/>
        <family val="2"/>
      </rPr>
      <t>Gym Prices 15.05.2026</t>
    </r>
    <r>
      <rPr>
        <sz val="12"/>
        <color indexed="8"/>
        <rFont val="Helvetica"/>
        <family val="2"/>
      </rPr>
      <t xml:space="preserve"> - Hybrids</t>
    </r>
  </si>
  <si>
    <t>MACROS</t>
  </si>
  <si>
    <t>HYBRIDS</t>
  </si>
  <si>
    <t>PLYWOOD VOLUMES</t>
  </si>
  <si>
    <t>Volumes</t>
  </si>
  <si>
    <r>
      <rPr>
        <b/>
        <sz val="11"/>
        <color rgb="FF000000"/>
        <rFont val="Helvetica"/>
        <family val="2"/>
      </rPr>
      <t>Gym Prices 15.05.2026</t>
    </r>
    <r>
      <rPr>
        <sz val="11"/>
        <color indexed="8"/>
        <rFont val="Helvetica"/>
        <family val="2"/>
      </rPr>
      <t xml:space="preserve"> - Volumes</t>
    </r>
  </si>
  <si>
    <t>Taji Bubble 1</t>
  </si>
  <si>
    <t>Fluo Orange</t>
  </si>
  <si>
    <t>Fluo Green</t>
  </si>
  <si>
    <t>Fluo Pink</t>
  </si>
  <si>
    <t>Violet</t>
  </si>
  <si>
    <t>US Light Green</t>
  </si>
  <si>
    <t>US Orange</t>
  </si>
  <si>
    <t>US Dark Green</t>
  </si>
  <si>
    <t>US Purple</t>
  </si>
  <si>
    <t>Dark Green</t>
  </si>
  <si>
    <t>Dark Grey</t>
  </si>
  <si>
    <t>Light Grey</t>
  </si>
  <si>
    <t>Fluo Gren</t>
  </si>
  <si>
    <t>Set Taji Pinch</t>
  </si>
  <si>
    <t>Taji Pinch 1-8 DT</t>
  </si>
  <si>
    <t>VOL.F.117-M</t>
  </si>
  <si>
    <t>Taji Pinch 2-7 DT</t>
  </si>
  <si>
    <t>VOL.F.118-M</t>
  </si>
  <si>
    <t>Taji Pinch 4-10 DT</t>
  </si>
  <si>
    <t>VOL.F.119-M</t>
  </si>
  <si>
    <t>Taji Pinch 3-5 DT</t>
  </si>
  <si>
    <t>VOL.F.120-M</t>
  </si>
  <si>
    <t>Taji Pinch 6-9 DT</t>
  </si>
  <si>
    <t>VOL.F.121-M</t>
  </si>
  <si>
    <t>brand:Cheeta;start:3;End:169;Range:A;Reference:C;Colors:F-&gt;Q;productName:Fiberglass volumes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</si>
</sst>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 &quot;CHF&quot;\ * #,##0.00_ ;_ &quot;CHF&quot;\ * \-#,##0.00_ ;_ &quot;CHF&quot;\ * &quot;-&quot;??_ ;_ @_ "/>
    <numFmt numFmtId="164" formatCode="&quot;EUR &quot;#.00"/>
    <numFmt numFmtId="165" formatCode="&quot;0000&quot;"/>
    <numFmt numFmtId="166" formatCode="0.00&quot; kg&quot;"/>
    <numFmt numFmtId="167" formatCode="#,###;#,###;&quot;-&quot;"/>
    <numFmt numFmtId="168" formatCode="[$€-2]&quot; &quot;0"/>
    <numFmt numFmtId="169" formatCode="[$€-2]&quot; &quot;0.00"/>
    <numFmt numFmtId="170" formatCode="#,###&quot; kg&quot;"/>
    <numFmt numFmtId="171" formatCode="0.0%"/>
    <numFmt numFmtId="172" formatCode=";;;"/>
    <numFmt numFmtId="173" formatCode="_-* #,##0.00\ [$€-40C]_-;\-* #,##0.00\ [$€-40C]_-;_-* &quot;-&quot;??\ [$€-40C]_-;_-@_-"/>
  </numFmts>
  <fonts count="93">
    <font>
      <sz val="10"/>
      <color indexed="8"/>
      <name val="Helvetica"/>
    </font>
    <font>
      <sz val="16"/>
      <color indexed="8"/>
      <name val="Helvetica"/>
      <family val="2"/>
    </font>
    <font>
      <sz val="24"/>
      <color indexed="8"/>
      <name val="Helvetica"/>
      <family val="2"/>
    </font>
    <font>
      <sz val="16"/>
      <color indexed="8"/>
      <name val="Helvetica Neue"/>
      <family val="2"/>
    </font>
    <font>
      <sz val="10"/>
      <color indexed="8"/>
      <name val="Helvetica Neue"/>
      <family val="2"/>
    </font>
    <font>
      <sz val="24"/>
      <color indexed="8"/>
      <name val="Helvetica Neue"/>
      <family val="2"/>
    </font>
    <font>
      <sz val="10"/>
      <color indexed="8"/>
      <name val="Helvetica"/>
      <family val="2"/>
    </font>
    <font>
      <sz val="8"/>
      <name val="Helvetica"/>
      <family val="2"/>
    </font>
    <font>
      <sz val="16"/>
      <color rgb="FFFF0000"/>
      <name val="Helvetica"/>
      <family val="2"/>
    </font>
    <font>
      <sz val="10"/>
      <color rgb="FFFF0000"/>
      <name val="Helvetica"/>
      <family val="2"/>
    </font>
    <font>
      <sz val="10"/>
      <color theme="0"/>
      <name val="Helvetica"/>
      <family val="2"/>
    </font>
    <font>
      <sz val="16"/>
      <color theme="0"/>
      <name val="Helvetica Neue"/>
      <family val="2"/>
    </font>
    <font>
      <sz val="16"/>
      <color theme="1"/>
      <name val="Helvetica Neue"/>
      <family val="2"/>
    </font>
    <font>
      <sz val="16"/>
      <color theme="8"/>
      <name val="Helvetica"/>
      <family val="2"/>
    </font>
    <font>
      <sz val="16"/>
      <color theme="0"/>
      <name val="Helvetica"/>
      <family val="2"/>
    </font>
    <font>
      <sz val="16"/>
      <name val="Helvetica Neue"/>
      <family val="2"/>
    </font>
    <font>
      <sz val="10"/>
      <color theme="1"/>
      <name val="Helvetica"/>
      <family val="2"/>
    </font>
    <font>
      <sz val="14"/>
      <color indexed="8"/>
      <name val="Helvetica"/>
      <family val="2"/>
    </font>
    <font>
      <b/>
      <sz val="12"/>
      <color indexed="8"/>
      <name val="Helvetica"/>
      <family val="2"/>
    </font>
    <font>
      <b/>
      <sz val="10"/>
      <color indexed="8"/>
      <name val="Helvetica"/>
      <family val="2"/>
    </font>
    <font>
      <sz val="10"/>
      <color indexed="13"/>
      <name val="Helvetica"/>
      <family val="2"/>
    </font>
    <font>
      <sz val="10"/>
      <color indexed="17"/>
      <name val="Helvetica"/>
      <family val="2"/>
    </font>
    <font>
      <sz val="20"/>
      <color indexed="8"/>
      <name val="Helvetica"/>
      <family val="2"/>
    </font>
    <font>
      <sz val="20"/>
      <color rgb="FF000000"/>
      <name val="Helvetica"/>
      <family val="2"/>
    </font>
    <font>
      <b/>
      <sz val="14"/>
      <color indexed="8"/>
      <name val="Helvetica"/>
      <family val="2"/>
    </font>
    <font>
      <b/>
      <i/>
      <sz val="10"/>
      <color indexed="8"/>
      <name val="Helvetica"/>
      <family val="2"/>
    </font>
    <font>
      <sz val="12"/>
      <color indexed="8"/>
      <name val="Helvetica"/>
      <family val="2"/>
    </font>
    <font>
      <sz val="16"/>
      <color theme="1"/>
      <name val="Helvetica"/>
      <family val="2"/>
    </font>
    <font>
      <sz val="28"/>
      <color theme="0"/>
      <name val="Helvetica"/>
      <family val="2"/>
    </font>
    <font>
      <sz val="10"/>
      <color indexed="8"/>
      <name val="Helvetica"/>
      <family val="2"/>
    </font>
    <font>
      <sz val="8"/>
      <color theme="0"/>
      <name val="Helvetica"/>
      <family val="2"/>
    </font>
    <font>
      <b/>
      <i/>
      <sz val="12"/>
      <color indexed="8"/>
      <name val="Helvetica"/>
      <family val="2"/>
    </font>
    <font>
      <sz val="24"/>
      <color theme="0"/>
      <name val="Helvetica Neue"/>
      <family val="2"/>
    </font>
    <font>
      <sz val="28"/>
      <color rgb="FFFF0000"/>
      <name val="Helvetica"/>
      <family val="2"/>
    </font>
    <font>
      <i/>
      <sz val="12"/>
      <color rgb="FFFF0000"/>
      <name val="Helvetica"/>
      <family val="2"/>
    </font>
    <font>
      <sz val="8"/>
      <color theme="0"/>
      <name val="Helvetica Neue"/>
      <family val="2"/>
    </font>
    <font>
      <sz val="8"/>
      <color indexed="8"/>
      <name val="Helvetica Neue"/>
      <family val="2"/>
    </font>
    <font>
      <sz val="8"/>
      <color indexed="17"/>
      <name val="Helvetica Neue"/>
      <family val="2"/>
    </font>
    <font>
      <sz val="8"/>
      <color indexed="8"/>
      <name val="Helvetica"/>
      <family val="2"/>
    </font>
    <font>
      <sz val="8"/>
      <color rgb="FFFF0000"/>
      <name val="Helvetica"/>
      <family val="2"/>
    </font>
    <font>
      <sz val="7"/>
      <color indexed="8"/>
      <name val="Helvetica Neue"/>
      <family val="2"/>
    </font>
    <font>
      <sz val="7"/>
      <color indexed="8"/>
      <name val="Helvetica"/>
      <family val="2"/>
    </font>
    <font>
      <sz val="7"/>
      <color theme="8"/>
      <name val="Helvetica"/>
      <family val="2"/>
    </font>
    <font>
      <sz val="7"/>
      <color rgb="FFFF0000"/>
      <name val="Helvetica"/>
      <family val="2"/>
    </font>
    <font>
      <sz val="7"/>
      <color rgb="FF000000"/>
      <name val="Helvetica"/>
      <family val="2"/>
    </font>
    <font>
      <sz val="7"/>
      <color rgb="FF000000"/>
      <name val="Helvetica Neue"/>
      <family val="2"/>
    </font>
    <font>
      <sz val="7"/>
      <color indexed="39"/>
      <name val="PT Sans"/>
      <family val="2"/>
      <charset val="204"/>
    </font>
    <font>
      <sz val="9"/>
      <color rgb="FFFF0000"/>
      <name val="Helvetica Neue"/>
      <family val="2"/>
    </font>
    <font>
      <b/>
      <sz val="9"/>
      <color indexed="8"/>
      <name val="Helvetica Neue"/>
      <family val="2"/>
    </font>
    <font>
      <sz val="9"/>
      <color indexed="8"/>
      <name val="Helvetica Neue"/>
      <family val="2"/>
    </font>
    <font>
      <sz val="9"/>
      <color indexed="8"/>
      <name val="Helvetica"/>
      <family val="2"/>
    </font>
    <font>
      <sz val="5"/>
      <color indexed="8"/>
      <name val="Helvetica"/>
      <family val="2"/>
    </font>
    <font>
      <sz val="5"/>
      <color indexed="8"/>
      <name val="Tahoma"/>
      <family val="2"/>
    </font>
    <font>
      <sz val="5"/>
      <color rgb="FF000000"/>
      <name val="Helvetica"/>
      <family val="2"/>
    </font>
    <font>
      <sz val="4"/>
      <color indexed="8"/>
      <name val="Helvetica"/>
      <family val="2"/>
    </font>
    <font>
      <b/>
      <sz val="8"/>
      <color indexed="8"/>
      <name val="Helvetica Neue"/>
      <family val="2"/>
    </font>
    <font>
      <sz val="7"/>
      <color theme="0"/>
      <name val="Helvetica Neue"/>
      <family val="2"/>
    </font>
    <font>
      <sz val="9"/>
      <name val="Helvetica Neue"/>
      <family val="2"/>
    </font>
    <font>
      <sz val="9"/>
      <color indexed="17"/>
      <name val="Helvetica Neue"/>
      <family val="2"/>
    </font>
    <font>
      <sz val="9"/>
      <color rgb="FFFF0000"/>
      <name val="Helvetica"/>
      <family val="2"/>
    </font>
    <font>
      <sz val="9"/>
      <color theme="0"/>
      <name val="Helvetica"/>
      <family val="2"/>
    </font>
    <font>
      <sz val="9"/>
      <color theme="0"/>
      <name val="Helvetica Neue"/>
      <family val="2"/>
    </font>
    <font>
      <sz val="8"/>
      <name val="Helvetica Neue"/>
      <family val="2"/>
    </font>
    <font>
      <sz val="11"/>
      <color indexed="8"/>
      <name val="Helvetica"/>
      <family val="2"/>
    </font>
    <font>
      <sz val="7"/>
      <color rgb="FFFF0000"/>
      <name val="Helvetica Neue"/>
      <family val="2"/>
    </font>
    <font>
      <sz val="9"/>
      <color rgb="FF000000"/>
      <name val="Helvetica Neue"/>
      <family val="2"/>
    </font>
    <font>
      <b/>
      <sz val="9"/>
      <color rgb="FF000000"/>
      <name val="Helvetica Neue"/>
      <family val="2"/>
    </font>
    <font>
      <b/>
      <i/>
      <sz val="9"/>
      <color rgb="FFFF0000"/>
      <name val="Helvetica Neue"/>
      <family val="2"/>
    </font>
    <font>
      <b/>
      <sz val="9"/>
      <color theme="1"/>
      <name val="Helvetica Neue"/>
      <family val="2"/>
    </font>
    <font>
      <b/>
      <sz val="8"/>
      <color rgb="FF000000"/>
      <name val="Helvetica Neue"/>
      <family val="2"/>
    </font>
    <font>
      <b/>
      <sz val="9"/>
      <color rgb="FFFF0000"/>
      <name val="Helvetica Neue"/>
      <family val="2"/>
    </font>
    <font>
      <sz val="9"/>
      <color theme="1"/>
      <name val="Helvetica Neue"/>
      <family val="2"/>
    </font>
    <font>
      <sz val="9"/>
      <color theme="8"/>
      <name val="Helvetica"/>
      <family val="2"/>
    </font>
    <font>
      <sz val="9"/>
      <color theme="1"/>
      <name val="Helvetica"/>
      <family val="2"/>
    </font>
    <font>
      <sz val="7"/>
      <color indexed="8"/>
      <name val="Verdana"/>
      <family val="2"/>
    </font>
    <font>
      <sz val="7"/>
      <color theme="0"/>
      <name val="Helvetica"/>
      <family val="2"/>
    </font>
    <font>
      <b/>
      <sz val="8"/>
      <color theme="1"/>
      <name val="Helvetica Neue"/>
      <family val="2"/>
    </font>
    <font>
      <b/>
      <sz val="12"/>
      <color rgb="FF000000"/>
      <name val="Helvetica"/>
      <family val="2"/>
    </font>
    <font>
      <sz val="9"/>
      <color theme="0"/>
      <name val="Tahoma"/>
      <family val="2"/>
    </font>
    <font>
      <sz val="7"/>
      <color theme="1"/>
      <name val="Helvetica Neue"/>
      <family val="2"/>
    </font>
    <font>
      <sz val="7"/>
      <color indexed="50"/>
      <name val="Helvetica"/>
      <family val="2"/>
    </font>
    <font>
      <b/>
      <sz val="9"/>
      <color indexed="8"/>
      <name val="Helvetica"/>
      <family val="2"/>
    </font>
    <font>
      <sz val="6"/>
      <color indexed="8"/>
      <name val="Helvetica"/>
      <family val="2"/>
    </font>
    <font>
      <b/>
      <sz val="11"/>
      <color rgb="FF000000"/>
      <name val="Helvetica"/>
      <family val="2"/>
    </font>
    <font>
      <sz val="24"/>
      <color indexed="8"/>
      <name val="Helvetica Neue"/>
      <family val="2"/>
      <scheme val="minor"/>
    </font>
    <font>
      <sz val="8"/>
      <color theme="0"/>
      <name val="Helvetica Neue"/>
      <family val="2"/>
      <scheme val="minor"/>
    </font>
    <font>
      <sz val="8"/>
      <color indexed="8"/>
      <name val="Helvetica Neue"/>
      <family val="2"/>
      <scheme val="minor"/>
    </font>
    <font>
      <sz val="9"/>
      <color rgb="FFFF0000"/>
      <name val="Helvetica Neue"/>
      <family val="2"/>
      <scheme val="minor"/>
    </font>
    <font>
      <b/>
      <sz val="9"/>
      <color indexed="8"/>
      <name val="Helvetica Neue"/>
      <family val="2"/>
      <scheme val="minor"/>
    </font>
    <font>
      <sz val="9"/>
      <color indexed="8"/>
      <name val="Helvetica Neue"/>
      <family val="2"/>
      <scheme val="minor"/>
    </font>
    <font>
      <b/>
      <sz val="7"/>
      <color indexed="8"/>
      <name val="Helvetica Neue"/>
      <family val="2"/>
      <scheme val="minor"/>
    </font>
    <font>
      <sz val="9"/>
      <color rgb="FFFFC000"/>
      <name val="Helvetica Neue"/>
      <family val="2"/>
      <scheme val="minor"/>
    </font>
    <font>
      <sz val="16"/>
      <color indexed="8"/>
      <name val="Helvetica Neue"/>
      <family val="2"/>
      <scheme val="minor"/>
    </font>
  </fonts>
  <fills count="84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9"/>
        <bgColor auto="1"/>
      </patternFill>
    </fill>
    <fill>
      <patternFill patternType="solid">
        <fgColor indexed="30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32"/>
        <bgColor auto="1"/>
      </patternFill>
    </fill>
    <fill>
      <patternFill patternType="solid">
        <fgColor indexed="33"/>
        <bgColor auto="1"/>
      </patternFill>
    </fill>
    <fill>
      <patternFill patternType="solid">
        <fgColor indexed="34"/>
        <bgColor auto="1"/>
      </patternFill>
    </fill>
    <fill>
      <patternFill patternType="solid">
        <fgColor indexed="35"/>
        <bgColor auto="1"/>
      </patternFill>
    </fill>
    <fill>
      <patternFill patternType="solid">
        <fgColor indexed="36"/>
        <bgColor auto="1"/>
      </patternFill>
    </fill>
    <fill>
      <patternFill patternType="solid">
        <fgColor indexed="37"/>
        <bgColor auto="1"/>
      </patternFill>
    </fill>
    <fill>
      <patternFill patternType="solid">
        <fgColor indexed="38"/>
        <bgColor auto="1"/>
      </patternFill>
    </fill>
    <fill>
      <patternFill patternType="solid">
        <fgColor indexed="44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51"/>
        <bgColor auto="1"/>
      </patternFill>
    </fill>
    <fill>
      <patternFill patternType="solid">
        <fgColor indexed="52"/>
        <bgColor auto="1"/>
      </patternFill>
    </fill>
    <fill>
      <patternFill patternType="solid">
        <fgColor indexed="53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84C3BE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ECA"/>
        <bgColor indexed="64"/>
      </patternFill>
    </fill>
    <fill>
      <patternFill patternType="solid">
        <fgColor rgb="FFFDD5FE"/>
        <bgColor indexed="64"/>
      </patternFill>
    </fill>
    <fill>
      <patternFill patternType="solid">
        <fgColor rgb="FFEACFFE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E4F5F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1"/>
        <bgColor auto="1"/>
      </patternFill>
    </fill>
    <fill>
      <patternFill patternType="solid">
        <fgColor indexed="42"/>
        <bgColor auto="1"/>
      </patternFill>
    </fill>
    <fill>
      <patternFill patternType="solid">
        <fgColor indexed="43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AD5"/>
        <bgColor indexed="64"/>
      </patternFill>
    </fill>
    <fill>
      <patternFill patternType="solid">
        <fgColor rgb="FFFFB2B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rgb="FFFFF16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lightDown">
        <bgColor theme="3" tint="0.79989013336588644"/>
      </patternFill>
    </fill>
    <fill>
      <patternFill patternType="lightDown">
        <bgColor rgb="FFFFF16F"/>
      </patternFill>
    </fill>
    <fill>
      <patternFill patternType="lightDown">
        <bgColor indexed="38"/>
      </patternFill>
    </fill>
    <fill>
      <patternFill patternType="lightDown">
        <bgColor rgb="FF92D050"/>
      </patternFill>
    </fill>
    <fill>
      <patternFill patternType="lightDown">
        <bgColor indexed="30"/>
      </patternFill>
    </fill>
    <fill>
      <patternFill patternType="lightDown">
        <bgColor indexed="26"/>
      </patternFill>
    </fill>
    <fill>
      <patternFill patternType="lightDown">
        <bgColor indexed="29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7992C"/>
        <bgColor indexed="64"/>
      </patternFill>
    </fill>
    <fill>
      <patternFill patternType="gray125">
        <fgColor theme="0" tint="-0.499984740745262"/>
        <bgColor theme="3" tint="0.79998168889431442"/>
      </patternFill>
    </fill>
    <fill>
      <patternFill patternType="gray125">
        <fgColor theme="0" tint="-0.499984740745262"/>
        <bgColor rgb="FFFFEECA"/>
      </patternFill>
    </fill>
    <fill>
      <patternFill patternType="gray125">
        <fgColor theme="0" tint="-0.499984740745262"/>
        <bgColor indexed="38"/>
      </patternFill>
    </fill>
    <fill>
      <patternFill patternType="gray125">
        <fgColor theme="0" tint="-0.499984740745262"/>
        <bgColor rgb="FF57992C"/>
      </patternFill>
    </fill>
    <fill>
      <patternFill patternType="gray125">
        <fgColor theme="0" tint="-0.499984740745262"/>
        <bgColor rgb="FFFDD5FE"/>
      </patternFill>
    </fill>
    <fill>
      <patternFill patternType="gray125">
        <fgColor theme="0" tint="-0.499984740745262"/>
        <bgColor rgb="FFEACFFE"/>
      </patternFill>
    </fill>
    <fill>
      <patternFill patternType="gray125">
        <fgColor theme="0" tint="-0.499984740745262"/>
        <bgColor rgb="FF84C3BE"/>
      </patternFill>
    </fill>
    <fill>
      <patternFill patternType="gray125">
        <fgColor theme="0" tint="-0.499984740745262"/>
        <bgColor indexed="27"/>
      </patternFill>
    </fill>
    <fill>
      <patternFill patternType="gray125">
        <fgColor theme="0" tint="-0.499984740745262"/>
        <bgColor indexed="30"/>
      </patternFill>
    </fill>
    <fill>
      <patternFill patternType="gray125">
        <fgColor theme="0" tint="-0.499984740745262"/>
        <bgColor indexed="26"/>
      </patternFill>
    </fill>
    <fill>
      <patternFill patternType="gray125">
        <fgColor theme="0" tint="-0.499984740745262"/>
        <bgColor indexed="29"/>
      </patternFill>
    </fill>
    <fill>
      <patternFill patternType="gray125">
        <fgColor theme="0" tint="-0.499984740745262"/>
        <bgColor indexed="36"/>
      </patternFill>
    </fill>
    <fill>
      <patternFill patternType="gray125">
        <fgColor theme="0" tint="-0.499984740745262"/>
        <bgColor rgb="FFDBFEE6"/>
      </patternFill>
    </fill>
  </fills>
  <borders count="156">
    <border>
      <left/>
      <right/>
      <top/>
      <bottom/>
      <diagonal/>
    </border>
    <border>
      <left style="thin">
        <color indexed="14"/>
      </left>
      <right/>
      <top style="thin">
        <color indexed="14"/>
      </top>
      <bottom/>
      <diagonal/>
    </border>
    <border>
      <left/>
      <right/>
      <top style="thin">
        <color indexed="14"/>
      </top>
      <bottom/>
      <diagonal/>
    </border>
    <border>
      <left/>
      <right/>
      <top style="thin">
        <color indexed="14"/>
      </top>
      <bottom style="thin">
        <color indexed="16"/>
      </bottom>
      <diagonal/>
    </border>
    <border>
      <left/>
      <right/>
      <top/>
      <bottom/>
      <diagonal/>
    </border>
    <border>
      <left/>
      <right/>
      <top style="thin">
        <color indexed="16"/>
      </top>
      <bottom style="thin">
        <color indexed="16"/>
      </bottom>
      <diagonal/>
    </border>
    <border>
      <left/>
      <right/>
      <top/>
      <bottom style="thin">
        <color indexed="16"/>
      </bottom>
      <diagonal/>
    </border>
    <border>
      <left/>
      <right/>
      <top style="thin">
        <color indexed="16"/>
      </top>
      <bottom style="thin">
        <color indexed="18"/>
      </bottom>
      <diagonal/>
    </border>
    <border>
      <left/>
      <right/>
      <top style="thin">
        <color indexed="16"/>
      </top>
      <bottom style="thin">
        <color indexed="28"/>
      </bottom>
      <diagonal/>
    </border>
    <border>
      <left/>
      <right/>
      <top style="thin">
        <color indexed="18"/>
      </top>
      <bottom style="thin">
        <color indexed="16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/>
      <right/>
      <top style="thin">
        <color indexed="14"/>
      </top>
      <bottom style="thin">
        <color indexed="18"/>
      </bottom>
      <diagonal/>
    </border>
    <border>
      <left/>
      <right/>
      <top style="thin">
        <color indexed="18"/>
      </top>
      <bottom style="thin">
        <color indexed="14"/>
      </bottom>
      <diagonal/>
    </border>
    <border>
      <left/>
      <right/>
      <top style="thin">
        <color indexed="16"/>
      </top>
      <bottom/>
      <diagonal/>
    </border>
    <border>
      <left/>
      <right/>
      <top/>
      <bottom style="thin">
        <color indexed="14"/>
      </bottom>
      <diagonal/>
    </border>
    <border>
      <left/>
      <right style="thin">
        <color indexed="14"/>
      </right>
      <top style="thin">
        <color indexed="14"/>
      </top>
      <bottom/>
      <diagonal/>
    </border>
    <border>
      <left/>
      <right style="thin">
        <color indexed="14"/>
      </right>
      <top/>
      <bottom/>
      <diagonal/>
    </border>
    <border>
      <left/>
      <right style="thin">
        <color indexed="14"/>
      </right>
      <top/>
      <bottom style="thin">
        <color indexed="14"/>
      </bottom>
      <diagonal/>
    </border>
    <border>
      <left style="thin">
        <color indexed="16"/>
      </left>
      <right/>
      <top/>
      <bottom style="thin">
        <color indexed="16"/>
      </bottom>
      <diagonal/>
    </border>
    <border>
      <left style="thin">
        <color indexed="18"/>
      </left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3A3A3"/>
      </top>
      <bottom style="thin">
        <color rgb="FFA3A3A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16"/>
      </bottom>
      <diagonal/>
    </border>
    <border>
      <left/>
      <right/>
      <top style="thin">
        <color indexed="64"/>
      </top>
      <bottom style="thin">
        <color indexed="1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A3A3A3"/>
      </top>
      <bottom style="thin">
        <color indexed="64"/>
      </bottom>
      <diagonal/>
    </border>
    <border>
      <left/>
      <right/>
      <top style="thin">
        <color indexed="16"/>
      </top>
      <bottom style="thin">
        <color indexed="64"/>
      </bottom>
      <diagonal/>
    </border>
    <border>
      <left/>
      <right/>
      <top style="thin">
        <color indexed="18"/>
      </top>
      <bottom style="thin">
        <color indexed="64"/>
      </bottom>
      <diagonal/>
    </border>
    <border>
      <left/>
      <right/>
      <top style="thin">
        <color indexed="16"/>
      </top>
      <bottom style="thin">
        <color theme="1"/>
      </bottom>
      <diagonal/>
    </border>
    <border>
      <left/>
      <right/>
      <top style="thin">
        <color indexed="18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indexed="64"/>
      </bottom>
      <diagonal/>
    </border>
    <border>
      <left/>
      <right/>
      <top style="thin">
        <color indexed="14"/>
      </top>
      <bottom style="thin">
        <color indexed="64"/>
      </bottom>
      <diagonal/>
    </border>
    <border>
      <left/>
      <right/>
      <top style="thin">
        <color indexed="14"/>
      </top>
      <bottom style="thin">
        <color theme="1"/>
      </bottom>
      <diagonal/>
    </border>
    <border>
      <left/>
      <right/>
      <top style="thin">
        <color indexed="28"/>
      </top>
      <bottom style="thin">
        <color indexed="64"/>
      </bottom>
      <diagonal/>
    </border>
    <border>
      <left style="thin">
        <color indexed="16"/>
      </left>
      <right/>
      <top style="thin">
        <color indexed="16"/>
      </top>
      <bottom style="thin">
        <color theme="1"/>
      </bottom>
      <diagonal/>
    </border>
    <border>
      <left/>
      <right/>
      <top style="thin">
        <color indexed="28"/>
      </top>
      <bottom style="thin">
        <color theme="1"/>
      </bottom>
      <diagonal/>
    </border>
    <border>
      <left/>
      <right/>
      <top style="thin">
        <color theme="1"/>
      </top>
      <bottom style="thin">
        <color indexed="16"/>
      </bottom>
      <diagonal/>
    </border>
    <border>
      <left/>
      <right/>
      <top/>
      <bottom style="thin">
        <color theme="0" tint="-0.14999847407452621"/>
      </bottom>
      <diagonal/>
    </border>
    <border>
      <left style="dashed">
        <color indexed="16"/>
      </left>
      <right/>
      <top style="thin">
        <color indexed="16"/>
      </top>
      <bottom style="thin">
        <color indexed="16"/>
      </bottom>
      <diagonal/>
    </border>
    <border>
      <left style="dashed">
        <color indexed="16"/>
      </left>
      <right/>
      <top style="thin">
        <color indexed="16"/>
      </top>
      <bottom style="thin">
        <color theme="1"/>
      </bottom>
      <diagonal/>
    </border>
    <border>
      <left style="dashed">
        <color indexed="16"/>
      </left>
      <right/>
      <top/>
      <bottom style="thin">
        <color indexed="16"/>
      </bottom>
      <diagonal/>
    </border>
    <border>
      <left style="dashed">
        <color indexed="16"/>
      </left>
      <right/>
      <top style="thin">
        <color indexed="16"/>
      </top>
      <bottom style="thin">
        <color indexed="64"/>
      </bottom>
      <diagonal/>
    </border>
    <border>
      <left style="dashed">
        <color indexed="16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3"/>
      </bottom>
      <diagonal/>
    </border>
    <border>
      <left style="dashed">
        <color indexed="16"/>
      </left>
      <right/>
      <top style="thin">
        <color indexed="64"/>
      </top>
      <bottom style="thin">
        <color theme="3"/>
      </bottom>
      <diagonal/>
    </border>
    <border>
      <left style="dashed">
        <color indexed="16"/>
      </left>
      <right/>
      <top style="thin">
        <color theme="3"/>
      </top>
      <bottom style="thin">
        <color theme="3"/>
      </bottom>
      <diagonal/>
    </border>
    <border>
      <left style="dashed">
        <color indexed="16"/>
      </left>
      <right/>
      <top style="thin">
        <color theme="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  <border>
      <left/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/>
      <diagonal/>
    </border>
    <border>
      <left/>
      <right/>
      <top style="thin">
        <color indexed="56"/>
      </top>
      <bottom/>
      <diagonal/>
    </border>
    <border>
      <left/>
      <right style="thin">
        <color indexed="64"/>
      </right>
      <top style="thin">
        <color indexed="56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AAAAAA"/>
      </top>
      <bottom style="thin">
        <color auto="1"/>
      </bottom>
      <diagonal/>
    </border>
    <border>
      <left/>
      <right/>
      <top style="thin">
        <color theme="3"/>
      </top>
      <bottom/>
      <diagonal/>
    </border>
    <border>
      <left/>
      <right/>
      <top style="thin">
        <color theme="3"/>
      </top>
      <bottom style="thin">
        <color indexed="16"/>
      </bottom>
      <diagonal/>
    </border>
    <border>
      <left/>
      <right/>
      <top style="thin">
        <color theme="3"/>
      </top>
      <bottom style="thin">
        <color rgb="FFA3A3A3"/>
      </bottom>
      <diagonal/>
    </border>
    <border>
      <left/>
      <right/>
      <top style="thin">
        <color indexed="16"/>
      </top>
      <bottom style="thin">
        <color auto="1"/>
      </bottom>
      <diagonal/>
    </border>
    <border>
      <left style="dashed">
        <color indexed="16"/>
      </left>
      <right/>
      <top style="thin">
        <color indexed="16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16"/>
      </top>
      <bottom style="thin">
        <color indexed="16"/>
      </bottom>
      <diagonal/>
    </border>
    <border>
      <left/>
      <right/>
      <top/>
      <bottom style="thin">
        <color indexed="16"/>
      </bottom>
      <diagonal/>
    </border>
    <border>
      <left/>
      <right/>
      <top/>
      <bottom style="thin">
        <color indexed="18"/>
      </bottom>
      <diagonal/>
    </border>
    <border>
      <left/>
      <right/>
      <top style="thin">
        <color indexed="16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/>
      <top style="thin">
        <color indexed="16"/>
      </top>
      <bottom style="thin">
        <color indexed="64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1"/>
      </top>
      <bottom style="thin">
        <color theme="3"/>
      </bottom>
      <diagonal/>
    </border>
    <border>
      <left/>
      <right/>
      <top style="thin">
        <color indexed="14"/>
      </top>
      <bottom style="thin">
        <color auto="1"/>
      </bottom>
      <diagonal/>
    </border>
    <border>
      <left/>
      <right/>
      <top style="thin">
        <color indexed="16"/>
      </top>
      <bottom style="thin">
        <color theme="3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/>
      <right/>
      <top style="thin">
        <color indexed="18"/>
      </top>
      <bottom/>
      <diagonal/>
    </border>
    <border>
      <left/>
      <right/>
      <top style="hair">
        <color theme="1"/>
      </top>
      <bottom style="thin">
        <color indexed="16"/>
      </bottom>
      <diagonal/>
    </border>
    <border>
      <left style="hair">
        <color theme="1"/>
      </left>
      <right/>
      <top style="hair">
        <color theme="1"/>
      </top>
      <bottom style="thin">
        <color indexed="16"/>
      </bottom>
      <diagonal/>
    </border>
    <border>
      <left style="hair">
        <color theme="1"/>
      </left>
      <right/>
      <top style="thin">
        <color indexed="16"/>
      </top>
      <bottom style="hair">
        <color theme="1"/>
      </bottom>
      <diagonal/>
    </border>
    <border>
      <left/>
      <right/>
      <top style="thin">
        <color indexed="16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16"/>
      </bottom>
      <diagonal/>
    </border>
    <border>
      <left style="thin">
        <color theme="1"/>
      </left>
      <right style="thin">
        <color theme="1"/>
      </right>
      <top/>
      <bottom style="thin">
        <color indexed="16"/>
      </bottom>
      <diagonal/>
    </border>
    <border>
      <left style="thin">
        <color theme="1"/>
      </left>
      <right style="thin">
        <color theme="1"/>
      </right>
      <top style="thin">
        <color indexed="16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16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3"/>
      </bottom>
      <diagonal/>
    </border>
    <border>
      <left style="thin">
        <color theme="1"/>
      </left>
      <right style="thin">
        <color theme="1"/>
      </right>
      <top/>
      <bottom style="thin">
        <color theme="3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3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3"/>
      </top>
      <bottom style="thin">
        <color theme="3"/>
      </bottom>
      <diagonal/>
    </border>
    <border>
      <left style="thin">
        <color theme="1"/>
      </left>
      <right style="thin">
        <color theme="1"/>
      </right>
      <top style="thin">
        <color theme="3"/>
      </top>
      <bottom style="thin">
        <color indexed="64"/>
      </bottom>
      <diagonal/>
    </border>
    <border>
      <left/>
      <right/>
      <top style="thin">
        <color indexed="14"/>
      </top>
      <bottom style="thin">
        <color indexed="64"/>
      </bottom>
      <diagonal/>
    </border>
    <border>
      <left style="thin">
        <color theme="1"/>
      </left>
      <right/>
      <top style="thin">
        <color theme="3"/>
      </top>
      <bottom style="thin">
        <color indexed="64"/>
      </bottom>
      <diagonal/>
    </border>
    <border>
      <left style="thin">
        <color theme="1"/>
      </left>
      <right/>
      <top style="thin">
        <color rgb="FFAAAAAA"/>
      </top>
      <bottom style="thin">
        <color indexed="64"/>
      </bottom>
      <diagonal/>
    </border>
    <border>
      <left style="thin">
        <color theme="1"/>
      </left>
      <right/>
      <top style="thin">
        <color indexed="16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16"/>
      </bottom>
      <diagonal/>
    </border>
    <border>
      <left style="thin">
        <color theme="1"/>
      </left>
      <right/>
      <top style="thin">
        <color indexed="16"/>
      </top>
      <bottom style="thin">
        <color indexed="16"/>
      </bottom>
      <diagonal/>
    </border>
    <border>
      <left style="thin">
        <color theme="1"/>
      </left>
      <right/>
      <top style="thin">
        <color theme="1"/>
      </top>
      <bottom style="thin">
        <color indexed="16"/>
      </bottom>
      <diagonal/>
    </border>
    <border>
      <left style="thin">
        <color theme="1"/>
      </left>
      <right/>
      <top/>
      <bottom style="thin">
        <color indexed="16"/>
      </bottom>
      <diagonal/>
    </border>
    <border>
      <left/>
      <right/>
      <top/>
      <bottom style="hair">
        <color theme="1"/>
      </bottom>
      <diagonal/>
    </border>
    <border>
      <left/>
      <right style="hair">
        <color theme="1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hair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1"/>
      </top>
      <bottom/>
      <diagonal/>
    </border>
    <border>
      <left/>
      <right/>
      <top style="thin">
        <color indexed="14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16"/>
      </top>
      <bottom style="thin">
        <color indexed="64"/>
      </bottom>
      <diagonal/>
    </border>
    <border>
      <left/>
      <right style="thin">
        <color indexed="64"/>
      </right>
      <top style="thin">
        <color indexed="16"/>
      </top>
      <bottom style="thin">
        <color indexed="28"/>
      </bottom>
      <diagonal/>
    </border>
    <border>
      <left/>
      <right style="thin">
        <color indexed="64"/>
      </right>
      <top style="thin">
        <color indexed="28"/>
      </top>
      <bottom style="thin">
        <color indexed="64"/>
      </bottom>
      <diagonal/>
    </border>
    <border>
      <left/>
      <right style="thin">
        <color indexed="64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 style="thin">
        <color indexed="1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18"/>
      </bottom>
      <diagonal/>
    </border>
    <border>
      <left/>
      <right style="thin">
        <color indexed="64"/>
      </right>
      <top/>
      <bottom style="thin">
        <color indexed="14"/>
      </bottom>
      <diagonal/>
    </border>
    <border>
      <left/>
      <right style="thin">
        <color indexed="64"/>
      </right>
      <top style="thin">
        <color indexed="18"/>
      </top>
      <bottom style="thin">
        <color theme="1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indexed="16"/>
      </bottom>
      <diagonal/>
    </border>
    <border>
      <left/>
      <right style="thin">
        <color indexed="64"/>
      </right>
      <top style="thin">
        <color indexed="16"/>
      </top>
      <bottom style="thin">
        <color indexed="16"/>
      </bottom>
      <diagonal/>
    </border>
    <border diagonalUp="1" diagonalDown="1">
      <left/>
      <right/>
      <top/>
      <bottom/>
      <diagonal style="thin">
        <color theme="0" tint="-0.499984740745262"/>
      </diagonal>
    </border>
    <border diagonalUp="1" diagonalDown="1">
      <left/>
      <right/>
      <top/>
      <bottom style="thin">
        <color indexed="64"/>
      </bottom>
      <diagonal style="thin">
        <color theme="0" tint="-0.499984740745262"/>
      </diagonal>
    </border>
    <border diagonalUp="1" diagonalDown="1">
      <left/>
      <right/>
      <top/>
      <bottom style="thin">
        <color theme="3"/>
      </bottom>
      <diagonal style="thin">
        <color theme="0" tint="-0.499984740745262"/>
      </diagonal>
    </border>
    <border diagonalUp="1" diagonalDown="1">
      <left/>
      <right/>
      <top style="thin">
        <color theme="3"/>
      </top>
      <bottom style="thin">
        <color indexed="64"/>
      </bottom>
      <diagonal style="thin">
        <color theme="0" tint="-0.499984740745262"/>
      </diagonal>
    </border>
    <border diagonalUp="1" diagonalDown="1">
      <left/>
      <right/>
      <top style="thin">
        <color theme="3"/>
      </top>
      <bottom style="thin">
        <color theme="3"/>
      </bottom>
      <diagonal style="thin">
        <color theme="0" tint="-0.499984740745262"/>
      </diagonal>
    </border>
    <border diagonalUp="1" diagonalDown="1">
      <left/>
      <right style="thin">
        <color indexed="64"/>
      </right>
      <top style="thin">
        <color theme="3"/>
      </top>
      <bottom/>
      <diagonal style="thin">
        <color theme="0" tint="-0.499984740745262"/>
      </diagonal>
    </border>
    <border diagonalUp="1" diagonalDown="1">
      <left/>
      <right style="thin">
        <color indexed="64"/>
      </right>
      <top/>
      <bottom/>
      <diagonal style="thin">
        <color theme="0" tint="-0.499984740745262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theme="0" tint="-0.499984740745262"/>
      </diagonal>
    </border>
    <border diagonalUp="1" diagonalDown="1">
      <left/>
      <right/>
      <top style="thin">
        <color indexed="64"/>
      </top>
      <bottom/>
      <diagonal style="thin">
        <color theme="0" tint="-0.499984740745262"/>
      </diagonal>
    </border>
    <border diagonalUp="1" diagonalDown="1">
      <left/>
      <right/>
      <top style="thin">
        <color theme="1"/>
      </top>
      <bottom/>
      <diagonal style="thin">
        <color theme="0" tint="-0.499984740745262"/>
      </diagonal>
    </border>
    <border>
      <left/>
      <right/>
      <top style="thin">
        <color indexed="14"/>
      </top>
      <bottom style="thin">
        <color indexed="16"/>
      </bottom>
      <diagonal/>
    </border>
    <border diagonalUp="1" diagonalDown="1">
      <left/>
      <right style="thin">
        <color indexed="64"/>
      </right>
      <top style="thin">
        <color indexed="64"/>
      </top>
      <bottom/>
      <diagonal style="thin">
        <color theme="0" tint="-0.499984740745262"/>
      </diagonal>
    </border>
    <border diagonalUp="1" diagonalDown="1">
      <left/>
      <right/>
      <top/>
      <bottom style="thin">
        <color theme="1"/>
      </bottom>
      <diagonal style="thin">
        <color theme="0" tint="-0.499984740745262"/>
      </diagonal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3"/>
      </bottom>
      <diagonal/>
    </border>
  </borders>
  <cellStyleXfs count="3">
    <xf numFmtId="0" fontId="0" fillId="0" borderId="0" applyNumberFormat="0" applyFill="0" applyBorder="0" applyProtection="0">
      <alignment vertical="top" wrapText="1"/>
    </xf>
    <xf numFmtId="0" fontId="6" fillId="0" borderId="4" applyNumberFormat="0" applyFill="0" applyBorder="0" applyProtection="0">
      <alignment vertical="top" wrapText="1"/>
    </xf>
    <xf numFmtId="44" fontId="29" fillId="0" borderId="0" applyFont="0" applyFill="0" applyBorder="0" applyAlignment="0" applyProtection="0"/>
  </cellStyleXfs>
  <cellXfs count="1357">
    <xf numFmtId="0" fontId="0" fillId="0" borderId="0" xfId="0">
      <alignment vertical="top" wrapText="1"/>
    </xf>
    <xf numFmtId="49" fontId="8" fillId="3" borderId="4" xfId="1" applyNumberFormat="1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center" wrapText="1"/>
    </xf>
    <xf numFmtId="0" fontId="17" fillId="2" borderId="4" xfId="0" applyFont="1" applyFill="1" applyBorder="1" applyAlignment="1">
      <alignment vertical="center" wrapText="1"/>
    </xf>
    <xf numFmtId="0" fontId="6" fillId="0" borderId="4" xfId="0" applyNumberFormat="1" applyFont="1" applyBorder="1" applyAlignment="1">
      <alignment vertical="center" wrapText="1"/>
    </xf>
    <xf numFmtId="172" fontId="6" fillId="2" borderId="4" xfId="0" applyNumberFormat="1" applyFont="1" applyFill="1" applyBorder="1" applyAlignment="1">
      <alignment vertical="center" wrapText="1"/>
    </xf>
    <xf numFmtId="0" fontId="6" fillId="48" borderId="57" xfId="0" applyFont="1" applyFill="1" applyBorder="1" applyAlignment="1">
      <alignment vertical="center" wrapText="1"/>
    </xf>
    <xf numFmtId="0" fontId="6" fillId="48" borderId="22" xfId="0" applyFont="1" applyFill="1" applyBorder="1" applyAlignment="1">
      <alignment vertical="center" wrapText="1"/>
    </xf>
    <xf numFmtId="49" fontId="19" fillId="48" borderId="22" xfId="0" applyNumberFormat="1" applyFont="1" applyFill="1" applyBorder="1" applyAlignment="1">
      <alignment horizontal="center" vertical="center" wrapText="1"/>
    </xf>
    <xf numFmtId="167" fontId="6" fillId="2" borderId="22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vertical="center" wrapText="1"/>
    </xf>
    <xf numFmtId="49" fontId="20" fillId="2" borderId="59" xfId="0" applyNumberFormat="1" applyFont="1" applyFill="1" applyBorder="1" applyAlignment="1">
      <alignment vertical="center" wrapText="1"/>
    </xf>
    <xf numFmtId="49" fontId="20" fillId="2" borderId="60" xfId="0" applyNumberFormat="1" applyFont="1" applyFill="1" applyBorder="1" applyAlignment="1">
      <alignment vertical="center" wrapText="1"/>
    </xf>
    <xf numFmtId="49" fontId="6" fillId="43" borderId="63" xfId="0" applyNumberFormat="1" applyFont="1" applyFill="1" applyBorder="1" applyAlignment="1">
      <alignment vertical="center" wrapText="1"/>
    </xf>
    <xf numFmtId="171" fontId="6" fillId="43" borderId="21" xfId="0" applyNumberFormat="1" applyFont="1" applyFill="1" applyBorder="1" applyAlignment="1">
      <alignment vertical="center" wrapText="1"/>
    </xf>
    <xf numFmtId="49" fontId="6" fillId="43" borderId="21" xfId="0" applyNumberFormat="1" applyFont="1" applyFill="1" applyBorder="1" applyAlignment="1">
      <alignment vertical="center" wrapText="1"/>
    </xf>
    <xf numFmtId="49" fontId="6" fillId="43" borderId="68" xfId="0" applyNumberFormat="1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vertical="center" wrapText="1"/>
    </xf>
    <xf numFmtId="49" fontId="19" fillId="48" borderId="22" xfId="0" applyNumberFormat="1" applyFont="1" applyFill="1" applyBorder="1" applyAlignment="1">
      <alignment vertical="center" wrapText="1"/>
    </xf>
    <xf numFmtId="49" fontId="3" fillId="2" borderId="4" xfId="1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vertical="center" wrapText="1"/>
    </xf>
    <xf numFmtId="0" fontId="0" fillId="2" borderId="2" xfId="0" applyFill="1" applyBorder="1" applyAlignment="1" applyProtection="1">
      <alignment vertical="center" wrapText="1"/>
    </xf>
    <xf numFmtId="0" fontId="0" fillId="2" borderId="16" xfId="0" applyFill="1" applyBorder="1" applyAlignment="1" applyProtection="1">
      <alignment vertical="center" wrapText="1"/>
    </xf>
    <xf numFmtId="0" fontId="0" fillId="0" borderId="0" xfId="0" applyNumberFormat="1" applyAlignment="1" applyProtection="1">
      <alignment vertical="center" wrapText="1"/>
    </xf>
    <xf numFmtId="0" fontId="0" fillId="2" borderId="4" xfId="0" applyFill="1" applyBorder="1" applyAlignment="1" applyProtection="1">
      <alignment vertical="center" wrapText="1"/>
    </xf>
    <xf numFmtId="0" fontId="0" fillId="2" borderId="17" xfId="0" applyFill="1" applyBorder="1" applyAlignment="1" applyProtection="1">
      <alignment vertical="center" wrapText="1"/>
    </xf>
    <xf numFmtId="49" fontId="3" fillId="3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2" fontId="3" fillId="3" borderId="4" xfId="0" applyNumberFormat="1" applyFont="1" applyFill="1" applyBorder="1" applyAlignment="1" applyProtection="1">
      <alignment horizontal="center" vertical="center" wrapText="1"/>
    </xf>
    <xf numFmtId="0" fontId="0" fillId="2" borderId="15" xfId="0" applyFill="1" applyBorder="1" applyAlignment="1" applyProtection="1">
      <alignment vertical="center" wrapText="1"/>
    </xf>
    <xf numFmtId="0" fontId="0" fillId="2" borderId="18" xfId="0" applyFill="1" applyBorder="1" applyAlignment="1" applyProtection="1">
      <alignment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2" fontId="11" fillId="3" borderId="4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vertical="center"/>
    </xf>
    <xf numFmtId="0" fontId="1" fillId="0" borderId="4" xfId="0" applyNumberFormat="1" applyFont="1" applyBorder="1" applyAlignment="1" applyProtection="1">
      <alignment vertical="center" wrapText="1"/>
    </xf>
    <xf numFmtId="0" fontId="1" fillId="0" borderId="0" xfId="0" applyNumberFormat="1" applyFont="1" applyAlignment="1" applyProtection="1">
      <alignment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1" fontId="11" fillId="2" borderId="4" xfId="1" applyNumberFormat="1" applyFont="1" applyFill="1" applyBorder="1" applyAlignment="1" applyProtection="1">
      <alignment horizontal="center" vertical="center" wrapText="1"/>
    </xf>
    <xf numFmtId="0" fontId="10" fillId="2" borderId="4" xfId="0" applyFont="1" applyFill="1" applyBorder="1" applyAlignment="1" applyProtection="1">
      <alignment vertical="center" wrapText="1"/>
    </xf>
    <xf numFmtId="0" fontId="10" fillId="0" borderId="4" xfId="0" applyNumberFormat="1" applyFont="1" applyBorder="1" applyAlignment="1" applyProtection="1">
      <alignment vertical="center" wrapText="1"/>
    </xf>
    <xf numFmtId="0" fontId="14" fillId="2" borderId="4" xfId="0" applyFont="1" applyFill="1" applyBorder="1" applyAlignment="1" applyProtection="1">
      <alignment vertical="center" wrapText="1"/>
    </xf>
    <xf numFmtId="1" fontId="11" fillId="0" borderId="4" xfId="1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Border="1" applyAlignment="1" applyProtection="1">
      <alignment vertical="center" wrapText="1"/>
    </xf>
    <xf numFmtId="0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6" fillId="29" borderId="4" xfId="1" applyNumberFormat="1" applyFill="1" applyBorder="1" applyProtection="1">
      <alignment vertical="top" wrapText="1"/>
    </xf>
    <xf numFmtId="2" fontId="8" fillId="41" borderId="4" xfId="1" applyNumberFormat="1" applyFont="1" applyFill="1" applyBorder="1" applyAlignment="1" applyProtection="1">
      <alignment horizontal="center" vertical="center" wrapText="1"/>
    </xf>
    <xf numFmtId="2" fontId="3" fillId="41" borderId="4" xfId="1" applyNumberFormat="1" applyFont="1" applyFill="1" applyBorder="1" applyAlignment="1" applyProtection="1">
      <alignment horizontal="center" vertical="center"/>
    </xf>
    <xf numFmtId="0" fontId="6" fillId="52" borderId="25" xfId="1" applyNumberFormat="1" applyFill="1" applyBorder="1" applyAlignment="1" applyProtection="1">
      <alignment horizontal="center" vertical="center" wrapText="1"/>
      <protection hidden="1"/>
    </xf>
    <xf numFmtId="0" fontId="6" fillId="2" borderId="26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NumberFormat="1" applyFont="1" applyAlignment="1" applyProtection="1">
      <alignment horizontal="center" vertical="center" wrapText="1"/>
      <protection hidden="1"/>
    </xf>
    <xf numFmtId="0" fontId="6" fillId="35" borderId="25" xfId="1" applyNumberFormat="1" applyFill="1" applyBorder="1" applyAlignment="1" applyProtection="1">
      <alignment horizontal="center" vertical="center" wrapText="1"/>
      <protection hidden="1"/>
    </xf>
    <xf numFmtId="0" fontId="6" fillId="36" borderId="25" xfId="1" applyNumberFormat="1" applyFill="1" applyBorder="1" applyAlignment="1" applyProtection="1">
      <alignment horizontal="center" vertical="center" wrapText="1"/>
      <protection hidden="1"/>
    </xf>
    <xf numFmtId="0" fontId="6" fillId="37" borderId="25" xfId="1" applyNumberFormat="1" applyFill="1" applyBorder="1" applyAlignment="1" applyProtection="1">
      <alignment horizontal="center" vertical="center" wrapText="1"/>
      <protection hidden="1"/>
    </xf>
    <xf numFmtId="0" fontId="6" fillId="33" borderId="25" xfId="1" applyNumberFormat="1" applyFill="1" applyBorder="1" applyAlignment="1" applyProtection="1">
      <alignment horizontal="center" vertical="center" wrapText="1"/>
      <protection hidden="1"/>
    </xf>
    <xf numFmtId="0" fontId="6" fillId="53" borderId="25" xfId="1" applyNumberFormat="1" applyFill="1" applyBorder="1" applyAlignment="1" applyProtection="1">
      <alignment horizontal="center" vertical="center" wrapText="1"/>
      <protection hidden="1"/>
    </xf>
    <xf numFmtId="0" fontId="6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39" borderId="25" xfId="1" applyNumberFormat="1" applyFill="1" applyBorder="1" applyAlignment="1" applyProtection="1">
      <alignment horizontal="center" vertical="center" wrapText="1"/>
      <protection hidden="1"/>
    </xf>
    <xf numFmtId="0" fontId="6" fillId="23" borderId="25" xfId="1" applyNumberFormat="1" applyFill="1" applyBorder="1" applyAlignment="1" applyProtection="1">
      <alignment horizontal="center" vertical="center" wrapText="1"/>
      <protection hidden="1"/>
    </xf>
    <xf numFmtId="0" fontId="6" fillId="31" borderId="25" xfId="1" applyNumberFormat="1" applyFill="1" applyBorder="1" applyAlignment="1" applyProtection="1">
      <alignment horizontal="center" vertical="center" wrapText="1"/>
      <protection hidden="1"/>
    </xf>
    <xf numFmtId="0" fontId="6" fillId="2" borderId="25" xfId="1" applyNumberFormat="1" applyFill="1" applyBorder="1" applyAlignment="1" applyProtection="1">
      <alignment horizontal="center" vertical="center" wrapText="1"/>
      <protection hidden="1"/>
    </xf>
    <xf numFmtId="0" fontId="6" fillId="12" borderId="25" xfId="1" applyNumberFormat="1" applyFill="1" applyBorder="1" applyAlignment="1" applyProtection="1">
      <alignment horizontal="center" vertical="center" wrapText="1"/>
      <protection hidden="1"/>
    </xf>
    <xf numFmtId="0" fontId="6" fillId="54" borderId="25" xfId="1" applyNumberFormat="1" applyFill="1" applyBorder="1" applyAlignment="1" applyProtection="1">
      <alignment horizontal="center" vertical="center" wrapText="1"/>
      <protection hidden="1"/>
    </xf>
    <xf numFmtId="0" fontId="6" fillId="14" borderId="25" xfId="1" applyNumberFormat="1" applyFill="1" applyBorder="1" applyAlignment="1" applyProtection="1">
      <alignment horizontal="center" vertical="center" wrapText="1"/>
      <protection hidden="1"/>
    </xf>
    <xf numFmtId="0" fontId="6" fillId="15" borderId="25" xfId="1" applyNumberFormat="1" applyFill="1" applyBorder="1" applyAlignment="1" applyProtection="1">
      <alignment horizontal="center" vertical="center" wrapText="1"/>
      <protection hidden="1"/>
    </xf>
    <xf numFmtId="0" fontId="6" fillId="2" borderId="90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6" fillId="34" borderId="25" xfId="1" applyNumberFormat="1" applyFill="1" applyBorder="1" applyAlignment="1" applyProtection="1">
      <alignment horizontal="center" vertical="center" wrapText="1"/>
      <protection hidden="1"/>
    </xf>
    <xf numFmtId="0" fontId="6" fillId="33" borderId="82" xfId="1" applyNumberFormat="1" applyFill="1" applyBorder="1" applyAlignment="1" applyProtection="1">
      <alignment horizontal="center" vertical="center" wrapText="1"/>
      <protection hidden="1"/>
    </xf>
    <xf numFmtId="0" fontId="6" fillId="31" borderId="72" xfId="1" applyNumberFormat="1" applyFill="1" applyBorder="1" applyAlignment="1" applyProtection="1">
      <alignment horizontal="center" vertical="center" wrapText="1"/>
      <protection hidden="1"/>
    </xf>
    <xf numFmtId="0" fontId="6" fillId="24" borderId="25" xfId="0" applyNumberFormat="1" applyFont="1" applyFill="1" applyBorder="1" applyAlignment="1" applyProtection="1">
      <alignment horizontal="center" vertical="center" wrapText="1"/>
      <protection hidden="1"/>
    </xf>
    <xf numFmtId="0" fontId="6" fillId="24" borderId="72" xfId="0" applyNumberFormat="1" applyFont="1" applyFill="1" applyBorder="1" applyAlignment="1" applyProtection="1">
      <alignment horizontal="center" vertical="center" wrapText="1"/>
      <protection hidden="1"/>
    </xf>
    <xf numFmtId="2" fontId="12" fillId="41" borderId="4" xfId="1" applyNumberFormat="1" applyFont="1" applyFill="1" applyBorder="1" applyAlignment="1" applyProtection="1">
      <alignment horizontal="center" vertical="center"/>
    </xf>
    <xf numFmtId="0" fontId="16" fillId="29" borderId="4" xfId="1" applyNumberFormat="1" applyFont="1" applyFill="1" applyBorder="1" applyProtection="1">
      <alignment vertical="top" wrapText="1"/>
    </xf>
    <xf numFmtId="2" fontId="14" fillId="41" borderId="4" xfId="1" applyNumberFormat="1" applyFont="1" applyFill="1" applyBorder="1" applyAlignment="1" applyProtection="1">
      <alignment horizontal="center" vertical="center" wrapText="1"/>
    </xf>
    <xf numFmtId="0" fontId="10" fillId="41" borderId="4" xfId="1" applyNumberFormat="1" applyFont="1" applyFill="1" applyBorder="1" applyProtection="1">
      <alignment vertical="top" wrapText="1"/>
    </xf>
    <xf numFmtId="1" fontId="10" fillId="29" borderId="4" xfId="1" applyNumberFormat="1" applyFont="1" applyFill="1" applyBorder="1" applyProtection="1">
      <alignment vertical="top" wrapText="1"/>
    </xf>
    <xf numFmtId="0" fontId="6" fillId="56" borderId="25" xfId="1" applyNumberFormat="1" applyFill="1" applyBorder="1" applyAlignment="1" applyProtection="1">
      <alignment horizontal="center" vertical="center" wrapText="1"/>
      <protection hidden="1"/>
    </xf>
    <xf numFmtId="0" fontId="6" fillId="57" borderId="25" xfId="1" applyNumberFormat="1" applyFill="1" applyBorder="1" applyAlignment="1" applyProtection="1">
      <alignment horizontal="center" vertical="center" wrapText="1"/>
      <protection hidden="1"/>
    </xf>
    <xf numFmtId="0" fontId="6" fillId="58" borderId="25" xfId="1" applyNumberFormat="1" applyFill="1" applyBorder="1" applyAlignment="1" applyProtection="1">
      <alignment horizontal="center" vertical="center" wrapText="1"/>
      <protection hidden="1"/>
    </xf>
    <xf numFmtId="0" fontId="6" fillId="59" borderId="25" xfId="1" applyNumberFormat="1" applyFill="1" applyBorder="1" applyAlignment="1" applyProtection="1">
      <alignment horizontal="center" vertical="center" wrapText="1"/>
      <protection hidden="1"/>
    </xf>
    <xf numFmtId="0" fontId="6" fillId="60" borderId="25" xfId="1" applyNumberFormat="1" applyFill="1" applyBorder="1" applyAlignment="1" applyProtection="1">
      <alignment horizontal="center" vertical="center" wrapText="1"/>
      <protection hidden="1"/>
    </xf>
    <xf numFmtId="0" fontId="6" fillId="61" borderId="25" xfId="1" applyNumberFormat="1" applyFill="1" applyBorder="1" applyAlignment="1" applyProtection="1">
      <alignment horizontal="center" vertical="center" wrapText="1"/>
      <protection hidden="1"/>
    </xf>
    <xf numFmtId="0" fontId="6" fillId="62" borderId="25" xfId="1" applyNumberFormat="1" applyFill="1" applyBorder="1" applyAlignment="1" applyProtection="1">
      <alignment horizontal="center" vertical="center" wrapText="1"/>
      <protection hidden="1"/>
    </xf>
    <xf numFmtId="0" fontId="22" fillId="0" borderId="29" xfId="0" applyNumberFormat="1" applyFont="1" applyBorder="1" applyAlignment="1" applyProtection="1">
      <alignment horizontal="center" vertical="center" wrapText="1"/>
      <protection hidden="1"/>
    </xf>
    <xf numFmtId="0" fontId="6" fillId="2" borderId="29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9" xfId="0" applyNumberFormat="1" applyFont="1" applyBorder="1" applyAlignment="1" applyProtection="1">
      <alignment horizontal="center" vertical="center" wrapText="1"/>
      <protection hidden="1"/>
    </xf>
    <xf numFmtId="0" fontId="30" fillId="0" borderId="4" xfId="0" applyNumberFormat="1" applyFont="1" applyBorder="1" applyAlignment="1" applyProtection="1">
      <alignment horizontal="center" vertical="center" wrapText="1"/>
      <protection hidden="1"/>
    </xf>
    <xf numFmtId="0" fontId="6" fillId="0" borderId="4" xfId="0" applyNumberFormat="1" applyFont="1" applyBorder="1" applyAlignment="1" applyProtection="1">
      <alignment horizontal="center" vertical="center" wrapText="1"/>
      <protection hidden="1"/>
    </xf>
    <xf numFmtId="0" fontId="22" fillId="0" borderId="4" xfId="0" applyNumberFormat="1" applyFont="1" applyBorder="1" applyAlignment="1" applyProtection="1">
      <alignment horizontal="center" vertical="center" wrapText="1"/>
      <protection hidden="1"/>
    </xf>
    <xf numFmtId="0" fontId="22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4" xfId="0" applyNumberFormat="1" applyFont="1" applyFill="1" applyBorder="1" applyAlignment="1" applyProtection="1">
      <alignment vertical="center" wrapText="1"/>
      <protection hidden="1"/>
    </xf>
    <xf numFmtId="0" fontId="6" fillId="2" borderId="72" xfId="1" applyNumberFormat="1" applyFill="1" applyBorder="1" applyAlignment="1" applyProtection="1">
      <alignment horizontal="center" vertical="center" wrapText="1"/>
      <protection hidden="1"/>
    </xf>
    <xf numFmtId="0" fontId="6" fillId="2" borderId="72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72" xfId="0" applyNumberFormat="1" applyFont="1" applyBorder="1" applyAlignment="1" applyProtection="1">
      <alignment horizontal="center" vertical="center" wrapText="1"/>
      <protection hidden="1"/>
    </xf>
    <xf numFmtId="0" fontId="4" fillId="2" borderId="72" xfId="1" applyNumberFormat="1" applyFont="1" applyFill="1" applyBorder="1" applyAlignment="1" applyProtection="1">
      <alignment horizontal="center" vertical="center" wrapText="1"/>
      <protection hidden="1"/>
    </xf>
    <xf numFmtId="0" fontId="6" fillId="6" borderId="25" xfId="0" applyNumberFormat="1" applyFont="1" applyFill="1" applyBorder="1" applyAlignment="1" applyProtection="1">
      <alignment horizontal="center" vertical="center" wrapText="1"/>
      <protection hidden="1"/>
    </xf>
    <xf numFmtId="0" fontId="6" fillId="7" borderId="25" xfId="0" applyNumberFormat="1" applyFont="1" applyFill="1" applyBorder="1" applyAlignment="1" applyProtection="1">
      <alignment horizontal="center" vertical="center" wrapText="1"/>
      <protection hidden="1"/>
    </xf>
    <xf numFmtId="0" fontId="21" fillId="5" borderId="25" xfId="0" applyNumberFormat="1" applyFont="1" applyFill="1" applyBorder="1" applyAlignment="1" applyProtection="1">
      <alignment horizontal="center" vertical="center" wrapText="1"/>
      <protection hidden="1"/>
    </xf>
    <xf numFmtId="0" fontId="21" fillId="4" borderId="25" xfId="0" applyNumberFormat="1" applyFont="1" applyFill="1" applyBorder="1" applyAlignment="1" applyProtection="1">
      <alignment horizontal="center" vertical="center" wrapText="1"/>
      <protection hidden="1"/>
    </xf>
    <xf numFmtId="0" fontId="6" fillId="45" borderId="55" xfId="0" applyNumberFormat="1" applyFont="1" applyFill="1" applyBorder="1" applyAlignment="1" applyProtection="1">
      <alignment horizontal="center" vertical="center" wrapText="1"/>
      <protection hidden="1"/>
    </xf>
    <xf numFmtId="0" fontId="6" fillId="45" borderId="25" xfId="0" applyNumberFormat="1" applyFont="1" applyFill="1" applyBorder="1" applyAlignment="1" applyProtection="1">
      <alignment horizontal="center" vertical="center" wrapText="1"/>
      <protection hidden="1"/>
    </xf>
    <xf numFmtId="0" fontId="6" fillId="44" borderId="55" xfId="0" applyNumberFormat="1" applyFont="1" applyFill="1" applyBorder="1" applyAlignment="1" applyProtection="1">
      <alignment horizontal="center" vertical="center" wrapText="1"/>
      <protection hidden="1"/>
    </xf>
    <xf numFmtId="0" fontId="6" fillId="44" borderId="25" xfId="0" applyNumberFormat="1" applyFont="1" applyFill="1" applyBorder="1" applyAlignment="1" applyProtection="1">
      <alignment horizontal="center" vertical="center" wrapText="1"/>
      <protection hidden="1"/>
    </xf>
    <xf numFmtId="0" fontId="6" fillId="46" borderId="55" xfId="0" applyNumberFormat="1" applyFont="1" applyFill="1" applyBorder="1" applyAlignment="1" applyProtection="1">
      <alignment horizontal="center" vertical="center" wrapText="1"/>
      <protection hidden="1"/>
    </xf>
    <xf numFmtId="0" fontId="6" fillId="46" borderId="25" xfId="0" applyNumberFormat="1" applyFont="1" applyFill="1" applyBorder="1" applyAlignment="1" applyProtection="1">
      <alignment horizontal="center" vertical="center" wrapText="1"/>
      <protection hidden="1"/>
    </xf>
    <xf numFmtId="0" fontId="6" fillId="25" borderId="25" xfId="0" applyNumberFormat="1" applyFont="1" applyFill="1" applyBorder="1" applyAlignment="1" applyProtection="1">
      <alignment horizontal="center" vertical="center" wrapText="1"/>
      <protection hidden="1"/>
    </xf>
    <xf numFmtId="0" fontId="6" fillId="31" borderId="55" xfId="1" applyNumberFormat="1" applyFill="1" applyBorder="1" applyAlignment="1" applyProtection="1">
      <alignment horizontal="center" vertical="center" wrapText="1"/>
      <protection hidden="1"/>
    </xf>
    <xf numFmtId="0" fontId="6" fillId="13" borderId="25" xfId="1" applyNumberFormat="1" applyFill="1" applyBorder="1" applyAlignment="1" applyProtection="1">
      <alignment horizontal="center" vertical="center" wrapText="1"/>
      <protection hidden="1"/>
    </xf>
    <xf numFmtId="0" fontId="6" fillId="2" borderId="55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4" xfId="1" applyNumberFormat="1" applyFont="1" applyFill="1" applyBorder="1" applyAlignment="1" applyProtection="1">
      <alignment horizontal="center" vertical="center" wrapText="1"/>
      <protection hidden="1"/>
    </xf>
    <xf numFmtId="0" fontId="22" fillId="2" borderId="29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29" xfId="1" applyNumberFormat="1" applyFont="1" applyFill="1" applyBorder="1" applyAlignment="1" applyProtection="1">
      <alignment horizontal="center" vertical="center" wrapText="1"/>
      <protection hidden="1"/>
    </xf>
    <xf numFmtId="0" fontId="22" fillId="0" borderId="70" xfId="0" applyNumberFormat="1" applyFont="1" applyBorder="1" applyAlignment="1" applyProtection="1">
      <alignment horizontal="center" vertical="center" wrapText="1"/>
      <protection hidden="1"/>
    </xf>
    <xf numFmtId="0" fontId="19" fillId="2" borderId="4" xfId="1" applyNumberFormat="1" applyFont="1" applyFill="1" applyBorder="1" applyAlignment="1" applyProtection="1">
      <alignment vertical="center" wrapText="1"/>
      <protection hidden="1"/>
    </xf>
    <xf numFmtId="0" fontId="6" fillId="0" borderId="25" xfId="1" applyNumberFormat="1" applyFill="1" applyBorder="1" applyAlignment="1" applyProtection="1">
      <alignment horizontal="center" vertical="center" wrapText="1"/>
      <protection hidden="1"/>
    </xf>
    <xf numFmtId="0" fontId="6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47" borderId="25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25" xfId="1" applyNumberFormat="1" applyFont="1" applyFill="1" applyBorder="1" applyAlignment="1" applyProtection="1">
      <alignment horizontal="center" vertical="center" wrapText="1"/>
      <protection hidden="1"/>
    </xf>
    <xf numFmtId="0" fontId="6" fillId="2" borderId="29" xfId="1" applyNumberFormat="1" applyFill="1" applyBorder="1" applyAlignment="1" applyProtection="1">
      <alignment horizontal="center" vertical="center" wrapText="1"/>
      <protection hidden="1"/>
    </xf>
    <xf numFmtId="0" fontId="6" fillId="2" borderId="4" xfId="1" applyNumberFormat="1" applyFill="1" applyBorder="1" applyAlignment="1" applyProtection="1">
      <alignment horizontal="center" vertical="center" wrapText="1"/>
      <protection hidden="1"/>
    </xf>
    <xf numFmtId="0" fontId="22" fillId="0" borderId="0" xfId="0" applyNumberFormat="1" applyFont="1" applyAlignment="1" applyProtection="1">
      <alignment horizontal="center" vertical="center" wrapText="1"/>
      <protection hidden="1"/>
    </xf>
    <xf numFmtId="0" fontId="24" fillId="2" borderId="85" xfId="1" applyNumberFormat="1" applyFont="1" applyFill="1" applyBorder="1" applyAlignment="1" applyProtection="1">
      <alignment horizontal="center" vertical="center" wrapText="1"/>
      <protection hidden="1"/>
    </xf>
    <xf numFmtId="0" fontId="24" fillId="2" borderId="92" xfId="1" applyNumberFormat="1" applyFont="1" applyFill="1" applyBorder="1" applyAlignment="1" applyProtection="1">
      <alignment horizontal="center" vertical="center" wrapText="1"/>
      <protection hidden="1"/>
    </xf>
    <xf numFmtId="0" fontId="24" fillId="2" borderId="91" xfId="1" applyNumberFormat="1" applyFont="1" applyFill="1" applyBorder="1" applyAlignment="1" applyProtection="1">
      <alignment horizontal="center" vertical="center" wrapText="1"/>
      <protection hidden="1"/>
    </xf>
    <xf numFmtId="0" fontId="6" fillId="2" borderId="92" xfId="0" applyNumberFormat="1" applyFont="1" applyFill="1" applyBorder="1" applyAlignment="1" applyProtection="1">
      <alignment horizontal="center" vertical="center" wrapText="1"/>
      <protection hidden="1"/>
    </xf>
    <xf numFmtId="0" fontId="22" fillId="0" borderId="75" xfId="0" applyNumberFormat="1" applyFont="1" applyBorder="1" applyAlignment="1" applyProtection="1">
      <alignment horizontal="center" vertical="center" wrapText="1"/>
      <protection hidden="1"/>
    </xf>
    <xf numFmtId="0" fontId="6" fillId="0" borderId="75" xfId="0" applyNumberFormat="1" applyFont="1" applyBorder="1" applyAlignment="1" applyProtection="1">
      <alignment horizontal="center" vertical="center" wrapText="1"/>
      <protection hidden="1"/>
    </xf>
    <xf numFmtId="0" fontId="25" fillId="2" borderId="4" xfId="0" applyFont="1" applyFill="1" applyBorder="1" applyAlignment="1">
      <alignment horizontal="center" vertical="center" wrapText="1"/>
    </xf>
    <xf numFmtId="0" fontId="30" fillId="0" borderId="29" xfId="0" applyNumberFormat="1" applyFont="1" applyBorder="1" applyAlignment="1" applyProtection="1">
      <alignment horizontal="center" vertical="center" wrapText="1"/>
      <protection hidden="1"/>
    </xf>
    <xf numFmtId="2" fontId="11" fillId="41" borderId="4" xfId="1" applyNumberFormat="1" applyFont="1" applyFill="1" applyBorder="1" applyAlignment="1" applyProtection="1">
      <alignment horizontal="center" vertical="center"/>
    </xf>
    <xf numFmtId="0" fontId="10" fillId="29" borderId="4" xfId="1" applyNumberFormat="1" applyFont="1" applyFill="1" applyBorder="1" applyProtection="1">
      <alignment vertical="top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11" fillId="2" borderId="4" xfId="1" applyNumberFormat="1" applyFont="1" applyFill="1" applyBorder="1" applyAlignment="1" applyProtection="1">
      <alignment horizontal="center" vertical="center" wrapText="1"/>
    </xf>
    <xf numFmtId="167" fontId="6" fillId="29" borderId="22" xfId="0" applyNumberFormat="1" applyFont="1" applyFill="1" applyBorder="1" applyAlignment="1">
      <alignment horizontal="center" vertical="center" wrapText="1"/>
    </xf>
    <xf numFmtId="49" fontId="40" fillId="41" borderId="87" xfId="1" applyNumberFormat="1" applyFont="1" applyFill="1" applyBorder="1" applyAlignment="1" applyProtection="1">
      <alignment horizontal="left" vertical="center" wrapText="1" readingOrder="1"/>
    </xf>
    <xf numFmtId="49" fontId="40" fillId="41" borderId="87" xfId="1" applyNumberFormat="1" applyFont="1" applyFill="1" applyBorder="1" applyAlignment="1" applyProtection="1">
      <alignment horizontal="left" vertical="center" wrapText="1"/>
    </xf>
    <xf numFmtId="0" fontId="40" fillId="41" borderId="87" xfId="1" applyNumberFormat="1" applyFont="1" applyFill="1" applyBorder="1" applyAlignment="1" applyProtection="1">
      <alignment horizontal="center" vertical="center" wrapText="1"/>
    </xf>
    <xf numFmtId="0" fontId="40" fillId="18" borderId="87" xfId="1" applyFont="1" applyFill="1" applyBorder="1" applyAlignment="1" applyProtection="1">
      <alignment horizontal="center" vertical="center" wrapText="1"/>
      <protection locked="0"/>
    </xf>
    <xf numFmtId="0" fontId="40" fillId="19" borderId="87" xfId="1" applyFont="1" applyFill="1" applyBorder="1" applyAlignment="1" applyProtection="1">
      <alignment horizontal="center" vertical="center" wrapText="1"/>
      <protection locked="0"/>
    </xf>
    <xf numFmtId="0" fontId="40" fillId="17" borderId="87" xfId="1" applyFont="1" applyFill="1" applyBorder="1" applyAlignment="1" applyProtection="1">
      <alignment horizontal="center" vertical="center" wrapText="1"/>
      <protection locked="0"/>
    </xf>
    <xf numFmtId="0" fontId="40" fillId="16" borderId="87" xfId="1" applyFont="1" applyFill="1" applyBorder="1" applyAlignment="1" applyProtection="1">
      <alignment horizontal="center" vertical="center" wrapText="1"/>
      <protection locked="0"/>
    </xf>
    <xf numFmtId="0" fontId="40" fillId="21" borderId="87" xfId="1" applyFont="1" applyFill="1" applyBorder="1" applyAlignment="1" applyProtection="1">
      <alignment horizontal="center" vertical="center" wrapText="1"/>
      <protection locked="0"/>
    </xf>
    <xf numFmtId="0" fontId="40" fillId="23" borderId="87" xfId="1" applyFont="1" applyFill="1" applyBorder="1" applyAlignment="1" applyProtection="1">
      <alignment horizontal="center" vertical="center" wrapText="1"/>
      <protection locked="0"/>
    </xf>
    <xf numFmtId="0" fontId="40" fillId="22" borderId="87" xfId="1" applyFont="1" applyFill="1" applyBorder="1" applyAlignment="1" applyProtection="1">
      <alignment horizontal="center" vertical="center" wrapText="1"/>
      <protection locked="0"/>
    </xf>
    <xf numFmtId="0" fontId="40" fillId="20" borderId="87" xfId="1" applyFont="1" applyFill="1" applyBorder="1" applyAlignment="1" applyProtection="1">
      <alignment horizontal="center" vertical="center" wrapText="1"/>
      <protection locked="0"/>
    </xf>
    <xf numFmtId="0" fontId="40" fillId="31" borderId="87" xfId="1" applyFont="1" applyFill="1" applyBorder="1" applyAlignment="1" applyProtection="1">
      <alignment horizontal="center" vertical="center" wrapText="1"/>
      <protection locked="0"/>
    </xf>
    <xf numFmtId="0" fontId="40" fillId="13" borderId="88" xfId="1" applyFont="1" applyFill="1" applyBorder="1" applyAlignment="1" applyProtection="1">
      <alignment horizontal="center" vertical="center" wrapText="1"/>
      <protection locked="0"/>
    </xf>
    <xf numFmtId="0" fontId="40" fillId="15" borderId="88" xfId="1" applyFont="1" applyFill="1" applyBorder="1" applyAlignment="1" applyProtection="1">
      <alignment horizontal="center" vertical="center" wrapText="1"/>
      <protection locked="0"/>
    </xf>
    <xf numFmtId="0" fontId="40" fillId="12" borderId="87" xfId="1" applyFont="1" applyFill="1" applyBorder="1" applyAlignment="1" applyProtection="1">
      <alignment horizontal="center" vertical="center" wrapText="1"/>
      <protection locked="0"/>
    </xf>
    <xf numFmtId="0" fontId="40" fillId="2" borderId="87" xfId="1" applyFont="1" applyFill="1" applyBorder="1" applyAlignment="1" applyProtection="1">
      <alignment horizontal="center" vertical="center" wrapText="1"/>
      <protection locked="0"/>
    </xf>
    <xf numFmtId="167" fontId="40" fillId="41" borderId="87" xfId="1" applyNumberFormat="1" applyFont="1" applyFill="1" applyBorder="1" applyAlignment="1" applyProtection="1">
      <alignment horizontal="center" vertical="center" wrapText="1"/>
    </xf>
    <xf numFmtId="173" fontId="40" fillId="41" borderId="87" xfId="1" applyNumberFormat="1" applyFont="1" applyFill="1" applyBorder="1" applyAlignment="1" applyProtection="1">
      <alignment horizontal="center" vertical="center" wrapText="1"/>
    </xf>
    <xf numFmtId="2" fontId="42" fillId="41" borderId="4" xfId="1" applyNumberFormat="1" applyFont="1" applyFill="1" applyBorder="1" applyAlignment="1" applyProtection="1">
      <alignment horizontal="center" vertical="center" wrapText="1"/>
    </xf>
    <xf numFmtId="2" fontId="43" fillId="41" borderId="4" xfId="1" applyNumberFormat="1" applyFont="1" applyFill="1" applyBorder="1" applyAlignment="1" applyProtection="1">
      <alignment horizontal="center" vertical="center" wrapText="1"/>
    </xf>
    <xf numFmtId="2" fontId="40" fillId="41" borderId="87" xfId="1" applyNumberFormat="1" applyFont="1" applyFill="1" applyBorder="1" applyAlignment="1" applyProtection="1">
      <alignment horizontal="center" vertical="center"/>
    </xf>
    <xf numFmtId="49" fontId="40" fillId="41" borderId="86" xfId="1" applyNumberFormat="1" applyFont="1" applyFill="1" applyBorder="1" applyAlignment="1" applyProtection="1">
      <alignment horizontal="left" vertical="center" wrapText="1" readingOrder="1"/>
    </xf>
    <xf numFmtId="49" fontId="40" fillId="41" borderId="86" xfId="1" applyNumberFormat="1" applyFont="1" applyFill="1" applyBorder="1" applyAlignment="1" applyProtection="1">
      <alignment horizontal="left" vertical="center" wrapText="1"/>
    </xf>
    <xf numFmtId="0" fontId="40" fillId="41" borderId="86" xfId="1" applyNumberFormat="1" applyFont="1" applyFill="1" applyBorder="1" applyAlignment="1" applyProtection="1">
      <alignment horizontal="center" vertical="center" wrapText="1"/>
    </xf>
    <xf numFmtId="0" fontId="40" fillId="18" borderId="86" xfId="1" applyFont="1" applyFill="1" applyBorder="1" applyAlignment="1" applyProtection="1">
      <alignment horizontal="center" vertical="center" wrapText="1"/>
      <protection locked="0"/>
    </xf>
    <xf numFmtId="0" fontId="40" fillId="19" borderId="86" xfId="1" applyFont="1" applyFill="1" applyBorder="1" applyAlignment="1" applyProtection="1">
      <alignment horizontal="center" vertical="center" wrapText="1"/>
      <protection locked="0"/>
    </xf>
    <xf numFmtId="0" fontId="40" fillId="17" borderId="86" xfId="1" applyFont="1" applyFill="1" applyBorder="1" applyAlignment="1" applyProtection="1">
      <alignment horizontal="center" vertical="center" wrapText="1"/>
      <protection locked="0"/>
    </xf>
    <xf numFmtId="0" fontId="40" fillId="21" borderId="86" xfId="1" applyFont="1" applyFill="1" applyBorder="1" applyAlignment="1" applyProtection="1">
      <alignment horizontal="center" vertical="center" wrapText="1"/>
      <protection locked="0"/>
    </xf>
    <xf numFmtId="0" fontId="40" fillId="23" borderId="86" xfId="1" applyFont="1" applyFill="1" applyBorder="1" applyAlignment="1" applyProtection="1">
      <alignment horizontal="center" vertical="center" wrapText="1"/>
      <protection locked="0"/>
    </xf>
    <xf numFmtId="0" fontId="40" fillId="22" borderId="86" xfId="1" applyFont="1" applyFill="1" applyBorder="1" applyAlignment="1" applyProtection="1">
      <alignment horizontal="center" vertical="center" wrapText="1"/>
      <protection locked="0"/>
    </xf>
    <xf numFmtId="0" fontId="40" fillId="20" borderId="86" xfId="1" applyFont="1" applyFill="1" applyBorder="1" applyAlignment="1" applyProtection="1">
      <alignment horizontal="center" vertical="center" wrapText="1"/>
      <protection locked="0"/>
    </xf>
    <xf numFmtId="0" fontId="40" fillId="31" borderId="86" xfId="1" applyFont="1" applyFill="1" applyBorder="1" applyAlignment="1" applyProtection="1">
      <alignment horizontal="center" vertical="center" wrapText="1"/>
      <protection locked="0"/>
    </xf>
    <xf numFmtId="0" fontId="40" fillId="13" borderId="10" xfId="1" applyFont="1" applyFill="1" applyBorder="1" applyAlignment="1" applyProtection="1">
      <alignment horizontal="center" vertical="center" wrapText="1"/>
      <protection locked="0"/>
    </xf>
    <xf numFmtId="0" fontId="40" fillId="15" borderId="10" xfId="1" applyFont="1" applyFill="1" applyBorder="1" applyAlignment="1" applyProtection="1">
      <alignment horizontal="center" vertical="center" wrapText="1"/>
      <protection locked="0"/>
    </xf>
    <xf numFmtId="0" fontId="40" fillId="12" borderId="86" xfId="1" applyFont="1" applyFill="1" applyBorder="1" applyAlignment="1" applyProtection="1">
      <alignment horizontal="center" vertical="center" wrapText="1"/>
      <protection locked="0"/>
    </xf>
    <xf numFmtId="0" fontId="40" fillId="2" borderId="86" xfId="1" applyFont="1" applyFill="1" applyBorder="1" applyAlignment="1" applyProtection="1">
      <alignment horizontal="center" vertical="center" wrapText="1"/>
      <protection locked="0"/>
    </xf>
    <xf numFmtId="167" fontId="40" fillId="41" borderId="86" xfId="1" applyNumberFormat="1" applyFont="1" applyFill="1" applyBorder="1" applyAlignment="1" applyProtection="1">
      <alignment horizontal="center" vertical="center" wrapText="1"/>
    </xf>
    <xf numFmtId="173" fontId="40" fillId="41" borderId="86" xfId="1" applyNumberFormat="1" applyFont="1" applyFill="1" applyBorder="1" applyAlignment="1" applyProtection="1">
      <alignment horizontal="center" vertical="center" wrapText="1"/>
    </xf>
    <xf numFmtId="2" fontId="40" fillId="41" borderId="86" xfId="1" applyNumberFormat="1" applyFont="1" applyFill="1" applyBorder="1" applyAlignment="1" applyProtection="1">
      <alignment horizontal="center" vertical="center"/>
    </xf>
    <xf numFmtId="49" fontId="40" fillId="29" borderId="86" xfId="1" applyNumberFormat="1" applyFont="1" applyFill="1" applyBorder="1" applyAlignment="1" applyProtection="1">
      <alignment horizontal="left" vertical="center" wrapText="1" readingOrder="1"/>
    </xf>
    <xf numFmtId="49" fontId="40" fillId="29" borderId="86" xfId="1" applyNumberFormat="1" applyFont="1" applyFill="1" applyBorder="1" applyAlignment="1" applyProtection="1">
      <alignment horizontal="left" vertical="center" wrapText="1"/>
    </xf>
    <xf numFmtId="0" fontId="40" fillId="29" borderId="86" xfId="1" applyNumberFormat="1" applyFont="1" applyFill="1" applyBorder="1" applyAlignment="1" applyProtection="1">
      <alignment horizontal="center" vertical="center" wrapText="1"/>
    </xf>
    <xf numFmtId="49" fontId="40" fillId="0" borderId="86" xfId="1" applyNumberFormat="1" applyFont="1" applyFill="1" applyBorder="1" applyAlignment="1" applyProtection="1">
      <alignment horizontal="left" vertical="center" wrapText="1" readingOrder="1"/>
    </xf>
    <xf numFmtId="49" fontId="40" fillId="41" borderId="89" xfId="1" applyNumberFormat="1" applyFont="1" applyFill="1" applyBorder="1" applyAlignment="1" applyProtection="1">
      <alignment horizontal="left" vertical="center" wrapText="1" readingOrder="1"/>
    </xf>
    <xf numFmtId="49" fontId="40" fillId="41" borderId="89" xfId="1" applyNumberFormat="1" applyFont="1" applyFill="1" applyBorder="1" applyAlignment="1" applyProtection="1">
      <alignment horizontal="left" vertical="center" wrapText="1"/>
    </xf>
    <xf numFmtId="0" fontId="40" fillId="41" borderId="89" xfId="1" applyNumberFormat="1" applyFont="1" applyFill="1" applyBorder="1" applyAlignment="1" applyProtection="1">
      <alignment horizontal="center" vertical="center" wrapText="1"/>
    </xf>
    <xf numFmtId="0" fontId="40" fillId="18" borderId="89" xfId="1" applyFont="1" applyFill="1" applyBorder="1" applyAlignment="1" applyProtection="1">
      <alignment horizontal="center" vertical="center" wrapText="1"/>
      <protection locked="0"/>
    </xf>
    <xf numFmtId="0" fontId="40" fillId="19" borderId="89" xfId="1" applyFont="1" applyFill="1" applyBorder="1" applyAlignment="1" applyProtection="1">
      <alignment horizontal="center" vertical="center" wrapText="1"/>
      <protection locked="0"/>
    </xf>
    <xf numFmtId="0" fontId="40" fillId="17" borderId="89" xfId="1" applyFont="1" applyFill="1" applyBorder="1" applyAlignment="1" applyProtection="1">
      <alignment horizontal="center" vertical="center" wrapText="1"/>
      <protection locked="0"/>
    </xf>
    <xf numFmtId="0" fontId="40" fillId="16" borderId="92" xfId="1" applyFont="1" applyFill="1" applyBorder="1" applyAlignment="1" applyProtection="1">
      <alignment horizontal="center" vertical="center" wrapText="1"/>
      <protection locked="0"/>
    </xf>
    <xf numFmtId="0" fontId="40" fillId="21" borderId="89" xfId="1" applyFont="1" applyFill="1" applyBorder="1" applyAlignment="1" applyProtection="1">
      <alignment horizontal="center" vertical="center" wrapText="1"/>
      <protection locked="0"/>
    </xf>
    <xf numFmtId="0" fontId="40" fillId="23" borderId="89" xfId="1" applyFont="1" applyFill="1" applyBorder="1" applyAlignment="1" applyProtection="1">
      <alignment horizontal="center" vertical="center" wrapText="1"/>
      <protection locked="0"/>
    </xf>
    <xf numFmtId="0" fontId="40" fillId="22" borderId="89" xfId="1" applyFont="1" applyFill="1" applyBorder="1" applyAlignment="1" applyProtection="1">
      <alignment horizontal="center" vertical="center" wrapText="1"/>
      <protection locked="0"/>
    </xf>
    <xf numFmtId="0" fontId="40" fillId="20" borderId="89" xfId="1" applyFont="1" applyFill="1" applyBorder="1" applyAlignment="1" applyProtection="1">
      <alignment horizontal="center" vertical="center" wrapText="1"/>
      <protection locked="0"/>
    </xf>
    <xf numFmtId="0" fontId="40" fillId="31" borderId="89" xfId="1" applyFont="1" applyFill="1" applyBorder="1" applyAlignment="1" applyProtection="1">
      <alignment horizontal="center" vertical="center" wrapText="1"/>
      <protection locked="0"/>
    </xf>
    <xf numFmtId="0" fontId="40" fillId="13" borderId="33" xfId="1" applyFont="1" applyFill="1" applyBorder="1" applyAlignment="1" applyProtection="1">
      <alignment horizontal="center" vertical="center" wrapText="1"/>
      <protection locked="0"/>
    </xf>
    <xf numFmtId="0" fontId="40" fillId="15" borderId="33" xfId="1" applyFont="1" applyFill="1" applyBorder="1" applyAlignment="1" applyProtection="1">
      <alignment horizontal="center" vertical="center" wrapText="1"/>
      <protection locked="0"/>
    </xf>
    <xf numFmtId="0" fontId="40" fillId="12" borderId="89" xfId="1" applyFont="1" applyFill="1" applyBorder="1" applyAlignment="1" applyProtection="1">
      <alignment horizontal="center" vertical="center" wrapText="1"/>
      <protection locked="0"/>
    </xf>
    <xf numFmtId="0" fontId="40" fillId="2" borderId="89" xfId="1" applyFont="1" applyFill="1" applyBorder="1" applyAlignment="1" applyProtection="1">
      <alignment horizontal="center" vertical="center" wrapText="1"/>
      <protection locked="0"/>
    </xf>
    <xf numFmtId="167" fontId="40" fillId="41" borderId="89" xfId="1" applyNumberFormat="1" applyFont="1" applyFill="1" applyBorder="1" applyAlignment="1" applyProtection="1">
      <alignment horizontal="center" vertical="center" wrapText="1"/>
    </xf>
    <xf numFmtId="173" fontId="40" fillId="41" borderId="89" xfId="1" applyNumberFormat="1" applyFont="1" applyFill="1" applyBorder="1" applyAlignment="1" applyProtection="1">
      <alignment horizontal="center" vertical="center" wrapText="1"/>
    </xf>
    <xf numFmtId="2" fontId="40" fillId="41" borderId="89" xfId="1" applyNumberFormat="1" applyFont="1" applyFill="1" applyBorder="1" applyAlignment="1" applyProtection="1">
      <alignment horizontal="center" vertical="center"/>
    </xf>
    <xf numFmtId="0" fontId="50" fillId="29" borderId="4" xfId="1" applyNumberFormat="1" applyFont="1" applyFill="1" applyBorder="1" applyProtection="1">
      <alignment vertical="top" wrapText="1"/>
    </xf>
    <xf numFmtId="49" fontId="51" fillId="41" borderId="15" xfId="1" applyNumberFormat="1" applyFont="1" applyFill="1" applyBorder="1" applyAlignment="1" applyProtection="1">
      <alignment horizontal="center" vertical="center" wrapText="1" readingOrder="1"/>
    </xf>
    <xf numFmtId="49" fontId="51" fillId="41" borderId="98" xfId="1" applyNumberFormat="1" applyFont="1" applyFill="1" applyBorder="1" applyAlignment="1" applyProtection="1">
      <alignment horizontal="center" vertical="center" wrapText="1" readingOrder="1"/>
    </xf>
    <xf numFmtId="49" fontId="51" fillId="0" borderId="98" xfId="1" applyNumberFormat="1" applyFont="1" applyFill="1" applyBorder="1" applyAlignment="1" applyProtection="1">
      <alignment horizontal="center" vertical="center" wrapText="1" readingOrder="1"/>
    </xf>
    <xf numFmtId="49" fontId="51" fillId="41" borderId="92" xfId="1" applyNumberFormat="1" applyFont="1" applyFill="1" applyBorder="1" applyAlignment="1" applyProtection="1">
      <alignment horizontal="center" vertical="center" wrapText="1" readingOrder="1"/>
    </xf>
    <xf numFmtId="49" fontId="54" fillId="41" borderId="98" xfId="1" applyNumberFormat="1" applyFont="1" applyFill="1" applyBorder="1" applyAlignment="1" applyProtection="1">
      <alignment horizontal="center" vertical="center" wrapText="1" readingOrder="1"/>
    </xf>
    <xf numFmtId="49" fontId="49" fillId="2" borderId="3" xfId="0" applyNumberFormat="1" applyFont="1" applyFill="1" applyBorder="1" applyAlignment="1" applyProtection="1">
      <alignment vertical="center" wrapText="1"/>
    </xf>
    <xf numFmtId="0" fontId="49" fillId="2" borderId="3" xfId="0" applyFont="1" applyFill="1" applyBorder="1" applyAlignment="1" applyProtection="1">
      <alignment horizontal="center" vertical="center" wrapText="1"/>
    </xf>
    <xf numFmtId="0" fontId="49" fillId="26" borderId="5" xfId="0" applyNumberFormat="1" applyFont="1" applyFill="1" applyBorder="1" applyAlignment="1" applyProtection="1">
      <alignment horizontal="center" vertical="center" wrapText="1"/>
    </xf>
    <xf numFmtId="0" fontId="58" fillId="4" borderId="5" xfId="0" applyNumberFormat="1" applyFont="1" applyFill="1" applyBorder="1" applyAlignment="1" applyProtection="1">
      <alignment horizontal="center" vertical="center" wrapText="1"/>
    </xf>
    <xf numFmtId="0" fontId="49" fillId="26" borderId="46" xfId="0" applyNumberFormat="1" applyFont="1" applyFill="1" applyBorder="1" applyAlignment="1" applyProtection="1">
      <alignment horizontal="center" vertical="center" wrapText="1"/>
    </xf>
    <xf numFmtId="0" fontId="58" fillId="5" borderId="8" xfId="0" applyNumberFormat="1" applyFont="1" applyFill="1" applyBorder="1" applyAlignment="1" applyProtection="1">
      <alignment horizontal="center" vertical="center" wrapText="1"/>
    </xf>
    <xf numFmtId="0" fontId="49" fillId="28" borderId="8" xfId="0" applyNumberFormat="1" applyFont="1" applyFill="1" applyBorder="1" applyAlignment="1" applyProtection="1">
      <alignment horizontal="center" vertical="center" wrapText="1"/>
    </xf>
    <xf numFmtId="0" fontId="58" fillId="27" borderId="8" xfId="0" applyNumberFormat="1" applyFont="1" applyFill="1" applyBorder="1" applyAlignment="1" applyProtection="1">
      <alignment horizontal="center" vertical="center" wrapText="1"/>
    </xf>
    <xf numFmtId="166" fontId="49" fillId="3" borderId="9" xfId="1" applyNumberFormat="1" applyFont="1" applyFill="1" applyBorder="1" applyAlignment="1" applyProtection="1">
      <alignment horizontal="center" vertical="center" wrapText="1"/>
    </xf>
    <xf numFmtId="2" fontId="50" fillId="3" borderId="4" xfId="0" applyNumberFormat="1" applyFont="1" applyFill="1" applyBorder="1" applyAlignment="1" applyProtection="1">
      <alignment horizontal="center" vertical="center" wrapText="1"/>
    </xf>
    <xf numFmtId="2" fontId="49" fillId="3" borderId="4" xfId="0" applyNumberFormat="1" applyFont="1" applyFill="1" applyBorder="1" applyAlignment="1" applyProtection="1">
      <alignment horizontal="center" vertical="center" wrapText="1"/>
    </xf>
    <xf numFmtId="49" fontId="49" fillId="3" borderId="4" xfId="0" applyNumberFormat="1" applyFont="1" applyFill="1" applyBorder="1" applyAlignment="1" applyProtection="1">
      <alignment horizontal="center" vertical="center" wrapText="1"/>
    </xf>
    <xf numFmtId="0" fontId="50" fillId="0" borderId="0" xfId="0" applyNumberFormat="1" applyFont="1" applyAlignment="1" applyProtection="1">
      <alignment vertical="center" wrapText="1"/>
    </xf>
    <xf numFmtId="49" fontId="49" fillId="2" borderId="4" xfId="1" applyNumberFormat="1" applyFont="1" applyFill="1" applyBorder="1" applyAlignment="1" applyProtection="1">
      <alignment horizontal="center" vertical="center" wrapText="1"/>
    </xf>
    <xf numFmtId="0" fontId="61" fillId="3" borderId="4" xfId="0" applyFont="1" applyFill="1" applyBorder="1" applyAlignment="1" applyProtection="1">
      <alignment horizontal="center" vertical="center" wrapText="1"/>
    </xf>
    <xf numFmtId="0" fontId="60" fillId="2" borderId="4" xfId="0" applyFont="1" applyFill="1" applyBorder="1" applyAlignment="1" applyProtection="1">
      <alignment vertical="center" wrapText="1"/>
    </xf>
    <xf numFmtId="0" fontId="50" fillId="2" borderId="4" xfId="0" applyFont="1" applyFill="1" applyBorder="1" applyAlignment="1" applyProtection="1">
      <alignment vertical="center" wrapText="1"/>
    </xf>
    <xf numFmtId="0" fontId="50" fillId="2" borderId="17" xfId="0" applyFont="1" applyFill="1" applyBorder="1" applyAlignment="1" applyProtection="1">
      <alignment vertical="center" wrapText="1"/>
    </xf>
    <xf numFmtId="49" fontId="49" fillId="2" borderId="34" xfId="0" applyNumberFormat="1" applyFont="1" applyFill="1" applyBorder="1" applyAlignment="1" applyProtection="1">
      <alignment vertical="center" wrapText="1"/>
    </xf>
    <xf numFmtId="49" fontId="49" fillId="2" borderId="34" xfId="0" applyNumberFormat="1" applyFont="1" applyFill="1" applyBorder="1" applyAlignment="1" applyProtection="1">
      <alignment horizontal="center" vertical="center" wrapText="1"/>
    </xf>
    <xf numFmtId="49" fontId="49" fillId="29" borderId="34" xfId="0" applyNumberFormat="1" applyFont="1" applyFill="1" applyBorder="1" applyAlignment="1" applyProtection="1">
      <alignment horizontal="center" vertical="center" wrapText="1"/>
    </xf>
    <xf numFmtId="49" fontId="49" fillId="26" borderId="34" xfId="0" applyNumberFormat="1" applyFont="1" applyFill="1" applyBorder="1" applyAlignment="1" applyProtection="1">
      <alignment horizontal="center" vertical="center" wrapText="1"/>
    </xf>
    <xf numFmtId="49" fontId="58" fillId="4" borderId="34" xfId="0" applyNumberFormat="1" applyFont="1" applyFill="1" applyBorder="1" applyAlignment="1" applyProtection="1">
      <alignment horizontal="center" vertical="center" wrapText="1"/>
    </xf>
    <xf numFmtId="49" fontId="49" fillId="26" borderId="47" xfId="0" applyNumberFormat="1" applyFont="1" applyFill="1" applyBorder="1" applyAlignment="1" applyProtection="1">
      <alignment horizontal="center" vertical="center" wrapText="1"/>
    </xf>
    <xf numFmtId="49" fontId="58" fillId="5" borderId="43" xfId="0" applyNumberFormat="1" applyFont="1" applyFill="1" applyBorder="1" applyAlignment="1" applyProtection="1">
      <alignment horizontal="center" vertical="center" wrapText="1"/>
    </xf>
    <xf numFmtId="49" fontId="49" fillId="28" borderId="43" xfId="0" applyNumberFormat="1" applyFont="1" applyFill="1" applyBorder="1" applyAlignment="1" applyProtection="1">
      <alignment horizontal="center" vertical="center" wrapText="1"/>
    </xf>
    <xf numFmtId="49" fontId="58" fillId="27" borderId="43" xfId="0" applyNumberFormat="1" applyFont="1" applyFill="1" applyBorder="1" applyAlignment="1" applyProtection="1">
      <alignment horizontal="center" vertical="center" wrapText="1"/>
    </xf>
    <xf numFmtId="49" fontId="49" fillId="3" borderId="42" xfId="0" applyNumberFormat="1" applyFont="1" applyFill="1" applyBorder="1" applyAlignment="1" applyProtection="1">
      <alignment horizontal="center" vertical="center" wrapText="1"/>
    </xf>
    <xf numFmtId="49" fontId="49" fillId="3" borderId="34" xfId="0" applyNumberFormat="1" applyFont="1" applyFill="1" applyBorder="1" applyAlignment="1" applyProtection="1">
      <alignment horizontal="center" vertical="center" wrapText="1"/>
    </xf>
    <xf numFmtId="49" fontId="59" fillId="3" borderId="4" xfId="1" applyNumberFormat="1" applyFont="1" applyFill="1" applyBorder="1" applyAlignment="1" applyProtection="1">
      <alignment horizontal="center" vertical="center" wrapText="1"/>
    </xf>
    <xf numFmtId="49" fontId="49" fillId="2" borderId="5" xfId="1" applyNumberFormat="1" applyFont="1" applyFill="1" applyBorder="1" applyAlignment="1" applyProtection="1">
      <alignment horizontal="center" vertical="center" wrapText="1"/>
    </xf>
    <xf numFmtId="49" fontId="78" fillId="0" borderId="4" xfId="1" applyNumberFormat="1" applyFont="1" applyFill="1" applyBorder="1" applyAlignment="1" applyProtection="1">
      <alignment horizontal="center" vertical="center" wrapText="1"/>
    </xf>
    <xf numFmtId="49" fontId="41" fillId="2" borderId="6" xfId="0" applyNumberFormat="1" applyFont="1" applyFill="1" applyBorder="1" applyAlignment="1" applyProtection="1">
      <alignment vertical="center" wrapText="1"/>
    </xf>
    <xf numFmtId="0" fontId="40" fillId="2" borderId="6" xfId="0" applyNumberFormat="1" applyFont="1" applyFill="1" applyBorder="1" applyAlignment="1" applyProtection="1">
      <alignment horizontal="center" vertical="center" wrapText="1"/>
    </xf>
    <xf numFmtId="2" fontId="40" fillId="2" borderId="110" xfId="0" applyNumberFormat="1" applyFont="1" applyFill="1" applyBorder="1" applyAlignment="1" applyProtection="1">
      <alignment horizontal="center" vertical="center" wrapText="1"/>
    </xf>
    <xf numFmtId="0" fontId="40" fillId="26" borderId="6" xfId="0" applyFont="1" applyFill="1" applyBorder="1" applyAlignment="1" applyProtection="1">
      <alignment horizontal="center" vertical="center" wrapText="1"/>
      <protection locked="0"/>
    </xf>
    <xf numFmtId="0" fontId="40" fillId="16" borderId="6" xfId="0" applyFont="1" applyFill="1" applyBorder="1" applyAlignment="1" applyProtection="1">
      <alignment horizontal="center" vertical="center" wrapText="1"/>
      <protection locked="0"/>
    </xf>
    <xf numFmtId="0" fontId="40" fillId="26" borderId="48" xfId="0" applyFont="1" applyFill="1" applyBorder="1" applyAlignment="1" applyProtection="1">
      <alignment horizontal="center" vertical="center" wrapText="1"/>
      <protection locked="0"/>
    </xf>
    <xf numFmtId="0" fontId="40" fillId="17" borderId="6" xfId="0" applyFont="1" applyFill="1" applyBorder="1" applyAlignment="1" applyProtection="1">
      <alignment horizontal="center" vertical="center" wrapText="1"/>
      <protection locked="0"/>
    </xf>
    <xf numFmtId="0" fontId="40" fillId="49" borderId="6" xfId="0" applyFont="1" applyFill="1" applyBorder="1" applyAlignment="1" applyProtection="1">
      <alignment horizontal="center" vertical="center" wrapText="1"/>
      <protection locked="0"/>
    </xf>
    <xf numFmtId="0" fontId="40" fillId="50" borderId="6" xfId="0" applyFont="1" applyFill="1" applyBorder="1" applyAlignment="1" applyProtection="1">
      <alignment horizontal="center" vertical="center" wrapText="1"/>
      <protection locked="0"/>
    </xf>
    <xf numFmtId="167" fontId="40" fillId="3" borderId="19" xfId="0" applyNumberFormat="1" applyFont="1" applyFill="1" applyBorder="1" applyAlignment="1" applyProtection="1">
      <alignment horizontal="center" vertical="center" wrapText="1"/>
    </xf>
    <xf numFmtId="167" fontId="40" fillId="3" borderId="6" xfId="0" applyNumberFormat="1" applyFont="1" applyFill="1" applyBorder="1" applyAlignment="1" applyProtection="1">
      <alignment horizontal="center" vertical="center" wrapText="1"/>
    </xf>
    <xf numFmtId="173" fontId="40" fillId="3" borderId="6" xfId="0" applyNumberFormat="1" applyFont="1" applyFill="1" applyBorder="1" applyAlignment="1" applyProtection="1">
      <alignment horizontal="center" vertical="center" wrapText="1"/>
    </xf>
    <xf numFmtId="2" fontId="42" fillId="0" borderId="4" xfId="0" applyNumberFormat="1" applyFont="1" applyFill="1" applyBorder="1" applyAlignment="1" applyProtection="1">
      <alignment horizontal="center" vertical="center"/>
    </xf>
    <xf numFmtId="2" fontId="43" fillId="3" borderId="4" xfId="1" applyNumberFormat="1" applyFont="1" applyFill="1" applyBorder="1" applyAlignment="1" applyProtection="1">
      <alignment horizontal="center" vertical="center" wrapText="1"/>
    </xf>
    <xf numFmtId="49" fontId="40" fillId="3" borderId="4" xfId="0" applyNumberFormat="1" applyFont="1" applyFill="1" applyBorder="1" applyAlignment="1" applyProtection="1">
      <alignment horizontal="center" vertical="center" wrapText="1"/>
    </xf>
    <xf numFmtId="49" fontId="41" fillId="2" borderId="87" xfId="0" applyNumberFormat="1" applyFont="1" applyFill="1" applyBorder="1" applyAlignment="1" applyProtection="1">
      <alignment horizontal="center" vertical="center" wrapText="1"/>
    </xf>
    <xf numFmtId="49" fontId="41" fillId="2" borderId="34" xfId="0" applyNumberFormat="1" applyFont="1" applyFill="1" applyBorder="1" applyAlignment="1" applyProtection="1">
      <alignment vertical="center" wrapText="1"/>
    </xf>
    <xf numFmtId="0" fontId="40" fillId="2" borderId="34" xfId="0" applyNumberFormat="1" applyFont="1" applyFill="1" applyBorder="1" applyAlignment="1" applyProtection="1">
      <alignment horizontal="center" vertical="center" wrapText="1"/>
    </xf>
    <xf numFmtId="2" fontId="40" fillId="2" borderId="113" xfId="0" applyNumberFormat="1" applyFont="1" applyFill="1" applyBorder="1" applyAlignment="1" applyProtection="1">
      <alignment horizontal="center" vertical="center" wrapText="1"/>
    </xf>
    <xf numFmtId="0" fontId="40" fillId="26" borderId="34" xfId="0" applyFont="1" applyFill="1" applyBorder="1" applyAlignment="1" applyProtection="1">
      <alignment horizontal="center" vertical="center" wrapText="1"/>
      <protection locked="0"/>
    </xf>
    <xf numFmtId="0" fontId="40" fillId="16" borderId="34" xfId="0" applyFont="1" applyFill="1" applyBorder="1" applyAlignment="1" applyProtection="1">
      <alignment horizontal="center" vertical="center" wrapText="1"/>
      <protection locked="0"/>
    </xf>
    <xf numFmtId="0" fontId="40" fillId="26" borderId="47" xfId="0" applyFont="1" applyFill="1" applyBorder="1" applyAlignment="1" applyProtection="1">
      <alignment horizontal="center" vertical="center" wrapText="1"/>
      <protection locked="0"/>
    </xf>
    <xf numFmtId="0" fontId="40" fillId="17" borderId="34" xfId="0" applyFont="1" applyFill="1" applyBorder="1" applyAlignment="1" applyProtection="1">
      <alignment horizontal="center" vertical="center" wrapText="1"/>
      <protection locked="0"/>
    </xf>
    <xf numFmtId="0" fontId="40" fillId="49" borderId="34" xfId="0" applyFont="1" applyFill="1" applyBorder="1" applyAlignment="1" applyProtection="1">
      <alignment horizontal="center" vertical="center" wrapText="1"/>
      <protection locked="0"/>
    </xf>
    <xf numFmtId="0" fontId="40" fillId="50" borderId="34" xfId="0" applyFont="1" applyFill="1" applyBorder="1" applyAlignment="1" applyProtection="1">
      <alignment horizontal="center" vertical="center" wrapText="1"/>
      <protection locked="0"/>
    </xf>
    <xf numFmtId="167" fontId="40" fillId="3" borderId="93" xfId="0" applyNumberFormat="1" applyFont="1" applyFill="1" applyBorder="1" applyAlignment="1" applyProtection="1">
      <alignment horizontal="center" vertical="center" wrapText="1"/>
    </xf>
    <xf numFmtId="167" fontId="40" fillId="3" borderId="32" xfId="0" applyNumberFormat="1" applyFont="1" applyFill="1" applyBorder="1" applyAlignment="1" applyProtection="1">
      <alignment horizontal="center" vertical="center" wrapText="1"/>
    </xf>
    <xf numFmtId="173" fontId="40" fillId="3" borderId="32" xfId="0" applyNumberFormat="1" applyFont="1" applyFill="1" applyBorder="1" applyAlignment="1" applyProtection="1">
      <alignment horizontal="center" vertical="center" wrapText="1"/>
    </xf>
    <xf numFmtId="49" fontId="41" fillId="2" borderId="89" xfId="0" applyNumberFormat="1" applyFont="1" applyFill="1" applyBorder="1" applyAlignment="1" applyProtection="1">
      <alignment horizontal="center" vertical="center" wrapText="1"/>
    </xf>
    <xf numFmtId="2" fontId="40" fillId="2" borderId="109" xfId="0" applyNumberFormat="1" applyFont="1" applyFill="1" applyBorder="1" applyAlignment="1" applyProtection="1">
      <alignment horizontal="center" vertical="center" wrapText="1"/>
    </xf>
    <xf numFmtId="49" fontId="41" fillId="2" borderId="92" xfId="0" applyNumberFormat="1" applyFont="1" applyFill="1" applyBorder="1" applyAlignment="1" applyProtection="1">
      <alignment horizontal="center" vertical="center" wrapText="1"/>
    </xf>
    <xf numFmtId="2" fontId="40" fillId="2" borderId="111" xfId="0" applyNumberFormat="1" applyFont="1" applyFill="1" applyBorder="1" applyAlignment="1" applyProtection="1">
      <alignment horizontal="center" vertical="center" wrapText="1"/>
    </xf>
    <xf numFmtId="49" fontId="41" fillId="2" borderId="5" xfId="0" applyNumberFormat="1" applyFont="1" applyFill="1" applyBorder="1" applyAlignment="1" applyProtection="1">
      <alignment vertical="center" wrapText="1"/>
    </xf>
    <xf numFmtId="0" fontId="40" fillId="2" borderId="5" xfId="0" applyNumberFormat="1" applyFont="1" applyFill="1" applyBorder="1" applyAlignment="1" applyProtection="1">
      <alignment horizontal="center" vertical="center" wrapText="1"/>
    </xf>
    <xf numFmtId="49" fontId="41" fillId="2" borderId="5" xfId="0" applyNumberFormat="1" applyFont="1" applyFill="1" applyBorder="1" applyAlignment="1" applyProtection="1">
      <alignment horizontal="center" vertical="center" wrapText="1"/>
    </xf>
    <xf numFmtId="0" fontId="40" fillId="26" borderId="5" xfId="0" applyFont="1" applyFill="1" applyBorder="1" applyAlignment="1" applyProtection="1">
      <alignment horizontal="center" vertical="center" wrapText="1"/>
      <protection locked="0"/>
    </xf>
    <xf numFmtId="0" fontId="40" fillId="16" borderId="5" xfId="0" applyFont="1" applyFill="1" applyBorder="1" applyAlignment="1" applyProtection="1">
      <alignment horizontal="center" vertical="center" wrapText="1"/>
      <protection locked="0"/>
    </xf>
    <xf numFmtId="0" fontId="40" fillId="26" borderId="46" xfId="0" applyFont="1" applyFill="1" applyBorder="1" applyAlignment="1" applyProtection="1">
      <alignment horizontal="center" vertical="center" wrapText="1"/>
      <protection locked="0"/>
    </xf>
    <xf numFmtId="0" fontId="40" fillId="17" borderId="5" xfId="0" applyFont="1" applyFill="1" applyBorder="1" applyAlignment="1" applyProtection="1">
      <alignment horizontal="center" vertical="center" wrapText="1"/>
      <protection locked="0"/>
    </xf>
    <xf numFmtId="0" fontId="40" fillId="49" borderId="5" xfId="0" applyFont="1" applyFill="1" applyBorder="1" applyAlignment="1" applyProtection="1">
      <alignment horizontal="center" vertical="center" wrapText="1"/>
      <protection locked="0"/>
    </xf>
    <xf numFmtId="0" fontId="40" fillId="50" borderId="5" xfId="0" applyFont="1" applyFill="1" applyBorder="1" applyAlignment="1" applyProtection="1">
      <alignment horizontal="center" vertical="center" wrapText="1"/>
      <protection locked="0"/>
    </xf>
    <xf numFmtId="49" fontId="40" fillId="2" borderId="5" xfId="0" applyNumberFormat="1" applyFont="1" applyFill="1" applyBorder="1" applyAlignment="1" applyProtection="1">
      <alignment vertical="center" wrapText="1"/>
    </xf>
    <xf numFmtId="49" fontId="41" fillId="0" borderId="5" xfId="0" applyNumberFormat="1" applyFont="1" applyFill="1" applyBorder="1" applyAlignment="1" applyProtection="1">
      <alignment horizontal="center" vertical="center" wrapText="1"/>
    </xf>
    <xf numFmtId="49" fontId="40" fillId="2" borderId="34" xfId="0" applyNumberFormat="1" applyFont="1" applyFill="1" applyBorder="1" applyAlignment="1" applyProtection="1">
      <alignment vertical="center" wrapText="1"/>
    </xf>
    <xf numFmtId="2" fontId="42" fillId="0" borderId="4" xfId="0" applyNumberFormat="1" applyFont="1" applyFill="1" applyBorder="1" applyAlignment="1" applyProtection="1">
      <alignment horizontal="center" vertical="center" wrapText="1"/>
    </xf>
    <xf numFmtId="49" fontId="41" fillId="0" borderId="6" xfId="0" applyNumberFormat="1" applyFont="1" applyFill="1" applyBorder="1" applyAlignment="1" applyProtection="1">
      <alignment vertical="center" wrapText="1"/>
    </xf>
    <xf numFmtId="0" fontId="40" fillId="0" borderId="6" xfId="0" applyNumberFormat="1" applyFont="1" applyFill="1" applyBorder="1" applyAlignment="1" applyProtection="1">
      <alignment horizontal="center" vertical="center" wrapText="1"/>
    </xf>
    <xf numFmtId="49" fontId="41" fillId="0" borderId="5" xfId="0" applyNumberFormat="1" applyFont="1" applyFill="1" applyBorder="1" applyAlignment="1" applyProtection="1">
      <alignment vertical="center" wrapText="1"/>
    </xf>
    <xf numFmtId="0" fontId="40" fillId="0" borderId="5" xfId="0" applyNumberFormat="1" applyFont="1" applyFill="1" applyBorder="1" applyAlignment="1" applyProtection="1">
      <alignment horizontal="center" vertical="center" wrapText="1"/>
    </xf>
    <xf numFmtId="49" fontId="41" fillId="0" borderId="34" xfId="0" applyNumberFormat="1" applyFont="1" applyFill="1" applyBorder="1" applyAlignment="1" applyProtection="1">
      <alignment vertical="center" wrapText="1"/>
    </xf>
    <xf numFmtId="0" fontId="40" fillId="0" borderId="34" xfId="0" applyNumberFormat="1" applyFont="1" applyFill="1" applyBorder="1" applyAlignment="1" applyProtection="1">
      <alignment horizontal="center" vertical="center" wrapText="1"/>
    </xf>
    <xf numFmtId="49" fontId="41" fillId="2" borderId="32" xfId="0" applyNumberFormat="1" applyFont="1" applyFill="1" applyBorder="1" applyAlignment="1" applyProtection="1">
      <alignment vertical="center" wrapText="1"/>
    </xf>
    <xf numFmtId="0" fontId="40" fillId="2" borderId="32" xfId="0" applyNumberFormat="1" applyFont="1" applyFill="1" applyBorder="1" applyAlignment="1" applyProtection="1">
      <alignment horizontal="center" vertical="center" wrapText="1"/>
    </xf>
    <xf numFmtId="0" fontId="40" fillId="26" borderId="32" xfId="0" applyFont="1" applyFill="1" applyBorder="1" applyAlignment="1" applyProtection="1">
      <alignment horizontal="center" vertical="center" wrapText="1"/>
      <protection locked="0"/>
    </xf>
    <xf numFmtId="0" fontId="40" fillId="16" borderId="32" xfId="0" applyFont="1" applyFill="1" applyBorder="1" applyAlignment="1" applyProtection="1">
      <alignment horizontal="center" vertical="center" wrapText="1"/>
      <protection locked="0"/>
    </xf>
    <xf numFmtId="0" fontId="40" fillId="26" borderId="49" xfId="0" applyFont="1" applyFill="1" applyBorder="1" applyAlignment="1" applyProtection="1">
      <alignment horizontal="center" vertical="center" wrapText="1"/>
      <protection locked="0"/>
    </xf>
    <xf numFmtId="0" fontId="40" fillId="17" borderId="32" xfId="0" applyFont="1" applyFill="1" applyBorder="1" applyAlignment="1" applyProtection="1">
      <alignment horizontal="center" vertical="center" wrapText="1"/>
      <protection locked="0"/>
    </xf>
    <xf numFmtId="0" fontId="40" fillId="49" borderId="32" xfId="0" applyFont="1" applyFill="1" applyBorder="1" applyAlignment="1" applyProtection="1">
      <alignment horizontal="center" vertical="center" wrapText="1"/>
      <protection locked="0"/>
    </xf>
    <xf numFmtId="0" fontId="40" fillId="50" borderId="32" xfId="0" applyFont="1" applyFill="1" applyBorder="1" applyAlignment="1" applyProtection="1">
      <alignment horizontal="center" vertical="center" wrapText="1"/>
      <protection locked="0"/>
    </xf>
    <xf numFmtId="49" fontId="41" fillId="0" borderId="87" xfId="0" applyNumberFormat="1" applyFont="1" applyFill="1" applyBorder="1" applyAlignment="1" applyProtection="1">
      <alignment horizontal="center" vertical="center" wrapText="1"/>
    </xf>
    <xf numFmtId="49" fontId="41" fillId="0" borderId="89" xfId="0" applyNumberFormat="1" applyFont="1" applyFill="1" applyBorder="1" applyAlignment="1" applyProtection="1">
      <alignment horizontal="center" vertical="center" wrapText="1"/>
    </xf>
    <xf numFmtId="49" fontId="41" fillId="2" borderId="14" xfId="0" applyNumberFormat="1" applyFont="1" applyFill="1" applyBorder="1" applyAlignment="1" applyProtection="1">
      <alignment vertical="center" wrapText="1"/>
    </xf>
    <xf numFmtId="0" fontId="40" fillId="2" borderId="14" xfId="0" applyNumberFormat="1" applyFont="1" applyFill="1" applyBorder="1" applyAlignment="1" applyProtection="1">
      <alignment horizontal="center" vertical="center" wrapText="1"/>
    </xf>
    <xf numFmtId="49" fontId="41" fillId="2" borderId="78" xfId="0" applyNumberFormat="1" applyFont="1" applyFill="1" applyBorder="1" applyAlignment="1" applyProtection="1">
      <alignment vertical="center" wrapText="1"/>
    </xf>
    <xf numFmtId="0" fontId="40" fillId="2" borderId="78" xfId="0" applyNumberFormat="1" applyFont="1" applyFill="1" applyBorder="1" applyAlignment="1" applyProtection="1">
      <alignment horizontal="center" vertical="center" wrapText="1"/>
    </xf>
    <xf numFmtId="49" fontId="41" fillId="2" borderId="80" xfId="0" applyNumberFormat="1" applyFont="1" applyFill="1" applyBorder="1" applyAlignment="1" applyProtection="1">
      <alignment vertical="center" wrapText="1"/>
    </xf>
    <xf numFmtId="0" fontId="40" fillId="2" borderId="80" xfId="0" applyNumberFormat="1" applyFont="1" applyFill="1" applyBorder="1" applyAlignment="1" applyProtection="1">
      <alignment horizontal="center" vertical="center" wrapText="1"/>
    </xf>
    <xf numFmtId="0" fontId="40" fillId="26" borderId="80" xfId="0" applyFont="1" applyFill="1" applyBorder="1" applyAlignment="1" applyProtection="1">
      <alignment horizontal="center" vertical="center" wrapText="1"/>
      <protection locked="0"/>
    </xf>
    <xf numFmtId="0" fontId="40" fillId="16" borderId="80" xfId="0" applyFont="1" applyFill="1" applyBorder="1" applyAlignment="1" applyProtection="1">
      <alignment horizontal="center" vertical="center" wrapText="1"/>
      <protection locked="0"/>
    </xf>
    <xf numFmtId="0" fontId="40" fillId="26" borderId="81" xfId="0" applyFont="1" applyFill="1" applyBorder="1" applyAlignment="1" applyProtection="1">
      <alignment horizontal="center" vertical="center" wrapText="1"/>
      <protection locked="0"/>
    </xf>
    <xf numFmtId="0" fontId="40" fillId="17" borderId="80" xfId="0" applyFont="1" applyFill="1" applyBorder="1" applyAlignment="1" applyProtection="1">
      <alignment horizontal="center" vertical="center" wrapText="1"/>
      <protection locked="0"/>
    </xf>
    <xf numFmtId="0" fontId="40" fillId="49" borderId="80" xfId="0" applyFont="1" applyFill="1" applyBorder="1" applyAlignment="1" applyProtection="1">
      <alignment horizontal="center" vertical="center" wrapText="1"/>
      <protection locked="0"/>
    </xf>
    <xf numFmtId="0" fontId="40" fillId="50" borderId="80" xfId="0" applyFont="1" applyFill="1" applyBorder="1" applyAlignment="1" applyProtection="1">
      <alignment horizontal="center" vertical="center" wrapText="1"/>
      <protection locked="0"/>
    </xf>
    <xf numFmtId="167" fontId="40" fillId="3" borderId="75" xfId="0" applyNumberFormat="1" applyFont="1" applyFill="1" applyBorder="1" applyAlignment="1" applyProtection="1">
      <alignment horizontal="center" vertical="center" wrapText="1"/>
    </xf>
    <xf numFmtId="173" fontId="40" fillId="3" borderId="75" xfId="0" applyNumberFormat="1" applyFont="1" applyFill="1" applyBorder="1" applyAlignment="1" applyProtection="1">
      <alignment horizontal="center" vertical="center" wrapText="1"/>
    </xf>
    <xf numFmtId="49" fontId="41" fillId="2" borderId="30" xfId="0" applyNumberFormat="1" applyFont="1" applyFill="1" applyBorder="1" applyAlignment="1" applyProtection="1">
      <alignment vertical="center" wrapText="1"/>
    </xf>
    <xf numFmtId="0" fontId="40" fillId="2" borderId="30" xfId="0" applyNumberFormat="1" applyFont="1" applyFill="1" applyBorder="1" applyAlignment="1" applyProtection="1">
      <alignment horizontal="center" vertical="center" wrapText="1"/>
    </xf>
    <xf numFmtId="0" fontId="40" fillId="26" borderId="30" xfId="0" applyFont="1" applyFill="1" applyBorder="1" applyAlignment="1" applyProtection="1">
      <alignment horizontal="center" vertical="center" wrapText="1"/>
      <protection locked="0"/>
    </xf>
    <xf numFmtId="0" fontId="40" fillId="16" borderId="30" xfId="0" applyFont="1" applyFill="1" applyBorder="1" applyAlignment="1" applyProtection="1">
      <alignment horizontal="center" vertical="center" wrapText="1"/>
      <protection locked="0"/>
    </xf>
    <xf numFmtId="0" fontId="40" fillId="26" borderId="50" xfId="0" applyFont="1" applyFill="1" applyBorder="1" applyAlignment="1" applyProtection="1">
      <alignment horizontal="center" vertical="center" wrapText="1"/>
      <protection locked="0"/>
    </xf>
    <xf numFmtId="0" fontId="40" fillId="17" borderId="30" xfId="0" applyFont="1" applyFill="1" applyBorder="1" applyAlignment="1" applyProtection="1">
      <alignment horizontal="center" vertical="center" wrapText="1"/>
      <protection locked="0"/>
    </xf>
    <xf numFmtId="0" fontId="40" fillId="49" borderId="30" xfId="0" applyFont="1" applyFill="1" applyBorder="1" applyAlignment="1" applyProtection="1">
      <alignment horizontal="center" vertical="center" wrapText="1"/>
      <protection locked="0"/>
    </xf>
    <xf numFmtId="0" fontId="40" fillId="50" borderId="30" xfId="0" applyFont="1" applyFill="1" applyBorder="1" applyAlignment="1" applyProtection="1">
      <alignment horizontal="center" vertical="center" wrapText="1"/>
      <protection locked="0"/>
    </xf>
    <xf numFmtId="0" fontId="45" fillId="0" borderId="45" xfId="0" applyFont="1" applyBorder="1" applyAlignment="1" applyProtection="1">
      <alignment vertical="center" wrapText="1"/>
    </xf>
    <xf numFmtId="0" fontId="45" fillId="0" borderId="4" xfId="0" applyFont="1" applyBorder="1" applyAlignment="1" applyProtection="1">
      <alignment vertical="center" wrapText="1"/>
    </xf>
    <xf numFmtId="0" fontId="45" fillId="0" borderId="45" xfId="0" applyFont="1" applyBorder="1" applyAlignment="1" applyProtection="1">
      <alignment horizontal="left" vertical="center" wrapText="1"/>
    </xf>
    <xf numFmtId="49" fontId="41" fillId="2" borderId="6" xfId="0" applyNumberFormat="1" applyFont="1" applyFill="1" applyBorder="1" applyAlignment="1" applyProtection="1">
      <alignment horizontal="left" vertical="center" wrapText="1"/>
    </xf>
    <xf numFmtId="0" fontId="40" fillId="26" borderId="51" xfId="0" applyFont="1" applyFill="1" applyBorder="1" applyAlignment="1" applyProtection="1">
      <alignment horizontal="center" vertical="center" wrapText="1"/>
      <protection locked="0"/>
    </xf>
    <xf numFmtId="0" fontId="40" fillId="16" borderId="51" xfId="0" applyFont="1" applyFill="1" applyBorder="1" applyAlignment="1" applyProtection="1">
      <alignment horizontal="center" vertical="center" wrapText="1"/>
      <protection locked="0"/>
    </xf>
    <xf numFmtId="0" fontId="40" fillId="26" borderId="52" xfId="0" applyFont="1" applyFill="1" applyBorder="1" applyAlignment="1" applyProtection="1">
      <alignment horizontal="center" vertical="center" wrapText="1"/>
      <protection locked="0"/>
    </xf>
    <xf numFmtId="0" fontId="40" fillId="17" borderId="4" xfId="0" applyFont="1" applyFill="1" applyBorder="1" applyAlignment="1" applyProtection="1">
      <alignment horizontal="center" vertical="center" wrapText="1"/>
      <protection locked="0"/>
    </xf>
    <xf numFmtId="0" fontId="40" fillId="49" borderId="4" xfId="0" applyFont="1" applyFill="1" applyBorder="1" applyAlignment="1" applyProtection="1">
      <alignment horizontal="center" vertical="center" wrapText="1"/>
      <protection locked="0"/>
    </xf>
    <xf numFmtId="0" fontId="40" fillId="50" borderId="4" xfId="0" applyFont="1" applyFill="1" applyBorder="1" applyAlignment="1" applyProtection="1">
      <alignment horizontal="center" vertical="center" wrapText="1"/>
      <protection locked="0"/>
    </xf>
    <xf numFmtId="0" fontId="45" fillId="0" borderId="4" xfId="0" applyFont="1" applyBorder="1" applyAlignment="1" applyProtection="1">
      <alignment horizontal="left" vertical="center" wrapText="1"/>
    </xf>
    <xf numFmtId="49" fontId="41" fillId="2" borderId="5" xfId="0" applyNumberFormat="1" applyFont="1" applyFill="1" applyBorder="1" applyAlignment="1" applyProtection="1">
      <alignment horizontal="left" vertical="center" wrapText="1"/>
    </xf>
    <xf numFmtId="0" fontId="40" fillId="26" borderId="37" xfId="0" applyFont="1" applyFill="1" applyBorder="1" applyAlignment="1" applyProtection="1">
      <alignment horizontal="center" vertical="center" wrapText="1"/>
      <protection locked="0"/>
    </xf>
    <xf numFmtId="0" fontId="40" fillId="16" borderId="37" xfId="0" applyFont="1" applyFill="1" applyBorder="1" applyAlignment="1" applyProtection="1">
      <alignment horizontal="center" vertical="center" wrapText="1"/>
      <protection locked="0"/>
    </xf>
    <xf numFmtId="0" fontId="40" fillId="26" borderId="53" xfId="0" applyFont="1" applyFill="1" applyBorder="1" applyAlignment="1" applyProtection="1">
      <alignment horizontal="center" vertical="center" wrapText="1"/>
      <protection locked="0"/>
    </xf>
    <xf numFmtId="0" fontId="40" fillId="17" borderId="14" xfId="0" applyFont="1" applyFill="1" applyBorder="1" applyAlignment="1" applyProtection="1">
      <alignment horizontal="center" vertical="center" wrapText="1"/>
      <protection locked="0"/>
    </xf>
    <xf numFmtId="0" fontId="40" fillId="49" borderId="14" xfId="0" applyFont="1" applyFill="1" applyBorder="1" applyAlignment="1" applyProtection="1">
      <alignment horizontal="center" vertical="center" wrapText="1"/>
      <protection locked="0"/>
    </xf>
    <xf numFmtId="0" fontId="40" fillId="50" borderId="14" xfId="0" applyFont="1" applyFill="1" applyBorder="1" applyAlignment="1" applyProtection="1">
      <alignment horizontal="center" vertical="center" wrapText="1"/>
      <protection locked="0"/>
    </xf>
    <xf numFmtId="49" fontId="41" fillId="2" borderId="32" xfId="0" applyNumberFormat="1" applyFont="1" applyFill="1" applyBorder="1" applyAlignment="1" applyProtection="1">
      <alignment horizontal="left" vertical="center" wrapText="1"/>
    </xf>
    <xf numFmtId="0" fontId="40" fillId="26" borderId="38" xfId="0" applyFont="1" applyFill="1" applyBorder="1" applyAlignment="1" applyProtection="1">
      <alignment horizontal="center" vertical="center" wrapText="1"/>
      <protection locked="0"/>
    </xf>
    <xf numFmtId="0" fontId="40" fillId="16" borderId="38" xfId="0" applyFont="1" applyFill="1" applyBorder="1" applyAlignment="1" applyProtection="1">
      <alignment horizontal="center" vertical="center" wrapText="1"/>
      <protection locked="0"/>
    </xf>
    <xf numFmtId="0" fontId="40" fillId="26" borderId="54" xfId="0" applyFont="1" applyFill="1" applyBorder="1" applyAlignment="1" applyProtection="1">
      <alignment horizontal="center" vertical="center" wrapText="1"/>
      <protection locked="0"/>
    </xf>
    <xf numFmtId="49" fontId="79" fillId="41" borderId="24" xfId="0" applyNumberFormat="1" applyFont="1" applyFill="1" applyBorder="1" applyAlignment="1" applyProtection="1">
      <alignment horizontal="left" vertical="center" wrapText="1"/>
    </xf>
    <xf numFmtId="49" fontId="79" fillId="41" borderId="31" xfId="0" applyNumberFormat="1" applyFont="1" applyFill="1" applyBorder="1" applyAlignment="1" applyProtection="1">
      <alignment horizontal="left" vertical="center" wrapText="1"/>
    </xf>
    <xf numFmtId="167" fontId="40" fillId="3" borderId="30" xfId="0" applyNumberFormat="1" applyFont="1" applyFill="1" applyBorder="1" applyAlignment="1" applyProtection="1">
      <alignment horizontal="center" vertical="center" wrapText="1"/>
    </xf>
    <xf numFmtId="173" fontId="40" fillId="3" borderId="30" xfId="0" applyNumberFormat="1" applyFont="1" applyFill="1" applyBorder="1" applyAlignment="1" applyProtection="1">
      <alignment horizontal="center" vertical="center" wrapText="1"/>
    </xf>
    <xf numFmtId="2" fontId="40" fillId="2" borderId="112" xfId="0" applyNumberFormat="1" applyFont="1" applyFill="1" applyBorder="1" applyAlignment="1" applyProtection="1">
      <alignment horizontal="center" vertical="center" wrapText="1"/>
    </xf>
    <xf numFmtId="0" fontId="40" fillId="2" borderId="4" xfId="0" applyFont="1" applyFill="1" applyBorder="1" applyAlignment="1" applyProtection="1">
      <alignment vertical="center" wrapText="1"/>
    </xf>
    <xf numFmtId="0" fontId="41" fillId="2" borderId="4" xfId="0" applyFont="1" applyFill="1" applyBorder="1" applyAlignment="1" applyProtection="1">
      <alignment vertical="center"/>
    </xf>
    <xf numFmtId="0" fontId="40" fillId="2" borderId="4" xfId="0" applyFont="1" applyFill="1" applyBorder="1" applyAlignment="1" applyProtection="1">
      <alignment horizontal="center" vertical="center" wrapText="1"/>
    </xf>
    <xf numFmtId="1" fontId="40" fillId="2" borderId="4" xfId="0" applyNumberFormat="1" applyFont="1" applyFill="1" applyBorder="1" applyAlignment="1" applyProtection="1">
      <alignment horizontal="center" vertical="center" wrapText="1"/>
    </xf>
    <xf numFmtId="0" fontId="40" fillId="32" borderId="55" xfId="0" applyFont="1" applyFill="1" applyBorder="1" applyAlignment="1" applyProtection="1">
      <alignment horizontal="center" vertical="center" wrapText="1"/>
    </xf>
    <xf numFmtId="0" fontId="40" fillId="16" borderId="36" xfId="0" applyFont="1" applyFill="1" applyBorder="1" applyAlignment="1" applyProtection="1">
      <alignment horizontal="center" vertical="center" wrapText="1"/>
    </xf>
    <xf numFmtId="0" fontId="40" fillId="32" borderId="36" xfId="0" applyFont="1" applyFill="1" applyBorder="1" applyAlignment="1" applyProtection="1">
      <alignment horizontal="center" vertical="center" wrapText="1"/>
    </xf>
    <xf numFmtId="0" fontId="40" fillId="42" borderId="36" xfId="0" applyFont="1" applyFill="1" applyBorder="1" applyAlignment="1" applyProtection="1">
      <alignment horizontal="center" vertical="center" wrapText="1"/>
    </xf>
    <xf numFmtId="0" fontId="40" fillId="49" borderId="36" xfId="0" applyFont="1" applyFill="1" applyBorder="1" applyAlignment="1" applyProtection="1">
      <alignment horizontal="center" vertical="center" wrapText="1"/>
    </xf>
    <xf numFmtId="0" fontId="40" fillId="50" borderId="56" xfId="0" applyFont="1" applyFill="1" applyBorder="1" applyAlignment="1" applyProtection="1">
      <alignment horizontal="center" vertical="center" wrapText="1"/>
    </xf>
    <xf numFmtId="167" fontId="40" fillId="3" borderId="4" xfId="0" applyNumberFormat="1" applyFont="1" applyFill="1" applyBorder="1" applyAlignment="1" applyProtection="1">
      <alignment horizontal="center" vertical="center" wrapText="1"/>
    </xf>
    <xf numFmtId="164" fontId="40" fillId="3" borderId="4" xfId="0" applyNumberFormat="1" applyFont="1" applyFill="1" applyBorder="1" applyAlignment="1" applyProtection="1">
      <alignment horizontal="center" vertical="center" wrapText="1"/>
    </xf>
    <xf numFmtId="164" fontId="41" fillId="3" borderId="4" xfId="0" applyNumberFormat="1" applyFont="1" applyFill="1" applyBorder="1" applyAlignment="1" applyProtection="1">
      <alignment horizontal="center" vertical="center" wrapText="1"/>
    </xf>
    <xf numFmtId="2" fontId="40" fillId="3" borderId="4" xfId="0" applyNumberFormat="1" applyFont="1" applyFill="1" applyBorder="1" applyAlignment="1" applyProtection="1">
      <alignment horizontal="center" vertical="center" wrapText="1"/>
    </xf>
    <xf numFmtId="49" fontId="40" fillId="2" borderId="4" xfId="0" applyNumberFormat="1" applyFont="1" applyFill="1" applyBorder="1" applyAlignment="1" applyProtection="1">
      <alignment horizontal="center" vertical="center" wrapText="1"/>
    </xf>
    <xf numFmtId="0" fontId="41" fillId="0" borderId="0" xfId="0" applyNumberFormat="1" applyFont="1" applyAlignment="1" applyProtection="1">
      <alignment vertical="center" wrapText="1"/>
    </xf>
    <xf numFmtId="49" fontId="5" fillId="2" borderId="1" xfId="0" applyNumberFormat="1" applyFont="1" applyFill="1" applyBorder="1" applyAlignment="1" applyProtection="1">
      <alignment vertical="center" wrapText="1"/>
    </xf>
    <xf numFmtId="49" fontId="5" fillId="2" borderId="2" xfId="0" applyNumberFormat="1" applyFont="1" applyFill="1" applyBorder="1" applyAlignment="1" applyProtection="1">
      <alignment vertical="center" wrapText="1"/>
    </xf>
    <xf numFmtId="49" fontId="81" fillId="2" borderId="34" xfId="0" applyNumberFormat="1" applyFont="1" applyFill="1" applyBorder="1" applyAlignment="1" applyProtection="1">
      <alignment horizontal="center" vertical="center" wrapText="1"/>
    </xf>
    <xf numFmtId="49" fontId="48" fillId="2" borderId="30" xfId="0" applyNumberFormat="1" applyFont="1" applyFill="1" applyBorder="1" applyAlignment="1" applyProtection="1">
      <alignment horizontal="center" vertical="center" wrapText="1"/>
    </xf>
    <xf numFmtId="49" fontId="41" fillId="2" borderId="34" xfId="0" applyNumberFormat="1" applyFont="1" applyFill="1" applyBorder="1" applyAlignment="1" applyProtection="1">
      <alignment horizontal="left" vertical="center" wrapText="1"/>
    </xf>
    <xf numFmtId="49" fontId="41" fillId="0" borderId="5" xfId="0" applyNumberFormat="1" applyFont="1" applyFill="1" applyBorder="1" applyAlignment="1" applyProtection="1">
      <alignment horizontal="left" vertical="center" wrapText="1"/>
    </xf>
    <xf numFmtId="49" fontId="41" fillId="0" borderId="6" xfId="0" applyNumberFormat="1" applyFont="1" applyFill="1" applyBorder="1" applyAlignment="1" applyProtection="1">
      <alignment horizontal="left" vertical="center" wrapText="1"/>
    </xf>
    <xf numFmtId="49" fontId="41" fillId="0" borderId="34" xfId="0" applyNumberFormat="1" applyFont="1" applyFill="1" applyBorder="1" applyAlignment="1" applyProtection="1">
      <alignment horizontal="left" vertical="center" wrapText="1"/>
    </xf>
    <xf numFmtId="49" fontId="82" fillId="0" borderId="6" xfId="0" applyNumberFormat="1" applyFont="1" applyFill="1" applyBorder="1" applyAlignment="1" applyProtection="1">
      <alignment horizontal="left" vertical="center" wrapText="1"/>
    </xf>
    <xf numFmtId="49" fontId="41" fillId="0" borderId="14" xfId="0" applyNumberFormat="1" applyFont="1" applyFill="1" applyBorder="1" applyAlignment="1" applyProtection="1">
      <alignment horizontal="left" vertical="center" wrapText="1"/>
    </xf>
    <xf numFmtId="49" fontId="44" fillId="0" borderId="79" xfId="0" applyNumberFormat="1" applyFont="1" applyFill="1" applyBorder="1" applyAlignment="1" applyProtection="1">
      <alignment horizontal="left" vertical="center" wrapText="1"/>
    </xf>
    <xf numFmtId="49" fontId="44" fillId="0" borderId="31" xfId="0" applyNumberFormat="1" applyFont="1" applyFill="1" applyBorder="1" applyAlignment="1" applyProtection="1">
      <alignment horizontal="left" vertical="center" wrapText="1"/>
    </xf>
    <xf numFmtId="49" fontId="41" fillId="0" borderId="32" xfId="0" applyNumberFormat="1" applyFont="1" applyFill="1" applyBorder="1" applyAlignment="1" applyProtection="1">
      <alignment horizontal="left" vertical="center" wrapText="1"/>
    </xf>
    <xf numFmtId="49" fontId="41" fillId="0" borderId="30" xfId="0" applyNumberFormat="1" applyFont="1" applyFill="1" applyBorder="1" applyAlignment="1" applyProtection="1">
      <alignment horizontal="left" vertical="center" wrapText="1"/>
    </xf>
    <xf numFmtId="49" fontId="2" fillId="41" borderId="2" xfId="1" applyNumberFormat="1" applyFont="1" applyFill="1" applyBorder="1" applyAlignment="1" applyProtection="1">
      <alignment vertical="center"/>
    </xf>
    <xf numFmtId="0" fontId="8" fillId="41" borderId="2" xfId="1" applyFont="1" applyFill="1" applyBorder="1" applyProtection="1">
      <alignment vertical="top" wrapText="1"/>
    </xf>
    <xf numFmtId="0" fontId="8" fillId="41" borderId="4" xfId="1" applyFont="1" applyFill="1" applyBorder="1" applyProtection="1">
      <alignment vertical="top" wrapText="1"/>
    </xf>
    <xf numFmtId="49" fontId="38" fillId="41" borderId="2" xfId="1" applyNumberFormat="1" applyFont="1" applyFill="1" applyBorder="1" applyAlignment="1" applyProtection="1">
      <alignment horizontal="center" vertical="center" wrapText="1"/>
    </xf>
    <xf numFmtId="49" fontId="1" fillId="41" borderId="2" xfId="1" applyNumberFormat="1" applyFont="1" applyFill="1" applyBorder="1" applyAlignment="1" applyProtection="1">
      <alignment horizontal="center" vertical="center" wrapText="1"/>
    </xf>
    <xf numFmtId="49" fontId="1" fillId="41" borderId="4" xfId="1" applyNumberFormat="1" applyFont="1" applyFill="1" applyBorder="1" applyAlignment="1" applyProtection="1">
      <alignment horizontal="center" vertical="center" wrapText="1"/>
    </xf>
    <xf numFmtId="49" fontId="27" fillId="41" borderId="4" xfId="1" applyNumberFormat="1" applyFont="1" applyFill="1" applyBorder="1" applyAlignment="1" applyProtection="1">
      <alignment horizontal="center" vertical="center" wrapText="1"/>
    </xf>
    <xf numFmtId="49" fontId="14" fillId="41" borderId="4" xfId="1" applyNumberFormat="1" applyFont="1" applyFill="1" applyBorder="1" applyAlignment="1" applyProtection="1">
      <alignment horizontal="center" vertical="center" wrapText="1"/>
    </xf>
    <xf numFmtId="0" fontId="14" fillId="41" borderId="4" xfId="1" applyFont="1" applyFill="1" applyBorder="1" applyProtection="1">
      <alignment vertical="top" wrapText="1"/>
    </xf>
    <xf numFmtId="0" fontId="16" fillId="41" borderId="4" xfId="1" applyNumberFormat="1" applyFont="1" applyFill="1" applyBorder="1" applyProtection="1">
      <alignment vertical="top" wrapText="1"/>
    </xf>
    <xf numFmtId="0" fontId="6" fillId="41" borderId="4" xfId="1" applyNumberFormat="1" applyFill="1" applyBorder="1" applyProtection="1">
      <alignment vertical="top" wrapText="1"/>
    </xf>
    <xf numFmtId="0" fontId="36" fillId="41" borderId="5" xfId="1" applyFont="1" applyFill="1" applyBorder="1" applyAlignment="1" applyProtection="1">
      <alignment horizontal="left" vertical="center" wrapText="1"/>
    </xf>
    <xf numFmtId="165" fontId="36" fillId="6" borderId="5" xfId="1" applyNumberFormat="1" applyFont="1" applyFill="1" applyBorder="1" applyAlignment="1" applyProtection="1">
      <alignment horizontal="center" vertical="center" wrapText="1"/>
    </xf>
    <xf numFmtId="0" fontId="36" fillId="7" borderId="5" xfId="1" applyNumberFormat="1" applyFont="1" applyFill="1" applyBorder="1" applyAlignment="1" applyProtection="1">
      <alignment horizontal="center" vertical="center" wrapText="1"/>
    </xf>
    <xf numFmtId="0" fontId="37" fillId="5" borderId="5" xfId="1" applyNumberFormat="1" applyFont="1" applyFill="1" applyBorder="1" applyAlignment="1" applyProtection="1">
      <alignment horizontal="center" vertical="center" wrapText="1"/>
    </xf>
    <xf numFmtId="0" fontId="37" fillId="4" borderId="5" xfId="1" applyNumberFormat="1" applyFont="1" applyFill="1" applyBorder="1" applyAlignment="1" applyProtection="1">
      <alignment horizontal="center" vertical="center" wrapText="1"/>
    </xf>
    <xf numFmtId="0" fontId="36" fillId="9" borderId="5" xfId="1" applyNumberFormat="1" applyFont="1" applyFill="1" applyBorder="1" applyAlignment="1" applyProtection="1">
      <alignment horizontal="center" vertical="center" wrapText="1"/>
    </xf>
    <xf numFmtId="0" fontId="36" fillId="11" borderId="5" xfId="1" applyNumberFormat="1" applyFont="1" applyFill="1" applyBorder="1" applyAlignment="1" applyProtection="1">
      <alignment horizontal="center" vertical="center" wrapText="1"/>
    </xf>
    <xf numFmtId="0" fontId="36" fillId="10" borderId="5" xfId="1" applyNumberFormat="1" applyFont="1" applyFill="1" applyBorder="1" applyAlignment="1" applyProtection="1">
      <alignment horizontal="center" vertical="center" wrapText="1"/>
    </xf>
    <xf numFmtId="0" fontId="36" fillId="8" borderId="5" xfId="1" applyNumberFormat="1" applyFont="1" applyFill="1" applyBorder="1" applyAlignment="1" applyProtection="1">
      <alignment horizontal="center" vertical="center" wrapText="1"/>
    </xf>
    <xf numFmtId="0" fontId="36" fillId="31" borderId="5" xfId="1" applyNumberFormat="1" applyFont="1" applyFill="1" applyBorder="1" applyAlignment="1" applyProtection="1">
      <alignment horizontal="center" vertical="center" wrapText="1"/>
    </xf>
    <xf numFmtId="0" fontId="36" fillId="13" borderId="8" xfId="1" applyNumberFormat="1" applyFont="1" applyFill="1" applyBorder="1" applyAlignment="1" applyProtection="1">
      <alignment horizontal="center" vertical="center" wrapText="1"/>
    </xf>
    <xf numFmtId="0" fontId="36" fillId="15" borderId="8" xfId="1" applyNumberFormat="1" applyFont="1" applyFill="1" applyBorder="1" applyAlignment="1" applyProtection="1">
      <alignment horizontal="center" vertical="center" wrapText="1"/>
    </xf>
    <xf numFmtId="0" fontId="36" fillId="2" borderId="5" xfId="1" applyNumberFormat="1" applyFont="1" applyFill="1" applyBorder="1" applyAlignment="1" applyProtection="1">
      <alignment horizontal="center" vertical="center" wrapText="1"/>
    </xf>
    <xf numFmtId="0" fontId="38" fillId="29" borderId="86" xfId="1" applyNumberFormat="1" applyFont="1" applyFill="1" applyBorder="1" applyProtection="1">
      <alignment vertical="top" wrapText="1"/>
    </xf>
    <xf numFmtId="49" fontId="36" fillId="41" borderId="86" xfId="1" applyNumberFormat="1" applyFont="1" applyFill="1" applyBorder="1" applyAlignment="1" applyProtection="1">
      <alignment horizontal="center" vertical="center" wrapText="1"/>
    </xf>
    <xf numFmtId="166" fontId="36" fillId="41" borderId="86" xfId="1" applyNumberFormat="1" applyFont="1" applyFill="1" applyBorder="1" applyAlignment="1" applyProtection="1">
      <alignment horizontal="center" vertical="center" wrapText="1"/>
    </xf>
    <xf numFmtId="0" fontId="38" fillId="41" borderId="86" xfId="1" applyFont="1" applyFill="1" applyBorder="1" applyAlignment="1" applyProtection="1">
      <alignment horizontal="center" vertical="center" wrapText="1"/>
    </xf>
    <xf numFmtId="0" fontId="39" fillId="41" borderId="4" xfId="1" applyFont="1" applyFill="1" applyBorder="1" applyAlignment="1" applyProtection="1">
      <alignment horizontal="center" vertical="center" wrapText="1"/>
    </xf>
    <xf numFmtId="49" fontId="36" fillId="0" borderId="5" xfId="1" applyNumberFormat="1" applyFont="1" applyFill="1" applyBorder="1" applyAlignment="1" applyProtection="1">
      <alignment horizontal="center" vertical="center" wrapText="1"/>
    </xf>
    <xf numFmtId="49" fontId="36" fillId="41" borderId="5" xfId="1" applyNumberFormat="1" applyFont="1" applyFill="1" applyBorder="1" applyAlignment="1" applyProtection="1">
      <alignment horizontal="center" vertical="center" wrapText="1"/>
    </xf>
    <xf numFmtId="49" fontId="3" fillId="41" borderId="4" xfId="1" applyNumberFormat="1" applyFont="1" applyFill="1" applyBorder="1" applyAlignment="1" applyProtection="1">
      <alignment horizontal="center" vertical="center" wrapText="1"/>
    </xf>
    <xf numFmtId="49" fontId="12" fillId="41" borderId="4" xfId="1" applyNumberFormat="1" applyFont="1" applyFill="1" applyBorder="1" applyAlignment="1" applyProtection="1">
      <alignment horizontal="center" vertical="center" wrapText="1"/>
    </xf>
    <xf numFmtId="49" fontId="11" fillId="41" borderId="4" xfId="1" applyNumberFormat="1" applyFont="1" applyFill="1" applyBorder="1" applyAlignment="1" applyProtection="1">
      <alignment horizontal="center" vertical="center" wrapText="1"/>
    </xf>
    <xf numFmtId="0" fontId="14" fillId="41" borderId="4" xfId="1" applyFont="1" applyFill="1" applyBorder="1" applyAlignment="1" applyProtection="1">
      <alignment horizontal="center" vertical="center" wrapText="1"/>
    </xf>
    <xf numFmtId="49" fontId="11" fillId="41" borderId="4" xfId="1" applyNumberFormat="1" applyFont="1" applyFill="1" applyBorder="1" applyAlignment="1" applyProtection="1">
      <alignment vertical="center" wrapText="1"/>
    </xf>
    <xf numFmtId="49" fontId="36" fillId="41" borderId="32" xfId="1" applyNumberFormat="1" applyFont="1" applyFill="1" applyBorder="1" applyAlignment="1" applyProtection="1">
      <alignment horizontal="left" vertical="center" wrapText="1"/>
    </xf>
    <xf numFmtId="49" fontId="36" fillId="41" borderId="32" xfId="1" applyNumberFormat="1" applyFont="1" applyFill="1" applyBorder="1" applyAlignment="1" applyProtection="1">
      <alignment horizontal="center" vertical="center" wrapText="1"/>
    </xf>
    <xf numFmtId="49" fontId="36" fillId="29" borderId="14" xfId="1" applyNumberFormat="1" applyFont="1" applyFill="1" applyBorder="1" applyAlignment="1" applyProtection="1">
      <alignment horizontal="center" vertical="center" wrapText="1"/>
    </xf>
    <xf numFmtId="49" fontId="36" fillId="6" borderId="32" xfId="1" applyNumberFormat="1" applyFont="1" applyFill="1" applyBorder="1" applyAlignment="1" applyProtection="1">
      <alignment horizontal="center" vertical="center" wrapText="1"/>
    </xf>
    <xf numFmtId="49" fontId="36" fillId="7" borderId="32" xfId="1" applyNumberFormat="1" applyFont="1" applyFill="1" applyBorder="1" applyAlignment="1" applyProtection="1">
      <alignment horizontal="center" vertical="center" wrapText="1"/>
    </xf>
    <xf numFmtId="49" fontId="37" fillId="5" borderId="32" xfId="1" applyNumberFormat="1" applyFont="1" applyFill="1" applyBorder="1" applyAlignment="1" applyProtection="1">
      <alignment horizontal="center" vertical="center" wrapText="1"/>
    </xf>
    <xf numFmtId="49" fontId="37" fillId="4" borderId="32" xfId="1" applyNumberFormat="1" applyFont="1" applyFill="1" applyBorder="1" applyAlignment="1" applyProtection="1">
      <alignment horizontal="center" vertical="center" wrapText="1"/>
    </xf>
    <xf numFmtId="49" fontId="36" fillId="9" borderId="32" xfId="1" applyNumberFormat="1" applyFont="1" applyFill="1" applyBorder="1" applyAlignment="1" applyProtection="1">
      <alignment horizontal="center" vertical="center" wrapText="1"/>
    </xf>
    <xf numFmtId="49" fontId="36" fillId="11" borderId="32" xfId="1" applyNumberFormat="1" applyFont="1" applyFill="1" applyBorder="1" applyAlignment="1" applyProtection="1">
      <alignment horizontal="center" vertical="center" wrapText="1"/>
    </xf>
    <xf numFmtId="49" fontId="36" fillId="10" borderId="32" xfId="1" applyNumberFormat="1" applyFont="1" applyFill="1" applyBorder="1" applyAlignment="1" applyProtection="1">
      <alignment horizontal="center" vertical="center" wrapText="1"/>
    </xf>
    <xf numFmtId="49" fontId="36" fillId="8" borderId="32" xfId="1" applyNumberFormat="1" applyFont="1" applyFill="1" applyBorder="1" applyAlignment="1" applyProtection="1">
      <alignment horizontal="center" vertical="center" wrapText="1"/>
    </xf>
    <xf numFmtId="49" fontId="36" fillId="31" borderId="32" xfId="1" applyNumberFormat="1" applyFont="1" applyFill="1" applyBorder="1" applyAlignment="1" applyProtection="1">
      <alignment horizontal="center" vertical="center" wrapText="1"/>
    </xf>
    <xf numFmtId="49" fontId="36" fillId="13" borderId="41" xfId="1" applyNumberFormat="1" applyFont="1" applyFill="1" applyBorder="1" applyAlignment="1" applyProtection="1">
      <alignment horizontal="center" vertical="center" wrapText="1"/>
    </xf>
    <xf numFmtId="49" fontId="36" fillId="12" borderId="32" xfId="1" applyNumberFormat="1" applyFont="1" applyFill="1" applyBorder="1" applyAlignment="1" applyProtection="1">
      <alignment horizontal="center" vertical="center" wrapText="1"/>
    </xf>
    <xf numFmtId="49" fontId="36" fillId="2" borderId="32" xfId="1" applyNumberFormat="1" applyFont="1" applyFill="1" applyBorder="1" applyAlignment="1" applyProtection="1">
      <alignment horizontal="center" vertical="center" wrapText="1"/>
    </xf>
    <xf numFmtId="49" fontId="36" fillId="29" borderId="32" xfId="1" applyNumberFormat="1" applyFont="1" applyFill="1" applyBorder="1" applyAlignment="1" applyProtection="1">
      <alignment horizontal="center" vertical="center" wrapText="1"/>
    </xf>
    <xf numFmtId="49" fontId="38" fillId="41" borderId="32" xfId="1" applyNumberFormat="1" applyFont="1" applyFill="1" applyBorder="1" applyAlignment="1" applyProtection="1">
      <alignment horizontal="center" vertical="center" wrapText="1"/>
    </xf>
    <xf numFmtId="49" fontId="39" fillId="41" borderId="4" xfId="1" applyNumberFormat="1" applyFont="1" applyFill="1" applyBorder="1" applyAlignment="1" applyProtection="1">
      <alignment horizontal="center" vertical="center" wrapText="1"/>
    </xf>
    <xf numFmtId="49" fontId="36" fillId="41" borderId="89" xfId="1" applyNumberFormat="1" applyFont="1" applyFill="1" applyBorder="1" applyAlignment="1" applyProtection="1">
      <alignment horizontal="center" vertical="center" wrapText="1"/>
    </xf>
    <xf numFmtId="49" fontId="40" fillId="41" borderId="5" xfId="1" applyNumberFormat="1" applyFont="1" applyFill="1" applyBorder="1" applyAlignment="1" applyProtection="1">
      <alignment horizontal="left" vertical="center" wrapText="1" readingOrder="1"/>
    </xf>
    <xf numFmtId="49" fontId="40" fillId="41" borderId="5" xfId="1" applyNumberFormat="1" applyFont="1" applyFill="1" applyBorder="1" applyAlignment="1" applyProtection="1">
      <alignment horizontal="left" vertical="center" wrapText="1"/>
    </xf>
    <xf numFmtId="2" fontId="40" fillId="41" borderId="104" xfId="1" applyNumberFormat="1" applyFont="1" applyFill="1" applyBorder="1" applyAlignment="1" applyProtection="1">
      <alignment horizontal="center" vertical="center"/>
    </xf>
    <xf numFmtId="167" fontId="40" fillId="41" borderId="5" xfId="1" applyNumberFormat="1" applyFont="1" applyFill="1" applyBorder="1" applyAlignment="1" applyProtection="1">
      <alignment horizontal="center" vertical="center" wrapText="1"/>
    </xf>
    <xf numFmtId="173" fontId="40" fillId="41" borderId="5" xfId="1" applyNumberFormat="1" applyFont="1" applyFill="1" applyBorder="1" applyAlignment="1" applyProtection="1">
      <alignment horizontal="center" vertical="center" wrapText="1"/>
    </xf>
    <xf numFmtId="49" fontId="51" fillId="41" borderId="11" xfId="1" applyNumberFormat="1" applyFont="1" applyFill="1" applyBorder="1" applyAlignment="1" applyProtection="1">
      <alignment horizontal="center" vertical="center" wrapText="1" readingOrder="1"/>
    </xf>
    <xf numFmtId="2" fontId="40" fillId="41" borderId="5" xfId="1" applyNumberFormat="1" applyFont="1" applyFill="1" applyBorder="1" applyAlignment="1" applyProtection="1">
      <alignment horizontal="center" vertical="center"/>
    </xf>
    <xf numFmtId="1" fontId="11" fillId="41" borderId="4" xfId="1" applyNumberFormat="1" applyFont="1" applyFill="1" applyBorder="1" applyAlignment="1" applyProtection="1">
      <alignment horizontal="center" vertical="center" wrapText="1"/>
    </xf>
    <xf numFmtId="1" fontId="10" fillId="41" borderId="4" xfId="1" applyNumberFormat="1" applyFont="1" applyFill="1" applyBorder="1" applyProtection="1">
      <alignment vertical="top" wrapText="1"/>
    </xf>
    <xf numFmtId="1" fontId="11" fillId="29" borderId="4" xfId="1" applyNumberFormat="1" applyFont="1" applyFill="1" applyBorder="1" applyAlignment="1" applyProtection="1">
      <alignment horizontal="center" vertical="center" wrapText="1"/>
    </xf>
    <xf numFmtId="2" fontId="40" fillId="41" borderId="105" xfId="1" applyNumberFormat="1" applyFont="1" applyFill="1" applyBorder="1" applyAlignment="1" applyProtection="1">
      <alignment horizontal="center" vertical="center"/>
    </xf>
    <xf numFmtId="49" fontId="40" fillId="41" borderId="32" xfId="1" applyNumberFormat="1" applyFont="1" applyFill="1" applyBorder="1" applyAlignment="1" applyProtection="1">
      <alignment horizontal="left" vertical="center" wrapText="1" readingOrder="1"/>
    </xf>
    <xf numFmtId="49" fontId="40" fillId="41" borderId="32" xfId="1" applyNumberFormat="1" applyFont="1" applyFill="1" applyBorder="1" applyAlignment="1" applyProtection="1">
      <alignment horizontal="left" vertical="center" wrapText="1"/>
    </xf>
    <xf numFmtId="2" fontId="40" fillId="41" borderId="106" xfId="1" applyNumberFormat="1" applyFont="1" applyFill="1" applyBorder="1" applyAlignment="1" applyProtection="1">
      <alignment horizontal="center" vertical="center"/>
    </xf>
    <xf numFmtId="167" fontId="40" fillId="41" borderId="32" xfId="1" applyNumberFormat="1" applyFont="1" applyFill="1" applyBorder="1" applyAlignment="1" applyProtection="1">
      <alignment horizontal="center" vertical="center" wrapText="1"/>
    </xf>
    <xf numFmtId="173" fontId="40" fillId="41" borderId="32" xfId="1" applyNumberFormat="1" applyFont="1" applyFill="1" applyBorder="1" applyAlignment="1" applyProtection="1">
      <alignment horizontal="center" vertical="center" wrapText="1"/>
    </xf>
    <xf numFmtId="49" fontId="51" fillId="41" borderId="39" xfId="1" applyNumberFormat="1" applyFont="1" applyFill="1" applyBorder="1" applyAlignment="1" applyProtection="1">
      <alignment horizontal="center" vertical="center" wrapText="1" readingOrder="1"/>
    </xf>
    <xf numFmtId="49" fontId="40" fillId="41" borderId="6" xfId="1" applyNumberFormat="1" applyFont="1" applyFill="1" applyBorder="1" applyAlignment="1" applyProtection="1">
      <alignment horizontal="left" vertical="center" wrapText="1" readingOrder="1"/>
    </xf>
    <xf numFmtId="49" fontId="40" fillId="41" borderId="6" xfId="1" applyNumberFormat="1" applyFont="1" applyFill="1" applyBorder="1" applyAlignment="1" applyProtection="1">
      <alignment horizontal="left" vertical="center" wrapText="1"/>
    </xf>
    <xf numFmtId="167" fontId="40" fillId="41" borderId="6" xfId="1" applyNumberFormat="1" applyFont="1" applyFill="1" applyBorder="1" applyAlignment="1" applyProtection="1">
      <alignment horizontal="center" vertical="center" wrapText="1"/>
    </xf>
    <xf numFmtId="173" fontId="40" fillId="41" borderId="6" xfId="1" applyNumberFormat="1" applyFont="1" applyFill="1" applyBorder="1" applyAlignment="1" applyProtection="1">
      <alignment horizontal="center" vertical="center" wrapText="1"/>
    </xf>
    <xf numFmtId="49" fontId="51" fillId="29" borderId="11" xfId="1" applyNumberFormat="1" applyFont="1" applyFill="1" applyBorder="1" applyAlignment="1" applyProtection="1">
      <alignment horizontal="center" vertical="center" wrapText="1" readingOrder="1"/>
    </xf>
    <xf numFmtId="0" fontId="52" fillId="0" borderId="0" xfId="0" applyFont="1" applyAlignment="1" applyProtection="1">
      <alignment horizontal="center" vertical="center" wrapText="1"/>
    </xf>
    <xf numFmtId="49" fontId="40" fillId="41" borderId="15" xfId="1" applyNumberFormat="1" applyFont="1" applyFill="1" applyBorder="1" applyAlignment="1" applyProtection="1">
      <alignment horizontal="left" vertical="center" wrapText="1" readingOrder="1"/>
    </xf>
    <xf numFmtId="49" fontId="40" fillId="41" borderId="15" xfId="1" applyNumberFormat="1" applyFont="1" applyFill="1" applyBorder="1" applyAlignment="1" applyProtection="1">
      <alignment horizontal="left" vertical="center" wrapText="1"/>
    </xf>
    <xf numFmtId="0" fontId="40" fillId="41" borderId="15" xfId="1" applyNumberFormat="1" applyFont="1" applyFill="1" applyBorder="1" applyAlignment="1" applyProtection="1">
      <alignment horizontal="center" vertical="center" wrapText="1"/>
    </xf>
    <xf numFmtId="167" fontId="40" fillId="41" borderId="15" xfId="1" applyNumberFormat="1" applyFont="1" applyFill="1" applyBorder="1" applyAlignment="1" applyProtection="1">
      <alignment horizontal="center" vertical="center" wrapText="1"/>
    </xf>
    <xf numFmtId="173" fontId="40" fillId="41" borderId="15" xfId="1" applyNumberFormat="1" applyFont="1" applyFill="1" applyBorder="1" applyAlignment="1" applyProtection="1">
      <alignment horizontal="center" vertical="center" wrapText="1"/>
    </xf>
    <xf numFmtId="49" fontId="53" fillId="55" borderId="23" xfId="1" applyNumberFormat="1" applyFont="1" applyFill="1" applyBorder="1" applyAlignment="1" applyProtection="1">
      <alignment horizontal="center" vertical="center" wrapText="1" readingOrder="1"/>
    </xf>
    <xf numFmtId="49" fontId="40" fillId="41" borderId="34" xfId="1" applyNumberFormat="1" applyFont="1" applyFill="1" applyBorder="1" applyAlignment="1" applyProtection="1">
      <alignment horizontal="left" vertical="center" wrapText="1" readingOrder="1"/>
    </xf>
    <xf numFmtId="49" fontId="40" fillId="41" borderId="34" xfId="1" applyNumberFormat="1" applyFont="1" applyFill="1" applyBorder="1" applyAlignment="1" applyProtection="1">
      <alignment horizontal="left" vertical="center" wrapText="1"/>
    </xf>
    <xf numFmtId="0" fontId="40" fillId="41" borderId="34" xfId="1" applyNumberFormat="1" applyFont="1" applyFill="1" applyBorder="1" applyAlignment="1" applyProtection="1">
      <alignment horizontal="center" vertical="center" wrapText="1"/>
    </xf>
    <xf numFmtId="167" fontId="40" fillId="41" borderId="34" xfId="1" applyNumberFormat="1" applyFont="1" applyFill="1" applyBorder="1" applyAlignment="1" applyProtection="1">
      <alignment horizontal="center" vertical="center" wrapText="1"/>
    </xf>
    <xf numFmtId="173" fontId="40" fillId="41" borderId="34" xfId="1" applyNumberFormat="1" applyFont="1" applyFill="1" applyBorder="1" applyAlignment="1" applyProtection="1">
      <alignment horizontal="center" vertical="center" wrapText="1"/>
    </xf>
    <xf numFmtId="49" fontId="51" fillId="41" borderId="40" xfId="1" applyNumberFormat="1" applyFont="1" applyFill="1" applyBorder="1" applyAlignment="1" applyProtection="1">
      <alignment horizontal="center" vertical="center" wrapText="1" readingOrder="1"/>
    </xf>
    <xf numFmtId="49" fontId="51" fillId="41" borderId="15" xfId="1" applyNumberFormat="1" applyFont="1" applyFill="1" applyBorder="1" applyAlignment="1" applyProtection="1">
      <alignment horizontal="center" vertical="center" wrapText="1"/>
    </xf>
    <xf numFmtId="2" fontId="45" fillId="29" borderId="24" xfId="0" applyNumberFormat="1" applyFont="1" applyFill="1" applyBorder="1" applyAlignment="1" applyProtection="1">
      <alignment horizontal="center" vertical="center"/>
    </xf>
    <xf numFmtId="49" fontId="51" fillId="41" borderId="11" xfId="1" applyNumberFormat="1" applyFont="1" applyFill="1" applyBorder="1" applyAlignment="1" applyProtection="1">
      <alignment horizontal="center" vertical="center" wrapText="1"/>
    </xf>
    <xf numFmtId="2" fontId="40" fillId="29" borderId="86" xfId="1" applyNumberFormat="1" applyFont="1" applyFill="1" applyBorder="1" applyAlignment="1" applyProtection="1">
      <alignment horizontal="center" vertical="center"/>
    </xf>
    <xf numFmtId="2" fontId="45" fillId="55" borderId="24" xfId="0" applyNumberFormat="1" applyFont="1" applyFill="1" applyBorder="1" applyAlignment="1" applyProtection="1">
      <alignment horizontal="center" vertical="center"/>
    </xf>
    <xf numFmtId="2" fontId="40" fillId="29" borderId="89" xfId="1" applyNumberFormat="1" applyFont="1" applyFill="1" applyBorder="1" applyAlignment="1" applyProtection="1">
      <alignment horizontal="center" vertical="center"/>
    </xf>
    <xf numFmtId="49" fontId="40" fillId="41" borderId="7" xfId="1" applyNumberFormat="1" applyFont="1" applyFill="1" applyBorder="1" applyAlignment="1" applyProtection="1">
      <alignment horizontal="left" vertical="center" wrapText="1"/>
    </xf>
    <xf numFmtId="0" fontId="40" fillId="41" borderId="103" xfId="1" applyNumberFormat="1" applyFont="1" applyFill="1" applyBorder="1" applyAlignment="1" applyProtection="1">
      <alignment horizontal="center" vertical="center" wrapText="1"/>
    </xf>
    <xf numFmtId="49" fontId="40" fillId="41" borderId="10" xfId="1" applyNumberFormat="1" applyFont="1" applyFill="1" applyBorder="1" applyAlignment="1" applyProtection="1">
      <alignment horizontal="left" vertical="center" wrapText="1"/>
    </xf>
    <xf numFmtId="0" fontId="40" fillId="41" borderId="10" xfId="1" applyNumberFormat="1" applyFont="1" applyFill="1" applyBorder="1" applyAlignment="1" applyProtection="1">
      <alignment horizontal="center" vertical="center" wrapText="1"/>
    </xf>
    <xf numFmtId="49" fontId="40" fillId="41" borderId="9" xfId="1" applyNumberFormat="1" applyFont="1" applyFill="1" applyBorder="1" applyAlignment="1" applyProtection="1">
      <alignment horizontal="left" vertical="center" wrapText="1"/>
    </xf>
    <xf numFmtId="0" fontId="40" fillId="41" borderId="9" xfId="1" applyNumberFormat="1" applyFont="1" applyFill="1" applyBorder="1" applyAlignment="1" applyProtection="1">
      <alignment horizontal="center" vertical="center" wrapText="1"/>
    </xf>
    <xf numFmtId="49" fontId="51" fillId="41" borderId="12" xfId="1" applyNumberFormat="1" applyFont="1" applyFill="1" applyBorder="1" applyAlignment="1" applyProtection="1">
      <alignment horizontal="center" vertical="center" wrapText="1" readingOrder="1"/>
    </xf>
    <xf numFmtId="49" fontId="51" fillId="41" borderId="10" xfId="1" applyNumberFormat="1" applyFont="1" applyFill="1" applyBorder="1" applyAlignment="1" applyProtection="1">
      <alignment horizontal="center" vertical="center" wrapText="1" readingOrder="1"/>
    </xf>
    <xf numFmtId="49" fontId="51" fillId="41" borderId="13" xfId="1" applyNumberFormat="1" applyFont="1" applyFill="1" applyBorder="1" applyAlignment="1" applyProtection="1">
      <alignment horizontal="center" vertical="center" wrapText="1" readingOrder="1"/>
    </xf>
    <xf numFmtId="0" fontId="51" fillId="41" borderId="11" xfId="1" applyNumberFormat="1" applyFont="1" applyFill="1" applyBorder="1" applyAlignment="1" applyProtection="1">
      <alignment horizontal="center" vertical="center" wrapText="1" readingOrder="1"/>
    </xf>
    <xf numFmtId="49" fontId="46" fillId="41" borderId="5" xfId="1" applyNumberFormat="1" applyFont="1" applyFill="1" applyBorder="1" applyAlignment="1" applyProtection="1">
      <alignment horizontal="left" vertical="center" wrapText="1"/>
    </xf>
    <xf numFmtId="49" fontId="46" fillId="41" borderId="32" xfId="1" applyNumberFormat="1" applyFont="1" applyFill="1" applyBorder="1" applyAlignment="1" applyProtection="1">
      <alignment horizontal="left" vertical="center" wrapText="1"/>
    </xf>
    <xf numFmtId="49" fontId="51" fillId="41" borderId="117" xfId="1" applyNumberFormat="1" applyFont="1" applyFill="1" applyBorder="1" applyAlignment="1" applyProtection="1">
      <alignment horizontal="center" vertical="center" wrapText="1"/>
    </xf>
    <xf numFmtId="2" fontId="42" fillId="41" borderId="92" xfId="1" applyNumberFormat="1" applyFont="1" applyFill="1" applyBorder="1" applyAlignment="1" applyProtection="1">
      <alignment horizontal="center" vertical="center" wrapText="1"/>
    </xf>
    <xf numFmtId="2" fontId="43" fillId="41" borderId="92" xfId="1" applyNumberFormat="1" applyFont="1" applyFill="1" applyBorder="1" applyAlignment="1" applyProtection="1">
      <alignment horizontal="center" vertical="center" wrapText="1"/>
    </xf>
    <xf numFmtId="49" fontId="51" fillId="41" borderId="3" xfId="1" applyNumberFormat="1" applyFont="1" applyFill="1" applyBorder="1" applyAlignment="1" applyProtection="1">
      <alignment horizontal="center" vertical="center" wrapText="1" readingOrder="1"/>
    </xf>
    <xf numFmtId="49" fontId="51" fillId="41" borderId="7" xfId="1" applyNumberFormat="1" applyFont="1" applyFill="1" applyBorder="1" applyAlignment="1" applyProtection="1">
      <alignment horizontal="center" vertical="center" wrapText="1" readingOrder="1"/>
    </xf>
    <xf numFmtId="49" fontId="54" fillId="41" borderId="10" xfId="1" applyNumberFormat="1" applyFont="1" applyFill="1" applyBorder="1" applyAlignment="1" applyProtection="1">
      <alignment horizontal="center" vertical="center" wrapText="1" readingOrder="1"/>
    </xf>
    <xf numFmtId="49" fontId="51" fillId="41" borderId="33" xfId="1" applyNumberFormat="1" applyFont="1" applyFill="1" applyBorder="1" applyAlignment="1" applyProtection="1">
      <alignment horizontal="center" vertical="center" wrapText="1" readingOrder="1"/>
    </xf>
    <xf numFmtId="49" fontId="40" fillId="41" borderId="36" xfId="1" applyNumberFormat="1" applyFont="1" applyFill="1" applyBorder="1" applyAlignment="1" applyProtection="1">
      <alignment horizontal="left" vertical="center" wrapText="1" readingOrder="1"/>
    </xf>
    <xf numFmtId="49" fontId="40" fillId="41" borderId="36" xfId="1" applyNumberFormat="1" applyFont="1" applyFill="1" applyBorder="1" applyAlignment="1" applyProtection="1">
      <alignment horizontal="left" vertical="center" wrapText="1"/>
    </xf>
    <xf numFmtId="0" fontId="40" fillId="41" borderId="36" xfId="1" applyNumberFormat="1" applyFont="1" applyFill="1" applyBorder="1" applyAlignment="1" applyProtection="1">
      <alignment horizontal="center" vertical="center" wrapText="1"/>
    </xf>
    <xf numFmtId="2" fontId="40" fillId="41" borderId="112" xfId="1" applyNumberFormat="1" applyFont="1" applyFill="1" applyBorder="1" applyAlignment="1" applyProtection="1">
      <alignment horizontal="center" vertical="center"/>
    </xf>
    <xf numFmtId="0" fontId="40" fillId="22" borderId="36" xfId="1" applyFont="1" applyFill="1" applyBorder="1" applyAlignment="1" applyProtection="1">
      <alignment horizontal="center" vertical="center" wrapText="1"/>
    </xf>
    <xf numFmtId="167" fontId="40" fillId="41" borderId="36" xfId="1" applyNumberFormat="1" applyFont="1" applyFill="1" applyBorder="1" applyAlignment="1" applyProtection="1">
      <alignment horizontal="center" vertical="center" wrapText="1"/>
    </xf>
    <xf numFmtId="173" fontId="40" fillId="41" borderId="36" xfId="1" applyNumberFormat="1" applyFont="1" applyFill="1" applyBorder="1" applyAlignment="1" applyProtection="1">
      <alignment horizontal="center" vertical="center" wrapText="1"/>
    </xf>
    <xf numFmtId="49" fontId="41" fillId="41" borderId="36" xfId="1" applyNumberFormat="1" applyFont="1" applyFill="1" applyBorder="1" applyAlignment="1" applyProtection="1">
      <alignment horizontal="center" vertical="center" wrapText="1" readingOrder="1"/>
    </xf>
    <xf numFmtId="0" fontId="40" fillId="41" borderId="92" xfId="1" applyNumberFormat="1" applyFont="1" applyFill="1" applyBorder="1" applyAlignment="1" applyProtection="1">
      <alignment horizontal="left" vertical="center" wrapText="1"/>
    </xf>
    <xf numFmtId="0" fontId="40" fillId="41" borderId="92" xfId="1" applyFont="1" applyFill="1" applyBorder="1" applyAlignment="1" applyProtection="1">
      <alignment horizontal="left" vertical="center" wrapText="1"/>
    </xf>
    <xf numFmtId="0" fontId="40" fillId="18" borderId="55" xfId="1" applyNumberFormat="1" applyFont="1" applyFill="1" applyBorder="1" applyAlignment="1" applyProtection="1">
      <alignment horizontal="center" vertical="center" wrapText="1"/>
    </xf>
    <xf numFmtId="0" fontId="40" fillId="19" borderId="36" xfId="1" applyNumberFormat="1" applyFont="1" applyFill="1" applyBorder="1" applyAlignment="1" applyProtection="1">
      <alignment horizontal="center" vertical="center" wrapText="1"/>
    </xf>
    <xf numFmtId="0" fontId="40" fillId="17" borderId="36" xfId="1" applyNumberFormat="1" applyFont="1" applyFill="1" applyBorder="1" applyAlignment="1" applyProtection="1">
      <alignment horizontal="center" vertical="center" wrapText="1"/>
    </xf>
    <xf numFmtId="0" fontId="40" fillId="16" borderId="36" xfId="1" applyNumberFormat="1" applyFont="1" applyFill="1" applyBorder="1" applyAlignment="1" applyProtection="1">
      <alignment horizontal="center" vertical="center" wrapText="1"/>
    </xf>
    <xf numFmtId="0" fontId="40" fillId="21" borderId="36" xfId="1" applyNumberFormat="1" applyFont="1" applyFill="1" applyBorder="1" applyAlignment="1" applyProtection="1">
      <alignment horizontal="center" vertical="center" wrapText="1"/>
    </xf>
    <xf numFmtId="0" fontId="40" fillId="23" borderId="36" xfId="1" applyNumberFormat="1" applyFont="1" applyFill="1" applyBorder="1" applyAlignment="1" applyProtection="1">
      <alignment horizontal="center" vertical="center" wrapText="1"/>
    </xf>
    <xf numFmtId="0" fontId="40" fillId="22" borderId="36" xfId="1" applyNumberFormat="1" applyFont="1" applyFill="1" applyBorder="1" applyAlignment="1" applyProtection="1">
      <alignment horizontal="center" vertical="center" wrapText="1"/>
    </xf>
    <xf numFmtId="0" fontId="40" fillId="20" borderId="36" xfId="1" applyNumberFormat="1" applyFont="1" applyFill="1" applyBorder="1" applyAlignment="1" applyProtection="1">
      <alignment horizontal="center" vertical="center" wrapText="1"/>
    </xf>
    <xf numFmtId="0" fontId="40" fillId="31" borderId="36" xfId="1" applyNumberFormat="1" applyFont="1" applyFill="1" applyBorder="1" applyAlignment="1" applyProtection="1">
      <alignment horizontal="center" vertical="center" wrapText="1"/>
    </xf>
    <xf numFmtId="0" fontId="40" fillId="13" borderId="36" xfId="1" applyNumberFormat="1" applyFont="1" applyFill="1" applyBorder="1" applyAlignment="1" applyProtection="1">
      <alignment horizontal="center" vertical="center" wrapText="1"/>
    </xf>
    <xf numFmtId="0" fontId="40" fillId="15" borderId="36" xfId="1" applyNumberFormat="1" applyFont="1" applyFill="1" applyBorder="1" applyAlignment="1" applyProtection="1">
      <alignment horizontal="center" vertical="center" wrapText="1"/>
    </xf>
    <xf numFmtId="0" fontId="40" fillId="12" borderId="36" xfId="1" applyNumberFormat="1" applyFont="1" applyFill="1" applyBorder="1" applyAlignment="1" applyProtection="1">
      <alignment horizontal="center" vertical="center" wrapText="1"/>
    </xf>
    <xf numFmtId="0" fontId="40" fillId="2" borderId="36" xfId="1" applyNumberFormat="1" applyFont="1" applyFill="1" applyBorder="1" applyAlignment="1" applyProtection="1">
      <alignment horizontal="center" vertical="center" wrapText="1"/>
    </xf>
    <xf numFmtId="0" fontId="56" fillId="14" borderId="56" xfId="1" applyNumberFormat="1" applyFont="1" applyFill="1" applyBorder="1" applyAlignment="1" applyProtection="1">
      <alignment horizontal="center" vertical="center" wrapText="1"/>
    </xf>
    <xf numFmtId="167" fontId="40" fillId="41" borderId="4" xfId="1" applyNumberFormat="1" applyFont="1" applyFill="1" applyBorder="1" applyAlignment="1" applyProtection="1">
      <alignment horizontal="center" vertical="center" wrapText="1"/>
    </xf>
    <xf numFmtId="168" fontId="41" fillId="41" borderId="4" xfId="1" applyNumberFormat="1" applyFont="1" applyFill="1" applyBorder="1" applyAlignment="1" applyProtection="1">
      <alignment horizontal="center" vertical="center" wrapText="1"/>
    </xf>
    <xf numFmtId="0" fontId="43" fillId="41" borderId="4" xfId="1" applyFont="1" applyFill="1" applyBorder="1" applyAlignment="1" applyProtection="1">
      <alignment horizontal="center" vertical="center" wrapText="1"/>
    </xf>
    <xf numFmtId="0" fontId="43" fillId="29" borderId="4" xfId="1" applyNumberFormat="1" applyFont="1" applyFill="1" applyBorder="1" applyProtection="1">
      <alignment vertical="top" wrapText="1"/>
    </xf>
    <xf numFmtId="0" fontId="41" fillId="41" borderId="4" xfId="1" applyNumberFormat="1" applyFont="1" applyFill="1" applyBorder="1" applyProtection="1">
      <alignment vertical="top" wrapText="1"/>
    </xf>
    <xf numFmtId="0" fontId="1" fillId="41" borderId="4" xfId="1" applyNumberFormat="1" applyFont="1" applyFill="1" applyBorder="1" applyProtection="1">
      <alignment vertical="top" wrapText="1"/>
    </xf>
    <xf numFmtId="0" fontId="27" fillId="41" borderId="4" xfId="1" applyNumberFormat="1" applyFont="1" applyFill="1" applyBorder="1" applyProtection="1">
      <alignment vertical="top" wrapText="1"/>
    </xf>
    <xf numFmtId="0" fontId="14" fillId="41" borderId="4" xfId="1" applyNumberFormat="1" applyFont="1" applyFill="1" applyBorder="1" applyProtection="1">
      <alignment vertical="top" wrapText="1"/>
    </xf>
    <xf numFmtId="0" fontId="40" fillId="41" borderId="4" xfId="1" applyFont="1" applyFill="1" applyBorder="1" applyAlignment="1" applyProtection="1">
      <alignment horizontal="left" vertical="center" wrapText="1"/>
    </xf>
    <xf numFmtId="0" fontId="40" fillId="41" borderId="4" xfId="1" applyFont="1" applyFill="1" applyBorder="1" applyAlignment="1" applyProtection="1">
      <alignment horizontal="center" vertical="center" wrapText="1"/>
    </xf>
    <xf numFmtId="1" fontId="40" fillId="41" borderId="4" xfId="1" applyNumberFormat="1" applyFont="1" applyFill="1" applyBorder="1" applyAlignment="1" applyProtection="1">
      <alignment horizontal="center" vertical="center" wrapText="1"/>
    </xf>
    <xf numFmtId="0" fontId="40" fillId="2" borderId="4" xfId="1" applyFont="1" applyFill="1" applyBorder="1" applyAlignment="1" applyProtection="1">
      <alignment horizontal="center" vertical="center" wrapText="1"/>
    </xf>
    <xf numFmtId="173" fontId="40" fillId="34" borderId="6" xfId="1" applyNumberFormat="1" applyFont="1" applyFill="1" applyBorder="1" applyAlignment="1" applyProtection="1">
      <alignment horizontal="center" vertical="center" wrapText="1"/>
    </xf>
    <xf numFmtId="169" fontId="41" fillId="41" borderId="6" xfId="1" applyNumberFormat="1" applyFont="1" applyFill="1" applyBorder="1" applyAlignment="1" applyProtection="1">
      <alignment horizontal="center" vertical="center" wrapText="1"/>
    </xf>
    <xf numFmtId="0" fontId="1" fillId="2" borderId="4" xfId="1" applyNumberFormat="1" applyFont="1" applyFill="1" applyBorder="1" applyProtection="1">
      <alignment vertical="top" wrapText="1"/>
    </xf>
    <xf numFmtId="0" fontId="8" fillId="41" borderId="4" xfId="1" applyNumberFormat="1" applyFont="1" applyFill="1" applyBorder="1" applyProtection="1">
      <alignment vertical="top" wrapText="1"/>
    </xf>
    <xf numFmtId="0" fontId="6" fillId="29" borderId="4" xfId="1" applyNumberFormat="1" applyFill="1" applyProtection="1">
      <alignment vertical="top" wrapText="1"/>
    </xf>
    <xf numFmtId="0" fontId="40" fillId="16" borderId="86" xfId="1" applyFont="1" applyFill="1" applyBorder="1" applyAlignment="1" applyProtection="1">
      <alignment horizontal="center" vertical="center" wrapText="1"/>
      <protection locked="0"/>
    </xf>
    <xf numFmtId="0" fontId="40" fillId="16" borderId="89" xfId="1" applyFont="1" applyFill="1" applyBorder="1" applyAlignment="1" applyProtection="1">
      <alignment horizontal="center" vertical="center" wrapText="1"/>
      <protection locked="0"/>
    </xf>
    <xf numFmtId="0" fontId="40" fillId="40" borderId="86" xfId="1" applyFont="1" applyFill="1" applyBorder="1" applyAlignment="1" applyProtection="1">
      <alignment horizontal="center" vertical="center" wrapText="1"/>
      <protection locked="0"/>
    </xf>
    <xf numFmtId="0" fontId="40" fillId="18" borderId="15" xfId="1" applyFont="1" applyFill="1" applyBorder="1" applyAlignment="1" applyProtection="1">
      <alignment horizontal="center" vertical="center" wrapText="1"/>
      <protection locked="0"/>
    </xf>
    <xf numFmtId="0" fontId="40" fillId="19" borderId="15" xfId="1" applyFont="1" applyFill="1" applyBorder="1" applyAlignment="1" applyProtection="1">
      <alignment horizontal="center" vertical="center" wrapText="1"/>
      <protection locked="0"/>
    </xf>
    <xf numFmtId="0" fontId="40" fillId="17" borderId="15" xfId="1" applyFont="1" applyFill="1" applyBorder="1" applyAlignment="1" applyProtection="1">
      <alignment horizontal="center" vertical="center" wrapText="1"/>
      <protection locked="0"/>
    </xf>
    <xf numFmtId="0" fontId="40" fillId="16" borderId="15" xfId="1" applyFont="1" applyFill="1" applyBorder="1" applyAlignment="1" applyProtection="1">
      <alignment horizontal="center" vertical="center" wrapText="1"/>
      <protection locked="0"/>
    </xf>
    <xf numFmtId="0" fontId="40" fillId="21" borderId="15" xfId="1" applyFont="1" applyFill="1" applyBorder="1" applyAlignment="1" applyProtection="1">
      <alignment horizontal="center" vertical="center" wrapText="1"/>
      <protection locked="0"/>
    </xf>
    <xf numFmtId="0" fontId="40" fillId="23" borderId="15" xfId="1" applyFont="1" applyFill="1" applyBorder="1" applyAlignment="1" applyProtection="1">
      <alignment horizontal="center" vertical="center" wrapText="1"/>
      <protection locked="0"/>
    </xf>
    <xf numFmtId="0" fontId="40" fillId="22" borderId="15" xfId="1" applyFont="1" applyFill="1" applyBorder="1" applyAlignment="1" applyProtection="1">
      <alignment horizontal="center" vertical="center" wrapText="1"/>
      <protection locked="0"/>
    </xf>
    <xf numFmtId="0" fontId="40" fillId="20" borderId="15" xfId="1" applyFont="1" applyFill="1" applyBorder="1" applyAlignment="1" applyProtection="1">
      <alignment horizontal="center" vertical="center" wrapText="1"/>
      <protection locked="0"/>
    </xf>
    <xf numFmtId="0" fontId="40" fillId="31" borderId="15" xfId="1" applyFont="1" applyFill="1" applyBorder="1" applyAlignment="1" applyProtection="1">
      <alignment horizontal="center" vertical="center" wrapText="1"/>
      <protection locked="0"/>
    </xf>
    <xf numFmtId="0" fontId="40" fillId="13" borderId="15" xfId="1" applyFont="1" applyFill="1" applyBorder="1" applyAlignment="1" applyProtection="1">
      <alignment horizontal="center" vertical="center" wrapText="1"/>
      <protection locked="0"/>
    </xf>
    <xf numFmtId="0" fontId="40" fillId="15" borderId="15" xfId="1" applyFont="1" applyFill="1" applyBorder="1" applyAlignment="1" applyProtection="1">
      <alignment horizontal="center" vertical="center" wrapText="1"/>
      <protection locked="0"/>
    </xf>
    <xf numFmtId="0" fontId="40" fillId="12" borderId="15" xfId="1" applyFont="1" applyFill="1" applyBorder="1" applyAlignment="1" applyProtection="1">
      <alignment horizontal="center" vertical="center" wrapText="1"/>
      <protection locked="0"/>
    </xf>
    <xf numFmtId="0" fontId="40" fillId="2" borderId="15" xfId="1" applyFont="1" applyFill="1" applyBorder="1" applyAlignment="1" applyProtection="1">
      <alignment horizontal="center" vertical="center" wrapText="1"/>
      <protection locked="0"/>
    </xf>
    <xf numFmtId="0" fontId="40" fillId="18" borderId="34" xfId="1" applyFont="1" applyFill="1" applyBorder="1" applyAlignment="1" applyProtection="1">
      <alignment horizontal="center" vertical="center" wrapText="1"/>
      <protection locked="0"/>
    </xf>
    <xf numFmtId="0" fontId="40" fillId="19" borderId="34" xfId="1" applyFont="1" applyFill="1" applyBorder="1" applyAlignment="1" applyProtection="1">
      <alignment horizontal="center" vertical="center" wrapText="1"/>
      <protection locked="0"/>
    </xf>
    <xf numFmtId="0" fontId="40" fillId="17" borderId="34" xfId="1" applyFont="1" applyFill="1" applyBorder="1" applyAlignment="1" applyProtection="1">
      <alignment horizontal="center" vertical="center" wrapText="1"/>
      <protection locked="0"/>
    </xf>
    <xf numFmtId="0" fontId="40" fillId="16" borderId="34" xfId="1" applyFont="1" applyFill="1" applyBorder="1" applyAlignment="1" applyProtection="1">
      <alignment horizontal="center" vertical="center" wrapText="1"/>
      <protection locked="0"/>
    </xf>
    <xf numFmtId="0" fontId="40" fillId="21" borderId="34" xfId="1" applyFont="1" applyFill="1" applyBorder="1" applyAlignment="1" applyProtection="1">
      <alignment horizontal="center" vertical="center" wrapText="1"/>
      <protection locked="0"/>
    </xf>
    <xf numFmtId="0" fontId="40" fillId="23" borderId="34" xfId="1" applyFont="1" applyFill="1" applyBorder="1" applyAlignment="1" applyProtection="1">
      <alignment horizontal="center" vertical="center" wrapText="1"/>
      <protection locked="0"/>
    </xf>
    <xf numFmtId="0" fontId="40" fillId="22" borderId="34" xfId="1" applyFont="1" applyFill="1" applyBorder="1" applyAlignment="1" applyProtection="1">
      <alignment horizontal="center" vertical="center" wrapText="1"/>
      <protection locked="0"/>
    </xf>
    <xf numFmtId="0" fontId="40" fillId="20" borderId="34" xfId="1" applyFont="1" applyFill="1" applyBorder="1" applyAlignment="1" applyProtection="1">
      <alignment horizontal="center" vertical="center" wrapText="1"/>
      <protection locked="0"/>
    </xf>
    <xf numFmtId="0" fontId="40" fillId="31" borderId="34" xfId="1" applyFont="1" applyFill="1" applyBorder="1" applyAlignment="1" applyProtection="1">
      <alignment horizontal="center" vertical="center" wrapText="1"/>
      <protection locked="0"/>
    </xf>
    <xf numFmtId="0" fontId="40" fillId="13" borderId="35" xfId="1" applyFont="1" applyFill="1" applyBorder="1" applyAlignment="1" applyProtection="1">
      <alignment horizontal="center" vertical="center" wrapText="1"/>
      <protection locked="0"/>
    </xf>
    <xf numFmtId="0" fontId="40" fillId="15" borderId="35" xfId="1" applyFont="1" applyFill="1" applyBorder="1" applyAlignment="1" applyProtection="1">
      <alignment horizontal="center" vertical="center" wrapText="1"/>
      <protection locked="0"/>
    </xf>
    <xf numFmtId="0" fontId="40" fillId="12" borderId="34" xfId="1" applyFont="1" applyFill="1" applyBorder="1" applyAlignment="1" applyProtection="1">
      <alignment horizontal="center" vertical="center" wrapText="1"/>
      <protection locked="0"/>
    </xf>
    <xf numFmtId="0" fontId="40" fillId="2" borderId="34" xfId="1" applyFont="1" applyFill="1" applyBorder="1" applyAlignment="1" applyProtection="1">
      <alignment horizontal="center" vertical="center" wrapText="1"/>
      <protection locked="0"/>
    </xf>
    <xf numFmtId="0" fontId="40" fillId="18" borderId="36" xfId="1" applyFont="1" applyFill="1" applyBorder="1" applyAlignment="1" applyProtection="1">
      <alignment horizontal="center" vertical="center" wrapText="1"/>
      <protection locked="0"/>
    </xf>
    <xf numFmtId="0" fontId="40" fillId="19" borderId="36" xfId="1" applyFont="1" applyFill="1" applyBorder="1" applyAlignment="1" applyProtection="1">
      <alignment horizontal="center" vertical="center" wrapText="1"/>
      <protection locked="0"/>
    </xf>
    <xf numFmtId="0" fontId="40" fillId="17" borderId="36" xfId="1" applyFont="1" applyFill="1" applyBorder="1" applyAlignment="1" applyProtection="1">
      <alignment horizontal="center" vertical="center" wrapText="1"/>
      <protection locked="0"/>
    </xf>
    <xf numFmtId="0" fontId="40" fillId="16" borderId="36" xfId="1" applyFont="1" applyFill="1" applyBorder="1" applyAlignment="1" applyProtection="1">
      <alignment horizontal="center" vertical="center" wrapText="1"/>
      <protection locked="0"/>
    </xf>
    <xf numFmtId="0" fontId="40" fillId="21" borderId="36" xfId="1" applyFont="1" applyFill="1" applyBorder="1" applyAlignment="1" applyProtection="1">
      <alignment horizontal="center" vertical="center" wrapText="1"/>
      <protection locked="0"/>
    </xf>
    <xf numFmtId="0" fontId="40" fillId="23" borderId="36" xfId="1" applyFont="1" applyFill="1" applyBorder="1" applyAlignment="1" applyProtection="1">
      <alignment horizontal="center" vertical="center" wrapText="1"/>
      <protection locked="0"/>
    </xf>
    <xf numFmtId="0" fontId="40" fillId="22" borderId="36" xfId="1" applyFont="1" applyFill="1" applyBorder="1" applyAlignment="1" applyProtection="1">
      <alignment horizontal="center" vertical="center" wrapText="1"/>
      <protection locked="0"/>
    </xf>
    <xf numFmtId="0" fontId="40" fillId="20" borderId="36" xfId="1" applyFont="1" applyFill="1" applyBorder="1" applyAlignment="1" applyProtection="1">
      <alignment horizontal="center" vertical="center" wrapText="1"/>
      <protection locked="0"/>
    </xf>
    <xf numFmtId="0" fontId="40" fillId="31" borderId="36" xfId="1" applyFont="1" applyFill="1" applyBorder="1" applyAlignment="1" applyProtection="1">
      <alignment horizontal="center" vertical="center" wrapText="1"/>
      <protection locked="0"/>
    </xf>
    <xf numFmtId="0" fontId="40" fillId="13" borderId="36" xfId="1" applyFont="1" applyFill="1" applyBorder="1" applyAlignment="1" applyProtection="1">
      <alignment horizontal="center" vertical="center" wrapText="1"/>
      <protection locked="0"/>
    </xf>
    <xf numFmtId="0" fontId="40" fillId="15" borderId="36" xfId="1" applyFont="1" applyFill="1" applyBorder="1" applyAlignment="1" applyProtection="1">
      <alignment horizontal="center" vertical="center" wrapText="1"/>
      <protection locked="0"/>
    </xf>
    <xf numFmtId="0" fontId="40" fillId="12" borderId="36" xfId="1" applyFont="1" applyFill="1" applyBorder="1" applyAlignment="1" applyProtection="1">
      <alignment horizontal="center" vertical="center" wrapText="1"/>
      <protection locked="0"/>
    </xf>
    <xf numFmtId="0" fontId="40" fillId="2" borderId="36" xfId="1" applyFont="1" applyFill="1" applyBorder="1" applyAlignment="1" applyProtection="1">
      <alignment horizontal="center" vertical="center" wrapText="1"/>
      <protection locked="0"/>
    </xf>
    <xf numFmtId="0" fontId="36" fillId="14" borderId="132" xfId="1" applyNumberFormat="1" applyFont="1" applyFill="1" applyBorder="1" applyAlignment="1" applyProtection="1">
      <alignment horizontal="center" vertical="center" wrapText="1"/>
    </xf>
    <xf numFmtId="49" fontId="56" fillId="14" borderId="133" xfId="1" applyNumberFormat="1" applyFont="1" applyFill="1" applyBorder="1" applyAlignment="1" applyProtection="1">
      <alignment horizontal="center" vertical="center" wrapText="1"/>
    </xf>
    <xf numFmtId="0" fontId="56" fillId="14" borderId="134" xfId="1" applyFont="1" applyFill="1" applyBorder="1" applyAlignment="1" applyProtection="1">
      <alignment horizontal="center" vertical="center" wrapText="1"/>
      <protection locked="0"/>
    </xf>
    <xf numFmtId="0" fontId="56" fillId="14" borderId="135" xfId="1" applyFont="1" applyFill="1" applyBorder="1" applyAlignment="1" applyProtection="1">
      <alignment horizontal="center" vertical="center" wrapText="1"/>
      <protection locked="0"/>
    </xf>
    <xf numFmtId="0" fontId="56" fillId="14" borderId="136" xfId="1" applyFont="1" applyFill="1" applyBorder="1" applyAlignment="1" applyProtection="1">
      <alignment horizontal="center" vertical="center" wrapText="1"/>
      <protection locked="0"/>
    </xf>
    <xf numFmtId="0" fontId="56" fillId="14" borderId="137" xfId="1" applyFont="1" applyFill="1" applyBorder="1" applyAlignment="1" applyProtection="1">
      <alignment horizontal="center" vertical="center" wrapText="1"/>
      <protection locked="0"/>
    </xf>
    <xf numFmtId="0" fontId="56" fillId="14" borderId="138" xfId="1" applyFont="1" applyFill="1" applyBorder="1" applyAlignment="1" applyProtection="1">
      <alignment horizontal="center" vertical="center" wrapText="1"/>
      <protection locked="0"/>
    </xf>
    <xf numFmtId="0" fontId="56" fillId="14" borderId="56" xfId="1" applyFont="1" applyFill="1" applyBorder="1" applyAlignment="1" applyProtection="1">
      <alignment horizontal="center" vertical="center" wrapText="1"/>
      <protection locked="0"/>
    </xf>
    <xf numFmtId="0" fontId="30" fillId="2" borderId="101" xfId="0" applyFont="1" applyFill="1" applyBorder="1" applyAlignment="1" applyProtection="1">
      <alignment horizontal="left" vertical="center" wrapText="1"/>
      <protection hidden="1"/>
    </xf>
    <xf numFmtId="0" fontId="8" fillId="2" borderId="2" xfId="0" applyFont="1" applyFill="1" applyBorder="1" applyAlignment="1" applyProtection="1">
      <alignment vertical="center" wrapText="1"/>
    </xf>
    <xf numFmtId="49" fontId="32" fillId="2" borderId="2" xfId="0" applyNumberFormat="1" applyFont="1" applyFill="1" applyBorder="1" applyAlignment="1" applyProtection="1">
      <alignment horizontal="center" vertical="center" wrapText="1"/>
    </xf>
    <xf numFmtId="0" fontId="14" fillId="29" borderId="4" xfId="0" applyFont="1" applyFill="1" applyBorder="1" applyAlignment="1" applyProtection="1">
      <alignment vertical="center" wrapText="1"/>
    </xf>
    <xf numFmtId="0" fontId="10" fillId="29" borderId="4" xfId="0" applyFont="1" applyFill="1" applyBorder="1" applyAlignment="1" applyProtection="1">
      <alignment vertical="center" wrapText="1"/>
    </xf>
    <xf numFmtId="0" fontId="10" fillId="2" borderId="2" xfId="0" applyFont="1" applyFill="1" applyBorder="1" applyAlignment="1" applyProtection="1">
      <alignment vertical="center" wrapText="1"/>
    </xf>
    <xf numFmtId="0" fontId="36" fillId="2" borderId="127" xfId="0" applyFont="1" applyFill="1" applyBorder="1" applyAlignment="1" applyProtection="1">
      <alignment horizontal="left" vertical="center" wrapText="1"/>
    </xf>
    <xf numFmtId="0" fontId="62" fillId="2" borderId="127" xfId="0" applyNumberFormat="1" applyFont="1" applyFill="1" applyBorder="1" applyAlignment="1" applyProtection="1">
      <alignment horizontal="center" vertical="center" wrapText="1"/>
    </xf>
    <xf numFmtId="0" fontId="36" fillId="6" borderId="127" xfId="0" applyNumberFormat="1" applyFont="1" applyFill="1" applyBorder="1" applyAlignment="1" applyProtection="1">
      <alignment horizontal="center" vertical="center" wrapText="1"/>
    </xf>
    <xf numFmtId="0" fontId="36" fillId="7" borderId="127" xfId="0" applyNumberFormat="1" applyFont="1" applyFill="1" applyBorder="1" applyAlignment="1" applyProtection="1">
      <alignment horizontal="center" vertical="center" wrapText="1"/>
    </xf>
    <xf numFmtId="0" fontId="37" fillId="5" borderId="127" xfId="0" applyNumberFormat="1" applyFont="1" applyFill="1" applyBorder="1" applyAlignment="1" applyProtection="1">
      <alignment horizontal="center" vertical="center" wrapText="1"/>
    </xf>
    <xf numFmtId="0" fontId="37" fillId="4" borderId="127" xfId="0" applyNumberFormat="1" applyFont="1" applyFill="1" applyBorder="1" applyAlignment="1" applyProtection="1">
      <alignment horizontal="center" vertical="center" wrapText="1"/>
    </xf>
    <xf numFmtId="49" fontId="36" fillId="9" borderId="127" xfId="1" applyNumberFormat="1" applyFont="1" applyFill="1" applyBorder="1" applyAlignment="1" applyProtection="1">
      <alignment horizontal="center" vertical="center" wrapText="1"/>
    </xf>
    <xf numFmtId="49" fontId="36" fillId="11" borderId="127" xfId="1" applyNumberFormat="1" applyFont="1" applyFill="1" applyBorder="1" applyAlignment="1" applyProtection="1">
      <alignment horizontal="center" vertical="center" wrapText="1"/>
    </xf>
    <xf numFmtId="49" fontId="36" fillId="10" borderId="127" xfId="1" applyNumberFormat="1" applyFont="1" applyFill="1" applyBorder="1" applyAlignment="1" applyProtection="1">
      <alignment horizontal="center" vertical="center" wrapText="1"/>
    </xf>
    <xf numFmtId="0" fontId="36" fillId="51" borderId="127" xfId="0" applyNumberFormat="1" applyFont="1" applyFill="1" applyBorder="1" applyAlignment="1" applyProtection="1">
      <alignment horizontal="center" vertical="center" wrapText="1"/>
    </xf>
    <xf numFmtId="49" fontId="36" fillId="31" borderId="127" xfId="1" applyNumberFormat="1" applyFont="1" applyFill="1" applyBorder="1" applyAlignment="1" applyProtection="1">
      <alignment horizontal="center" vertical="center" wrapText="1"/>
    </xf>
    <xf numFmtId="0" fontId="36" fillId="3" borderId="127" xfId="0" applyFont="1" applyFill="1" applyBorder="1" applyAlignment="1" applyProtection="1">
      <alignment horizontal="center" vertical="center" wrapText="1"/>
    </xf>
    <xf numFmtId="49" fontId="36" fillId="3" borderId="127" xfId="1" applyNumberFormat="1" applyFont="1" applyFill="1" applyBorder="1" applyAlignment="1" applyProtection="1">
      <alignment horizontal="center" vertical="center" wrapText="1"/>
    </xf>
    <xf numFmtId="166" fontId="36" fillId="3" borderId="127" xfId="1" applyNumberFormat="1" applyFont="1" applyFill="1" applyBorder="1" applyAlignment="1" applyProtection="1">
      <alignment horizontal="center" vertical="center" wrapText="1"/>
    </xf>
    <xf numFmtId="0" fontId="39" fillId="3" borderId="4" xfId="1" applyFont="1" applyFill="1" applyBorder="1" applyAlignment="1" applyProtection="1">
      <alignment horizontal="center" vertical="center" wrapText="1"/>
    </xf>
    <xf numFmtId="0" fontId="30" fillId="3" borderId="4" xfId="1" applyFont="1" applyFill="1" applyBorder="1" applyAlignment="1" applyProtection="1">
      <alignment horizontal="center" vertical="center" wrapText="1"/>
    </xf>
    <xf numFmtId="0" fontId="35" fillId="29" borderId="4" xfId="0" applyFont="1" applyFill="1" applyBorder="1" applyAlignment="1" applyProtection="1">
      <alignment horizontal="center" vertical="center" wrapText="1"/>
    </xf>
    <xf numFmtId="0" fontId="30" fillId="29" borderId="4" xfId="0" applyFont="1" applyFill="1" applyBorder="1" applyAlignment="1" applyProtection="1">
      <alignment vertical="center" wrapText="1"/>
    </xf>
    <xf numFmtId="0" fontId="30" fillId="2" borderId="4" xfId="0" applyFont="1" applyFill="1" applyBorder="1" applyAlignment="1" applyProtection="1">
      <alignment vertical="center" wrapText="1"/>
    </xf>
    <xf numFmtId="0" fontId="38" fillId="2" borderId="4" xfId="0" applyFont="1" applyFill="1" applyBorder="1" applyAlignment="1" applyProtection="1">
      <alignment vertical="center" wrapText="1"/>
    </xf>
    <xf numFmtId="0" fontId="38" fillId="2" borderId="17" xfId="0" applyFont="1" applyFill="1" applyBorder="1" applyAlignment="1" applyProtection="1">
      <alignment vertical="center" wrapText="1"/>
    </xf>
    <xf numFmtId="0" fontId="38" fillId="0" borderId="0" xfId="0" applyNumberFormat="1" applyFont="1" applyAlignment="1" applyProtection="1">
      <alignment vertical="center" wrapText="1"/>
    </xf>
    <xf numFmtId="49" fontId="36" fillId="2" borderId="102" xfId="0" applyNumberFormat="1" applyFont="1" applyFill="1" applyBorder="1" applyAlignment="1" applyProtection="1">
      <alignment horizontal="left" vertical="center" wrapText="1"/>
    </xf>
    <xf numFmtId="49" fontId="36" fillId="2" borderId="125" xfId="0" applyNumberFormat="1" applyFont="1" applyFill="1" applyBorder="1" applyAlignment="1" applyProtection="1">
      <alignment horizontal="left" vertical="center" wrapText="1"/>
    </xf>
    <xf numFmtId="49" fontId="36" fillId="2" borderId="125" xfId="0" applyNumberFormat="1" applyFont="1" applyFill="1" applyBorder="1" applyAlignment="1" applyProtection="1">
      <alignment horizontal="center" vertical="center" wrapText="1"/>
    </xf>
    <xf numFmtId="49" fontId="36" fillId="29" borderId="126" xfId="0" applyNumberFormat="1" applyFont="1" applyFill="1" applyBorder="1" applyAlignment="1" applyProtection="1">
      <alignment horizontal="center" vertical="center" wrapText="1"/>
    </xf>
    <xf numFmtId="49" fontId="36" fillId="2" borderId="92" xfId="1" applyNumberFormat="1" applyFont="1" applyFill="1" applyBorder="1" applyAlignment="1" applyProtection="1">
      <alignment horizontal="center" vertical="center" wrapText="1"/>
    </xf>
    <xf numFmtId="49" fontId="36" fillId="6" borderId="92" xfId="0" applyNumberFormat="1" applyFont="1" applyFill="1" applyBorder="1" applyAlignment="1" applyProtection="1">
      <alignment horizontal="center" vertical="center" wrapText="1"/>
    </xf>
    <xf numFmtId="49" fontId="36" fillId="7" borderId="92" xfId="0" applyNumberFormat="1" applyFont="1" applyFill="1" applyBorder="1" applyAlignment="1" applyProtection="1">
      <alignment horizontal="center" vertical="center" wrapText="1"/>
    </xf>
    <xf numFmtId="49" fontId="37" fillId="5" borderId="92" xfId="0" applyNumberFormat="1" applyFont="1" applyFill="1" applyBorder="1" applyAlignment="1" applyProtection="1">
      <alignment horizontal="center" vertical="center" wrapText="1"/>
    </xf>
    <xf numFmtId="49" fontId="37" fillId="4" borderId="92" xfId="0" applyNumberFormat="1" applyFont="1" applyFill="1" applyBorder="1" applyAlignment="1" applyProtection="1">
      <alignment horizontal="center" vertical="center" wrapText="1"/>
    </xf>
    <xf numFmtId="49" fontId="36" fillId="9" borderId="92" xfId="1" applyNumberFormat="1" applyFont="1" applyFill="1" applyBorder="1" applyAlignment="1" applyProtection="1">
      <alignment horizontal="center" vertical="center" wrapText="1"/>
    </xf>
    <xf numFmtId="49" fontId="36" fillId="11" borderId="92" xfId="1" applyNumberFormat="1" applyFont="1" applyFill="1" applyBorder="1" applyAlignment="1" applyProtection="1">
      <alignment horizontal="center" vertical="center" wrapText="1"/>
    </xf>
    <xf numFmtId="49" fontId="36" fillId="10" borderId="92" xfId="1" applyNumberFormat="1" applyFont="1" applyFill="1" applyBorder="1" applyAlignment="1" applyProtection="1">
      <alignment horizontal="center" vertical="center" wrapText="1"/>
    </xf>
    <xf numFmtId="49" fontId="36" fillId="51" borderId="92" xfId="1" applyNumberFormat="1" applyFont="1" applyFill="1" applyBorder="1" applyAlignment="1" applyProtection="1">
      <alignment horizontal="center" vertical="center" wrapText="1"/>
    </xf>
    <xf numFmtId="49" fontId="36" fillId="31" borderId="92" xfId="1" applyNumberFormat="1" applyFont="1" applyFill="1" applyBorder="1" applyAlignment="1" applyProtection="1">
      <alignment horizontal="center" vertical="center" wrapText="1"/>
    </xf>
    <xf numFmtId="49" fontId="36" fillId="3" borderId="92" xfId="0" applyNumberFormat="1" applyFont="1" applyFill="1" applyBorder="1" applyAlignment="1" applyProtection="1">
      <alignment horizontal="center" vertical="center" wrapText="1"/>
    </xf>
    <xf numFmtId="49" fontId="36" fillId="3" borderId="4" xfId="0" applyNumberFormat="1" applyFont="1" applyFill="1" applyBorder="1" applyAlignment="1" applyProtection="1">
      <alignment horizontal="center" vertical="center" wrapText="1"/>
    </xf>
    <xf numFmtId="49" fontId="36" fillId="29" borderId="4" xfId="0" applyNumberFormat="1" applyFont="1" applyFill="1" applyBorder="1" applyAlignment="1" applyProtection="1">
      <alignment horizontal="center" vertical="center" wrapText="1"/>
    </xf>
    <xf numFmtId="49" fontId="39" fillId="3" borderId="4" xfId="1" applyNumberFormat="1" applyFont="1" applyFill="1" applyBorder="1" applyAlignment="1" applyProtection="1">
      <alignment horizontal="center" vertical="center" wrapText="1"/>
    </xf>
    <xf numFmtId="49" fontId="36" fillId="2" borderId="89" xfId="1" applyNumberFormat="1" applyFont="1" applyFill="1" applyBorder="1" applyAlignment="1" applyProtection="1">
      <alignment horizontal="center" vertical="center" wrapText="1"/>
    </xf>
    <xf numFmtId="49" fontId="36" fillId="2" borderId="4" xfId="1" applyNumberFormat="1" applyFont="1" applyFill="1" applyBorder="1" applyAlignment="1" applyProtection="1">
      <alignment horizontal="center" vertical="center" wrapText="1"/>
    </xf>
    <xf numFmtId="49" fontId="35" fillId="2" borderId="4" xfId="1" applyNumberFormat="1" applyFont="1" applyFill="1" applyBorder="1" applyAlignment="1" applyProtection="1">
      <alignment horizontal="center" vertical="center" wrapText="1"/>
    </xf>
    <xf numFmtId="49" fontId="35" fillId="29" borderId="4" xfId="0" applyNumberFormat="1" applyFont="1" applyFill="1" applyBorder="1" applyAlignment="1" applyProtection="1">
      <alignment horizontal="center" vertical="center" wrapText="1"/>
    </xf>
    <xf numFmtId="49" fontId="35" fillId="29" borderId="4" xfId="1" applyNumberFormat="1" applyFont="1" applyFill="1" applyBorder="1" applyAlignment="1" applyProtection="1">
      <alignment horizontal="center" vertical="center" wrapText="1"/>
    </xf>
    <xf numFmtId="49" fontId="40" fillId="2" borderId="94" xfId="0" applyNumberFormat="1" applyFont="1" applyFill="1" applyBorder="1" applyAlignment="1" applyProtection="1">
      <alignment horizontal="left" vertical="center" wrapText="1"/>
    </xf>
    <xf numFmtId="0" fontId="40" fillId="2" borderId="94" xfId="0" applyNumberFormat="1" applyFont="1" applyFill="1" applyBorder="1" applyAlignment="1" applyProtection="1">
      <alignment horizontal="center" vertical="center" wrapText="1"/>
    </xf>
    <xf numFmtId="2" fontId="40" fillId="29" borderId="114" xfId="0" applyNumberFormat="1" applyFont="1" applyFill="1" applyBorder="1" applyAlignment="1" applyProtection="1">
      <alignment horizontal="center" vertical="center" wrapText="1"/>
    </xf>
    <xf numFmtId="167" fontId="40" fillId="3" borderId="94" xfId="0" applyNumberFormat="1" applyFont="1" applyFill="1" applyBorder="1" applyAlignment="1" applyProtection="1">
      <alignment horizontal="center" vertical="center" wrapText="1"/>
    </xf>
    <xf numFmtId="167" fontId="40" fillId="3" borderId="95" xfId="0" applyNumberFormat="1" applyFont="1" applyFill="1" applyBorder="1" applyAlignment="1" applyProtection="1">
      <alignment horizontal="center" vertical="center" wrapText="1"/>
    </xf>
    <xf numFmtId="173" fontId="40" fillId="3" borderId="95" xfId="2" applyNumberFormat="1" applyFont="1" applyFill="1" applyBorder="1" applyAlignment="1" applyProtection="1">
      <alignment horizontal="center" vertical="center" wrapText="1"/>
    </xf>
    <xf numFmtId="49" fontId="43" fillId="3" borderId="4" xfId="1" applyNumberFormat="1" applyFont="1" applyFill="1" applyBorder="1" applyAlignment="1" applyProtection="1">
      <alignment horizontal="center" vertical="center" wrapText="1"/>
    </xf>
    <xf numFmtId="49" fontId="40" fillId="0" borderId="27" xfId="0" applyNumberFormat="1" applyFont="1" applyFill="1" applyBorder="1" applyAlignment="1" applyProtection="1">
      <alignment horizontal="center" vertical="center" wrapText="1"/>
    </xf>
    <xf numFmtId="49" fontId="11" fillId="29" borderId="4" xfId="0" applyNumberFormat="1" applyFont="1" applyFill="1" applyBorder="1" applyAlignment="1" applyProtection="1">
      <alignment horizontal="center" vertical="center" wrapText="1"/>
    </xf>
    <xf numFmtId="49" fontId="11" fillId="29" borderId="4" xfId="1" applyNumberFormat="1" applyFont="1" applyFill="1" applyBorder="1" applyAlignment="1" applyProtection="1">
      <alignment horizontal="center" vertical="center" wrapText="1"/>
    </xf>
    <xf numFmtId="0" fontId="11" fillId="29" borderId="4" xfId="1" applyNumberFormat="1" applyFont="1" applyFill="1" applyBorder="1" applyAlignment="1" applyProtection="1">
      <alignment horizontal="center" vertical="center" wrapText="1"/>
    </xf>
    <xf numFmtId="49" fontId="40" fillId="2" borderId="37" xfId="0" applyNumberFormat="1" applyFont="1" applyFill="1" applyBorder="1" applyAlignment="1" applyProtection="1">
      <alignment horizontal="left" vertical="center" wrapText="1"/>
    </xf>
    <xf numFmtId="0" fontId="40" fillId="2" borderId="37" xfId="0" applyNumberFormat="1" applyFont="1" applyFill="1" applyBorder="1" applyAlignment="1" applyProtection="1">
      <alignment horizontal="center" vertical="center" wrapText="1"/>
    </xf>
    <xf numFmtId="2" fontId="40" fillId="2" borderId="115" xfId="0" applyNumberFormat="1" applyFont="1" applyFill="1" applyBorder="1" applyAlignment="1" applyProtection="1">
      <alignment horizontal="center" vertical="center" wrapText="1"/>
    </xf>
    <xf numFmtId="167" fontId="40" fillId="3" borderId="37" xfId="0" applyNumberFormat="1" applyFont="1" applyFill="1" applyBorder="1" applyAlignment="1" applyProtection="1">
      <alignment horizontal="center" vertical="center" wrapText="1"/>
    </xf>
    <xf numFmtId="173" fontId="40" fillId="3" borderId="37" xfId="2" applyNumberFormat="1" applyFont="1" applyFill="1" applyBorder="1" applyAlignment="1" applyProtection="1">
      <alignment horizontal="center" vertical="center" wrapText="1"/>
    </xf>
    <xf numFmtId="49" fontId="40" fillId="0" borderId="87" xfId="0" applyNumberFormat="1" applyFont="1" applyFill="1" applyBorder="1" applyAlignment="1" applyProtection="1">
      <alignment horizontal="center" vertical="center" wrapText="1"/>
    </xf>
    <xf numFmtId="49" fontId="40" fillId="2" borderId="38" xfId="0" applyNumberFormat="1" applyFont="1" applyFill="1" applyBorder="1" applyAlignment="1" applyProtection="1">
      <alignment horizontal="left" vertical="center" wrapText="1"/>
    </xf>
    <xf numFmtId="0" fontId="40" fillId="2" borderId="38" xfId="0" applyNumberFormat="1" applyFont="1" applyFill="1" applyBorder="1" applyAlignment="1" applyProtection="1">
      <alignment horizontal="center" vertical="center" wrapText="1"/>
    </xf>
    <xf numFmtId="2" fontId="40" fillId="2" borderId="116" xfId="0" applyNumberFormat="1" applyFont="1" applyFill="1" applyBorder="1" applyAlignment="1" applyProtection="1">
      <alignment horizontal="center" vertical="center" wrapText="1"/>
    </xf>
    <xf numFmtId="167" fontId="40" fillId="3" borderId="38" xfId="0" applyNumberFormat="1" applyFont="1" applyFill="1" applyBorder="1" applyAlignment="1" applyProtection="1">
      <alignment horizontal="center" vertical="center" wrapText="1"/>
    </xf>
    <xf numFmtId="173" fontId="40" fillId="3" borderId="38" xfId="2" applyNumberFormat="1" applyFont="1" applyFill="1" applyBorder="1" applyAlignment="1" applyProtection="1">
      <alignment horizontal="center" vertical="center" wrapText="1"/>
    </xf>
    <xf numFmtId="49" fontId="40" fillId="0" borderId="34" xfId="0" applyNumberFormat="1" applyFont="1" applyFill="1" applyBorder="1" applyAlignment="1" applyProtection="1">
      <alignment horizontal="center" vertical="center" wrapText="1"/>
    </xf>
    <xf numFmtId="49" fontId="47" fillId="30" borderId="4" xfId="0" applyNumberFormat="1" applyFont="1" applyFill="1" applyBorder="1" applyAlignment="1" applyProtection="1">
      <alignment horizontal="center" vertical="center" wrapText="1"/>
    </xf>
    <xf numFmtId="0" fontId="45" fillId="0" borderId="87" xfId="0" applyFont="1" applyBorder="1" applyAlignment="1" applyProtection="1">
      <alignment horizontal="left" vertical="center" wrapText="1"/>
    </xf>
    <xf numFmtId="49" fontId="40" fillId="2" borderId="87" xfId="0" applyNumberFormat="1" applyFont="1" applyFill="1" applyBorder="1" applyAlignment="1" applyProtection="1">
      <alignment horizontal="left" vertical="center" wrapText="1"/>
    </xf>
    <xf numFmtId="0" fontId="40" fillId="2" borderId="87" xfId="0" applyNumberFormat="1" applyFont="1" applyFill="1" applyBorder="1" applyAlignment="1" applyProtection="1">
      <alignment horizontal="center" vertical="center" wrapText="1"/>
    </xf>
    <xf numFmtId="2" fontId="40" fillId="29" borderId="111" xfId="0" applyNumberFormat="1" applyFont="1" applyFill="1" applyBorder="1" applyAlignment="1" applyProtection="1">
      <alignment horizontal="center" vertical="center" wrapText="1"/>
    </xf>
    <xf numFmtId="167" fontId="40" fillId="3" borderId="87" xfId="0" applyNumberFormat="1" applyFont="1" applyFill="1" applyBorder="1" applyAlignment="1" applyProtection="1">
      <alignment horizontal="center" vertical="center" wrapText="1"/>
    </xf>
    <xf numFmtId="173" fontId="40" fillId="3" borderId="87" xfId="2" applyNumberFormat="1" applyFont="1" applyFill="1" applyBorder="1" applyAlignment="1" applyProtection="1">
      <alignment horizontal="center" vertical="center" wrapText="1"/>
    </xf>
    <xf numFmtId="2" fontId="43" fillId="0" borderId="4" xfId="1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/>
    </xf>
    <xf numFmtId="49" fontId="66" fillId="30" borderId="4" xfId="0" applyNumberFormat="1" applyFont="1" applyFill="1" applyBorder="1" applyAlignment="1" applyProtection="1">
      <alignment horizontal="center" vertical="center" wrapText="1"/>
    </xf>
    <xf numFmtId="0" fontId="45" fillId="0" borderId="86" xfId="0" applyFont="1" applyBorder="1" applyAlignment="1" applyProtection="1">
      <alignment horizontal="left" vertical="center" wrapText="1"/>
    </xf>
    <xf numFmtId="49" fontId="40" fillId="2" borderId="86" xfId="0" applyNumberFormat="1" applyFont="1" applyFill="1" applyBorder="1" applyAlignment="1" applyProtection="1">
      <alignment horizontal="left" vertical="center" wrapText="1"/>
    </xf>
    <xf numFmtId="0" fontId="40" fillId="2" borderId="86" xfId="0" applyNumberFormat="1" applyFont="1" applyFill="1" applyBorder="1" applyAlignment="1" applyProtection="1">
      <alignment horizontal="center" vertical="center" wrapText="1"/>
    </xf>
    <xf numFmtId="167" fontId="40" fillId="3" borderId="86" xfId="0" applyNumberFormat="1" applyFont="1" applyFill="1" applyBorder="1" applyAlignment="1" applyProtection="1">
      <alignment horizontal="center" vertical="center" wrapText="1"/>
    </xf>
    <xf numFmtId="173" fontId="40" fillId="3" borderId="86" xfId="2" applyNumberFormat="1" applyFont="1" applyFill="1" applyBorder="1" applyAlignment="1" applyProtection="1">
      <alignment horizontal="center" vertical="center" wrapText="1"/>
    </xf>
    <xf numFmtId="49" fontId="65" fillId="30" borderId="92" xfId="0" applyNumberFormat="1" applyFont="1" applyFill="1" applyBorder="1" applyAlignment="1" applyProtection="1">
      <alignment horizontal="center" vertical="center" wrapText="1"/>
    </xf>
    <xf numFmtId="0" fontId="45" fillId="0" borderId="89" xfId="0" applyFont="1" applyBorder="1" applyAlignment="1" applyProtection="1">
      <alignment horizontal="left" vertical="center" wrapText="1"/>
    </xf>
    <xf numFmtId="49" fontId="40" fillId="2" borderId="89" xfId="0" applyNumberFormat="1" applyFont="1" applyFill="1" applyBorder="1" applyAlignment="1" applyProtection="1">
      <alignment horizontal="left" vertical="center" wrapText="1"/>
    </xf>
    <xf numFmtId="0" fontId="40" fillId="2" borderId="89" xfId="0" applyNumberFormat="1" applyFont="1" applyFill="1" applyBorder="1" applyAlignment="1" applyProtection="1">
      <alignment horizontal="center" vertical="center" wrapText="1"/>
    </xf>
    <xf numFmtId="2" fontId="40" fillId="29" borderId="116" xfId="0" applyNumberFormat="1" applyFont="1" applyFill="1" applyBorder="1" applyAlignment="1" applyProtection="1">
      <alignment horizontal="center" vertical="center" wrapText="1"/>
    </xf>
    <xf numFmtId="167" fontId="40" fillId="3" borderId="89" xfId="0" applyNumberFormat="1" applyFont="1" applyFill="1" applyBorder="1" applyAlignment="1" applyProtection="1">
      <alignment horizontal="center" vertical="center" wrapText="1"/>
    </xf>
    <xf numFmtId="173" fontId="40" fillId="3" borderId="89" xfId="2" applyNumberFormat="1" applyFont="1" applyFill="1" applyBorder="1" applyAlignment="1" applyProtection="1">
      <alignment horizontal="center" vertical="center" wrapText="1"/>
    </xf>
    <xf numFmtId="49" fontId="65" fillId="30" borderId="29" xfId="0" applyNumberFormat="1" applyFont="1" applyFill="1" applyBorder="1" applyAlignment="1" applyProtection="1">
      <alignment horizontal="center" vertical="center" wrapText="1"/>
    </xf>
    <xf numFmtId="49" fontId="40" fillId="2" borderId="27" xfId="0" applyNumberFormat="1" applyFont="1" applyFill="1" applyBorder="1" applyAlignment="1" applyProtection="1">
      <alignment horizontal="left" vertical="center" wrapText="1"/>
    </xf>
    <xf numFmtId="0" fontId="40" fillId="2" borderId="27" xfId="0" applyNumberFormat="1" applyFont="1" applyFill="1" applyBorder="1" applyAlignment="1" applyProtection="1">
      <alignment horizontal="center" vertical="center" wrapText="1"/>
    </xf>
    <xf numFmtId="173" fontId="40" fillId="3" borderId="4" xfId="2" applyNumberFormat="1" applyFont="1" applyFill="1" applyBorder="1" applyAlignment="1" applyProtection="1">
      <alignment horizontal="center" vertical="center" wrapText="1"/>
    </xf>
    <xf numFmtId="2" fontId="43" fillId="0" borderId="29" xfId="1" applyNumberFormat="1" applyFont="1" applyFill="1" applyBorder="1" applyAlignment="1" applyProtection="1">
      <alignment horizontal="center" vertical="center" wrapText="1"/>
    </xf>
    <xf numFmtId="49" fontId="65" fillId="30" borderId="4" xfId="0" applyNumberFormat="1" applyFont="1" applyFill="1" applyBorder="1" applyAlignment="1" applyProtection="1">
      <alignment horizontal="center" vertical="center" wrapText="1"/>
    </xf>
    <xf numFmtId="0" fontId="43" fillId="0" borderId="4" xfId="1" applyNumberFormat="1" applyFont="1" applyFill="1" applyBorder="1" applyAlignment="1" applyProtection="1">
      <alignment horizontal="center" vertical="center" wrapText="1"/>
    </xf>
    <xf numFmtId="0" fontId="40" fillId="2" borderId="97" xfId="0" applyNumberFormat="1" applyFont="1" applyFill="1" applyBorder="1" applyAlignment="1" applyProtection="1">
      <alignment horizontal="center" vertical="center" wrapText="1"/>
    </xf>
    <xf numFmtId="49" fontId="40" fillId="0" borderId="86" xfId="0" applyNumberFormat="1" applyFont="1" applyFill="1" applyBorder="1" applyAlignment="1" applyProtection="1">
      <alignment horizontal="center" vertical="center" wrapText="1"/>
    </xf>
    <xf numFmtId="49" fontId="40" fillId="2" borderId="6" xfId="0" applyNumberFormat="1" applyFont="1" applyFill="1" applyBorder="1" applyAlignment="1" applyProtection="1">
      <alignment horizontal="left" vertical="center" wrapText="1"/>
    </xf>
    <xf numFmtId="173" fontId="40" fillId="3" borderId="6" xfId="2" applyNumberFormat="1" applyFont="1" applyFill="1" applyBorder="1" applyAlignment="1" applyProtection="1">
      <alignment horizontal="center" vertical="center" wrapText="1"/>
    </xf>
    <xf numFmtId="0" fontId="64" fillId="0" borderId="4" xfId="0" applyNumberFormat="1" applyFont="1" applyFill="1" applyBorder="1" applyAlignment="1" applyProtection="1">
      <alignment horizontal="center" vertical="center" wrapText="1"/>
    </xf>
    <xf numFmtId="49" fontId="40" fillId="2" borderId="87" xfId="0" applyNumberFormat="1" applyFont="1" applyFill="1" applyBorder="1" applyAlignment="1" applyProtection="1">
      <alignment horizontal="center" vertical="center" wrapText="1"/>
    </xf>
    <xf numFmtId="49" fontId="11" fillId="2" borderId="4" xfId="0" applyNumberFormat="1" applyFont="1" applyFill="1" applyBorder="1" applyAlignment="1" applyProtection="1">
      <alignment horizontal="center" vertical="center" wrapText="1"/>
    </xf>
    <xf numFmtId="49" fontId="40" fillId="2" borderId="5" xfId="0" applyNumberFormat="1" applyFont="1" applyFill="1" applyBorder="1" applyAlignment="1" applyProtection="1">
      <alignment horizontal="left" vertical="center" wrapText="1"/>
    </xf>
    <xf numFmtId="167" fontId="40" fillId="3" borderId="5" xfId="0" applyNumberFormat="1" applyFont="1" applyFill="1" applyBorder="1" applyAlignment="1" applyProtection="1">
      <alignment horizontal="center" vertical="center" wrapText="1"/>
    </xf>
    <xf numFmtId="173" fontId="40" fillId="3" borderId="5" xfId="2" applyNumberFormat="1" applyFont="1" applyFill="1" applyBorder="1" applyAlignment="1" applyProtection="1">
      <alignment horizontal="center" vertical="center" wrapText="1"/>
    </xf>
    <xf numFmtId="49" fontId="40" fillId="2" borderId="5" xfId="0" applyNumberFormat="1" applyFont="1" applyFill="1" applyBorder="1" applyAlignment="1" applyProtection="1">
      <alignment horizontal="center" vertical="center" wrapText="1"/>
    </xf>
    <xf numFmtId="49" fontId="40" fillId="2" borderId="14" xfId="0" applyNumberFormat="1" applyFont="1" applyFill="1" applyBorder="1" applyAlignment="1" applyProtection="1">
      <alignment horizontal="left" vertical="center" wrapText="1"/>
    </xf>
    <xf numFmtId="167" fontId="40" fillId="3" borderId="14" xfId="0" applyNumberFormat="1" applyFont="1" applyFill="1" applyBorder="1" applyAlignment="1" applyProtection="1">
      <alignment horizontal="center" vertical="center" wrapText="1"/>
    </xf>
    <xf numFmtId="173" fontId="40" fillId="3" borderId="14" xfId="2" applyNumberFormat="1" applyFont="1" applyFill="1" applyBorder="1" applyAlignment="1" applyProtection="1">
      <alignment horizontal="center" vertical="center" wrapText="1"/>
    </xf>
    <xf numFmtId="49" fontId="40" fillId="0" borderId="23" xfId="0" applyNumberFormat="1" applyFont="1" applyFill="1" applyBorder="1" applyAlignment="1" applyProtection="1">
      <alignment horizontal="left" vertical="center" wrapText="1"/>
    </xf>
    <xf numFmtId="0" fontId="40" fillId="0" borderId="23" xfId="0" applyNumberFormat="1" applyFont="1" applyFill="1" applyBorder="1" applyAlignment="1" applyProtection="1">
      <alignment horizontal="center" vertical="center" wrapText="1"/>
    </xf>
    <xf numFmtId="167" fontId="40" fillId="3" borderId="23" xfId="0" applyNumberFormat="1" applyFont="1" applyFill="1" applyBorder="1" applyAlignment="1" applyProtection="1">
      <alignment horizontal="center" vertical="center" wrapText="1"/>
    </xf>
    <xf numFmtId="173" fontId="40" fillId="3" borderId="23" xfId="2" applyNumberFormat="1" applyFont="1" applyFill="1" applyBorder="1" applyAlignment="1" applyProtection="1">
      <alignment horizontal="center" vertical="center" wrapText="1"/>
    </xf>
    <xf numFmtId="49" fontId="40" fillId="0" borderId="4" xfId="0" applyNumberFormat="1" applyFont="1" applyFill="1" applyBorder="1" applyAlignment="1" applyProtection="1">
      <alignment horizontal="center" vertical="center" wrapText="1"/>
    </xf>
    <xf numFmtId="49" fontId="40" fillId="0" borderId="5" xfId="0" applyNumberFormat="1" applyFont="1" applyFill="1" applyBorder="1" applyAlignment="1" applyProtection="1">
      <alignment horizontal="center" vertical="center" wrapText="1"/>
    </xf>
    <xf numFmtId="49" fontId="40" fillId="0" borderId="38" xfId="0" applyNumberFormat="1" applyFont="1" applyFill="1" applyBorder="1" applyAlignment="1" applyProtection="1">
      <alignment horizontal="left" vertical="center" wrapText="1"/>
    </xf>
    <xf numFmtId="49" fontId="40" fillId="0" borderId="76" xfId="0" applyNumberFormat="1" applyFont="1" applyFill="1" applyBorder="1" applyAlignment="1" applyProtection="1">
      <alignment horizontal="left" vertical="center" wrapText="1"/>
    </xf>
    <xf numFmtId="0" fontId="40" fillId="0" borderId="76" xfId="0" applyNumberFormat="1" applyFont="1" applyFill="1" applyBorder="1" applyAlignment="1" applyProtection="1">
      <alignment horizontal="center" vertical="center" wrapText="1"/>
    </xf>
    <xf numFmtId="167" fontId="40" fillId="3" borderId="76" xfId="0" applyNumberFormat="1" applyFont="1" applyFill="1" applyBorder="1" applyAlignment="1" applyProtection="1">
      <alignment horizontal="center" vertical="center" wrapText="1"/>
    </xf>
    <xf numFmtId="173" fontId="40" fillId="3" borderId="76" xfId="2" applyNumberFormat="1" applyFont="1" applyFill="1" applyBorder="1" applyAlignment="1" applyProtection="1">
      <alignment horizontal="center" vertical="center" wrapText="1"/>
    </xf>
    <xf numFmtId="49" fontId="40" fillId="0" borderId="89" xfId="0" applyNumberFormat="1" applyFont="1" applyFill="1" applyBorder="1" applyAlignment="1" applyProtection="1">
      <alignment horizontal="center" vertical="center" wrapText="1"/>
    </xf>
    <xf numFmtId="49" fontId="40" fillId="2" borderId="44" xfId="0" applyNumberFormat="1" applyFont="1" applyFill="1" applyBorder="1" applyAlignment="1" applyProtection="1">
      <alignment horizontal="left" vertical="center" wrapText="1"/>
    </xf>
    <xf numFmtId="0" fontId="40" fillId="2" borderId="44" xfId="0" applyNumberFormat="1" applyFont="1" applyFill="1" applyBorder="1" applyAlignment="1" applyProtection="1">
      <alignment horizontal="center" vertical="center" wrapText="1"/>
    </xf>
    <xf numFmtId="0" fontId="64" fillId="0" borderId="14" xfId="0" applyNumberFormat="1" applyFont="1" applyFill="1" applyBorder="1" applyAlignment="1" applyProtection="1">
      <alignment horizontal="center" vertical="center" wrapText="1"/>
    </xf>
    <xf numFmtId="2" fontId="42" fillId="3" borderId="4" xfId="1" applyNumberFormat="1" applyFont="1" applyFill="1" applyBorder="1" applyAlignment="1" applyProtection="1">
      <alignment horizontal="center" vertical="center" wrapText="1"/>
    </xf>
    <xf numFmtId="49" fontId="40" fillId="0" borderId="37" xfId="0" applyNumberFormat="1" applyFont="1" applyFill="1" applyBorder="1" applyAlignment="1" applyProtection="1">
      <alignment horizontal="left" vertical="center" wrapText="1"/>
    </xf>
    <xf numFmtId="0" fontId="40" fillId="0" borderId="37" xfId="0" applyNumberFormat="1" applyFont="1" applyFill="1" applyBorder="1" applyAlignment="1" applyProtection="1">
      <alignment horizontal="center" vertical="center" wrapText="1"/>
    </xf>
    <xf numFmtId="0" fontId="40" fillId="0" borderId="38" xfId="0" applyNumberFormat="1" applyFont="1" applyFill="1" applyBorder="1" applyAlignment="1" applyProtection="1">
      <alignment horizontal="center" vertical="center" wrapText="1"/>
    </xf>
    <xf numFmtId="49" fontId="40" fillId="2" borderId="34" xfId="0" applyNumberFormat="1" applyFont="1" applyFill="1" applyBorder="1" applyAlignment="1" applyProtection="1">
      <alignment horizontal="left" vertical="center" wrapText="1"/>
    </xf>
    <xf numFmtId="173" fontId="40" fillId="3" borderId="32" xfId="2" applyNumberFormat="1" applyFont="1" applyFill="1" applyBorder="1" applyAlignment="1" applyProtection="1">
      <alignment horizontal="center" vertical="center" wrapText="1"/>
    </xf>
    <xf numFmtId="49" fontId="40" fillId="2" borderId="34" xfId="0" applyNumberFormat="1" applyFont="1" applyFill="1" applyBorder="1" applyAlignment="1" applyProtection="1">
      <alignment horizontal="center" vertical="center" wrapText="1"/>
    </xf>
    <xf numFmtId="49" fontId="40" fillId="2" borderId="32" xfId="0" applyNumberFormat="1" applyFont="1" applyFill="1" applyBorder="1" applyAlignment="1" applyProtection="1">
      <alignment horizontal="left" vertical="center" wrapText="1"/>
    </xf>
    <xf numFmtId="49" fontId="40" fillId="2" borderId="89" xfId="0" applyNumberFormat="1" applyFont="1" applyFill="1" applyBorder="1" applyAlignment="1" applyProtection="1">
      <alignment horizontal="center" vertical="center" wrapText="1"/>
    </xf>
    <xf numFmtId="49" fontId="40" fillId="0" borderId="87" xfId="0" applyNumberFormat="1" applyFont="1" applyFill="1" applyBorder="1" applyAlignment="1" applyProtection="1">
      <alignment horizontal="left" vertical="center" wrapText="1"/>
    </xf>
    <xf numFmtId="49" fontId="40" fillId="0" borderId="86" xfId="0" applyNumberFormat="1" applyFont="1" applyFill="1" applyBorder="1" applyAlignment="1" applyProtection="1">
      <alignment horizontal="left" vertical="center" wrapText="1"/>
    </xf>
    <xf numFmtId="49" fontId="40" fillId="2" borderId="6" xfId="0" applyNumberFormat="1" applyFont="1" applyFill="1" applyBorder="1" applyAlignment="1" applyProtection="1">
      <alignment horizontal="center" vertical="center" wrapText="1"/>
    </xf>
    <xf numFmtId="49" fontId="40" fillId="0" borderId="89" xfId="0" applyNumberFormat="1" applyFont="1" applyFill="1" applyBorder="1" applyAlignment="1" applyProtection="1">
      <alignment horizontal="left" vertical="center" wrapText="1"/>
    </xf>
    <xf numFmtId="49" fontId="40" fillId="2" borderId="32" xfId="0" applyNumberFormat="1" applyFont="1" applyFill="1" applyBorder="1" applyAlignment="1" applyProtection="1">
      <alignment horizontal="center" vertical="center" wrapText="1"/>
    </xf>
    <xf numFmtId="2" fontId="40" fillId="29" borderId="108" xfId="0" applyNumberFormat="1" applyFont="1" applyFill="1" applyBorder="1" applyAlignment="1" applyProtection="1">
      <alignment horizontal="center" vertical="center" wrapText="1"/>
    </xf>
    <xf numFmtId="167" fontId="40" fillId="3" borderId="92" xfId="0" applyNumberFormat="1" applyFont="1" applyFill="1" applyBorder="1" applyAlignment="1" applyProtection="1">
      <alignment horizontal="center" vertical="center" wrapText="1"/>
    </xf>
    <xf numFmtId="167" fontId="40" fillId="3" borderId="29" xfId="0" applyNumberFormat="1" applyFont="1" applyFill="1" applyBorder="1" applyAlignment="1" applyProtection="1">
      <alignment horizontal="center" vertical="center" wrapText="1"/>
    </xf>
    <xf numFmtId="173" fontId="40" fillId="3" borderId="29" xfId="2" applyNumberFormat="1" applyFont="1" applyFill="1" applyBorder="1" applyAlignment="1" applyProtection="1">
      <alignment horizontal="center" vertical="center" wrapText="1"/>
    </xf>
    <xf numFmtId="167" fontId="40" fillId="3" borderId="27" xfId="0" applyNumberFormat="1" applyFont="1" applyFill="1" applyBorder="1" applyAlignment="1" applyProtection="1">
      <alignment horizontal="center" vertical="center" wrapText="1"/>
    </xf>
    <xf numFmtId="173" fontId="40" fillId="3" borderId="73" xfId="2" applyNumberFormat="1" applyFont="1" applyFill="1" applyBorder="1" applyAlignment="1" applyProtection="1">
      <alignment horizontal="center" vertical="center" wrapText="1"/>
    </xf>
    <xf numFmtId="173" fontId="40" fillId="3" borderId="78" xfId="2" applyNumberFormat="1" applyFont="1" applyFill="1" applyBorder="1" applyAlignment="1" applyProtection="1">
      <alignment horizontal="center" vertical="center" wrapText="1"/>
    </xf>
    <xf numFmtId="49" fontId="66" fillId="0" borderId="36" xfId="0" applyNumberFormat="1" applyFont="1" applyFill="1" applyBorder="1" applyAlignment="1" applyProtection="1">
      <alignment horizontal="center" vertical="center" wrapText="1"/>
    </xf>
    <xf numFmtId="49" fontId="40" fillId="0" borderId="36" xfId="0" applyNumberFormat="1" applyFont="1" applyFill="1" applyBorder="1" applyAlignment="1" applyProtection="1">
      <alignment horizontal="left" vertical="center" wrapText="1"/>
    </xf>
    <xf numFmtId="0" fontId="40" fillId="0" borderId="36" xfId="0" applyNumberFormat="1" applyFont="1" applyFill="1" applyBorder="1" applyAlignment="1" applyProtection="1">
      <alignment horizontal="center" vertical="center" wrapText="1"/>
    </xf>
    <xf numFmtId="49" fontId="40" fillId="2" borderId="36" xfId="0" applyNumberFormat="1" applyFont="1" applyFill="1" applyBorder="1" applyAlignment="1" applyProtection="1">
      <alignment horizontal="center" vertical="center" wrapText="1"/>
    </xf>
    <xf numFmtId="49" fontId="40" fillId="0" borderId="27" xfId="0" applyNumberFormat="1" applyFont="1" applyFill="1" applyBorder="1" applyAlignment="1" applyProtection="1">
      <alignment horizontal="left" vertical="center" wrapText="1"/>
    </xf>
    <xf numFmtId="173" fontId="40" fillId="3" borderId="51" xfId="2" applyNumberFormat="1" applyFont="1" applyFill="1" applyBorder="1" applyAlignment="1" applyProtection="1">
      <alignment horizontal="center" vertical="center" wrapText="1"/>
    </xf>
    <xf numFmtId="49" fontId="1" fillId="2" borderId="36" xfId="0" applyNumberFormat="1" applyFont="1" applyFill="1" applyBorder="1" applyAlignment="1" applyProtection="1">
      <alignment horizontal="left" vertical="center"/>
    </xf>
    <xf numFmtId="0" fontId="40" fillId="2" borderId="36" xfId="0" applyFont="1" applyFill="1" applyBorder="1" applyAlignment="1" applyProtection="1">
      <alignment horizontal="left" vertical="center" wrapText="1"/>
    </xf>
    <xf numFmtId="0" fontId="41" fillId="2" borderId="36" xfId="0" applyFont="1" applyFill="1" applyBorder="1" applyAlignment="1" applyProtection="1">
      <alignment horizontal="left" vertical="center"/>
    </xf>
    <xf numFmtId="0" fontId="40" fillId="0" borderId="55" xfId="1" applyNumberFormat="1" applyFont="1" applyFill="1" applyBorder="1" applyAlignment="1" applyProtection="1">
      <alignment horizontal="center" vertical="center" wrapText="1"/>
    </xf>
    <xf numFmtId="0" fontId="40" fillId="18" borderId="36" xfId="0" applyNumberFormat="1" applyFont="1" applyFill="1" applyBorder="1" applyAlignment="1" applyProtection="1">
      <alignment horizontal="center" vertical="center" wrapText="1"/>
    </xf>
    <xf numFmtId="0" fontId="40" fillId="19" borderId="36" xfId="0" applyNumberFormat="1" applyFont="1" applyFill="1" applyBorder="1" applyAlignment="1" applyProtection="1">
      <alignment horizontal="center" vertical="center" wrapText="1"/>
    </xf>
    <xf numFmtId="0" fontId="40" fillId="17" borderId="36" xfId="0" applyNumberFormat="1" applyFont="1" applyFill="1" applyBorder="1" applyAlignment="1" applyProtection="1">
      <alignment horizontal="center" vertical="center" wrapText="1"/>
    </xf>
    <xf numFmtId="0" fontId="40" fillId="16" borderId="36" xfId="0" applyNumberFormat="1" applyFont="1" applyFill="1" applyBorder="1" applyAlignment="1" applyProtection="1">
      <alignment horizontal="center" vertical="center" wrapText="1"/>
    </xf>
    <xf numFmtId="0" fontId="40" fillId="38" borderId="36" xfId="0" applyNumberFormat="1" applyFont="1" applyFill="1" applyBorder="1" applyAlignment="1" applyProtection="1">
      <alignment horizontal="center" vertical="center" wrapText="1"/>
    </xf>
    <xf numFmtId="0" fontId="40" fillId="39" borderId="36" xfId="1" applyNumberFormat="1" applyFont="1" applyFill="1" applyBorder="1" applyAlignment="1" applyProtection="1">
      <alignment horizontal="center" vertical="center" wrapText="1"/>
    </xf>
    <xf numFmtId="0" fontId="40" fillId="40" borderId="36" xfId="0" applyNumberFormat="1" applyFont="1" applyFill="1" applyBorder="1" applyAlignment="1" applyProtection="1">
      <alignment horizontal="center" vertical="center" wrapText="1"/>
    </xf>
    <xf numFmtId="0" fontId="40" fillId="34" borderId="56" xfId="0" applyNumberFormat="1" applyFont="1" applyFill="1" applyBorder="1" applyAlignment="1" applyProtection="1">
      <alignment horizontal="center" vertical="center" wrapText="1"/>
    </xf>
    <xf numFmtId="173" fontId="40" fillId="3" borderId="4" xfId="0" applyNumberFormat="1" applyFont="1" applyFill="1" applyBorder="1" applyAlignment="1" applyProtection="1">
      <alignment horizontal="center" vertical="center" wrapText="1"/>
    </xf>
    <xf numFmtId="0" fontId="64" fillId="3" borderId="4" xfId="0" applyFont="1" applyFill="1" applyBorder="1" applyAlignment="1" applyProtection="1">
      <alignment horizontal="center" vertical="center" wrapText="1"/>
    </xf>
    <xf numFmtId="0" fontId="40" fillId="3" borderId="4" xfId="0" applyFont="1" applyFill="1" applyBorder="1" applyAlignment="1" applyProtection="1">
      <alignment horizontal="center" vertical="center" wrapText="1"/>
    </xf>
    <xf numFmtId="2" fontId="40" fillId="2" borderId="4" xfId="0" applyNumberFormat="1" applyFont="1" applyFill="1" applyBorder="1" applyAlignment="1" applyProtection="1">
      <alignment horizontal="center" vertical="center" wrapText="1"/>
    </xf>
    <xf numFmtId="2" fontId="3" fillId="2" borderId="4" xfId="0" applyNumberFormat="1" applyFont="1" applyFill="1" applyBorder="1" applyAlignment="1" applyProtection="1">
      <alignment horizontal="center" vertical="center" wrapText="1"/>
    </xf>
    <xf numFmtId="2" fontId="11" fillId="2" borderId="4" xfId="0" applyNumberFormat="1" applyFont="1" applyFill="1" applyBorder="1" applyAlignment="1" applyProtection="1">
      <alignment horizontal="center" vertical="center" wrapText="1"/>
    </xf>
    <xf numFmtId="0" fontId="11" fillId="29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40" fillId="2" borderId="4" xfId="0" applyFont="1" applyFill="1" applyBorder="1" applyAlignment="1" applyProtection="1">
      <alignment horizontal="left" vertical="center" wrapText="1"/>
    </xf>
    <xf numFmtId="164" fontId="64" fillId="3" borderId="4" xfId="0" applyNumberFormat="1" applyFont="1" applyFill="1" applyBorder="1" applyAlignment="1" applyProtection="1">
      <alignment horizontal="center" vertical="center" wrapText="1"/>
    </xf>
    <xf numFmtId="164" fontId="11" fillId="29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 applyProtection="1">
      <alignment horizontal="left" vertical="center" wrapText="1"/>
    </xf>
    <xf numFmtId="0" fontId="9" fillId="0" borderId="0" xfId="0" applyNumberFormat="1" applyFont="1" applyAlignment="1" applyProtection="1">
      <alignment vertical="center" wrapText="1"/>
    </xf>
    <xf numFmtId="0" fontId="10" fillId="29" borderId="4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Alignment="1" applyProtection="1">
      <alignment vertical="center" wrapText="1"/>
    </xf>
    <xf numFmtId="0" fontId="40" fillId="0" borderId="94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94" xfId="0" applyNumberFormat="1" applyFont="1" applyFill="1" applyBorder="1" applyAlignment="1" applyProtection="1">
      <alignment horizontal="center" vertical="center" wrapText="1"/>
      <protection locked="0"/>
    </xf>
    <xf numFmtId="0" fontId="40" fillId="19" borderId="94" xfId="0" applyNumberFormat="1" applyFont="1" applyFill="1" applyBorder="1" applyAlignment="1" applyProtection="1">
      <alignment horizontal="center" vertical="center" wrapText="1"/>
      <protection locked="0"/>
    </xf>
    <xf numFmtId="0" fontId="40" fillId="17" borderId="94" xfId="0" applyNumberFormat="1" applyFont="1" applyFill="1" applyBorder="1" applyAlignment="1" applyProtection="1">
      <alignment horizontal="center" vertical="center" wrapText="1"/>
      <protection locked="0"/>
    </xf>
    <xf numFmtId="0" fontId="40" fillId="16" borderId="94" xfId="0" applyNumberFormat="1" applyFont="1" applyFill="1" applyBorder="1" applyAlignment="1" applyProtection="1">
      <alignment horizontal="center" vertical="center" wrapText="1"/>
      <protection locked="0"/>
    </xf>
    <xf numFmtId="0" fontId="40" fillId="38" borderId="94" xfId="0" applyNumberFormat="1" applyFont="1" applyFill="1" applyBorder="1" applyAlignment="1" applyProtection="1">
      <alignment horizontal="center" vertical="center" wrapText="1"/>
      <protection locked="0"/>
    </xf>
    <xf numFmtId="0" fontId="40" fillId="23" borderId="94" xfId="1" applyNumberFormat="1" applyFont="1" applyFill="1" applyBorder="1" applyAlignment="1" applyProtection="1">
      <alignment horizontal="center" vertical="center" wrapText="1"/>
      <protection locked="0"/>
    </xf>
    <xf numFmtId="0" fontId="40" fillId="39" borderId="94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94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94" xfId="1" applyNumberFormat="1" applyFont="1" applyFill="1" applyBorder="1" applyAlignment="1" applyProtection="1">
      <alignment horizontal="center" vertical="center" wrapText="1"/>
      <protection locked="0"/>
    </xf>
    <xf numFmtId="0" fontId="40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37" xfId="0" applyNumberFormat="1" applyFont="1" applyFill="1" applyBorder="1" applyAlignment="1" applyProtection="1">
      <alignment horizontal="center" vertical="center" wrapText="1"/>
      <protection locked="0"/>
    </xf>
    <xf numFmtId="0" fontId="40" fillId="19" borderId="37" xfId="0" applyNumberFormat="1" applyFont="1" applyFill="1" applyBorder="1" applyAlignment="1" applyProtection="1">
      <alignment horizontal="center" vertical="center" wrapText="1"/>
      <protection locked="0"/>
    </xf>
    <xf numFmtId="0" fontId="40" fillId="17" borderId="37" xfId="0" applyNumberFormat="1" applyFont="1" applyFill="1" applyBorder="1" applyAlignment="1" applyProtection="1">
      <alignment horizontal="center" vertical="center" wrapText="1"/>
      <protection locked="0"/>
    </xf>
    <xf numFmtId="0" fontId="40" fillId="38" borderId="37" xfId="0" applyNumberFormat="1" applyFont="1" applyFill="1" applyBorder="1" applyAlignment="1" applyProtection="1">
      <alignment horizontal="center" vertical="center" wrapText="1"/>
      <protection locked="0"/>
    </xf>
    <xf numFmtId="0" fontId="40" fillId="23" borderId="37" xfId="1" applyNumberFormat="1" applyFont="1" applyFill="1" applyBorder="1" applyAlignment="1" applyProtection="1">
      <alignment horizontal="center" vertical="center" wrapText="1"/>
      <protection locked="0"/>
    </xf>
    <xf numFmtId="0" fontId="40" fillId="39" borderId="37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37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37" xfId="1" applyNumberFormat="1" applyFont="1" applyFill="1" applyBorder="1" applyAlignment="1" applyProtection="1">
      <alignment horizontal="center" vertical="center" wrapText="1"/>
      <protection locked="0"/>
    </xf>
    <xf numFmtId="0" fontId="40" fillId="0" borderId="118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38" xfId="0" applyNumberFormat="1" applyFont="1" applyFill="1" applyBorder="1" applyAlignment="1" applyProtection="1">
      <alignment horizontal="center" vertical="center" wrapText="1"/>
      <protection locked="0"/>
    </xf>
    <xf numFmtId="0" fontId="40" fillId="19" borderId="38" xfId="0" applyNumberFormat="1" applyFont="1" applyFill="1" applyBorder="1" applyAlignment="1" applyProtection="1">
      <alignment horizontal="center" vertical="center" wrapText="1"/>
      <protection locked="0"/>
    </xf>
    <xf numFmtId="0" fontId="40" fillId="17" borderId="38" xfId="0" applyNumberFormat="1" applyFont="1" applyFill="1" applyBorder="1" applyAlignment="1" applyProtection="1">
      <alignment horizontal="center" vertical="center" wrapText="1"/>
      <protection locked="0"/>
    </xf>
    <xf numFmtId="0" fontId="40" fillId="16" borderId="38" xfId="0" applyNumberFormat="1" applyFont="1" applyFill="1" applyBorder="1" applyAlignment="1" applyProtection="1">
      <alignment horizontal="center" vertical="center" wrapText="1"/>
      <protection locked="0"/>
    </xf>
    <xf numFmtId="0" fontId="40" fillId="38" borderId="38" xfId="0" applyNumberFormat="1" applyFont="1" applyFill="1" applyBorder="1" applyAlignment="1" applyProtection="1">
      <alignment horizontal="center" vertical="center" wrapText="1"/>
      <protection locked="0"/>
    </xf>
    <xf numFmtId="0" fontId="40" fillId="23" borderId="38" xfId="1" applyNumberFormat="1" applyFont="1" applyFill="1" applyBorder="1" applyAlignment="1" applyProtection="1">
      <alignment horizontal="center" vertical="center" wrapText="1"/>
      <protection locked="0"/>
    </xf>
    <xf numFmtId="0" fontId="40" fillId="39" borderId="38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38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38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87" xfId="0" applyNumberFormat="1" applyFont="1" applyFill="1" applyBorder="1" applyAlignment="1" applyProtection="1">
      <alignment horizontal="center" vertical="center" wrapText="1"/>
      <protection locked="0"/>
    </xf>
    <xf numFmtId="0" fontId="40" fillId="19" borderId="87" xfId="0" applyNumberFormat="1" applyFont="1" applyFill="1" applyBorder="1" applyAlignment="1" applyProtection="1">
      <alignment horizontal="center" vertical="center" wrapText="1"/>
      <protection locked="0"/>
    </xf>
    <xf numFmtId="0" fontId="40" fillId="17" borderId="87" xfId="0" applyNumberFormat="1" applyFont="1" applyFill="1" applyBorder="1" applyAlignment="1" applyProtection="1">
      <alignment horizontal="center" vertical="center" wrapText="1"/>
      <protection locked="0"/>
    </xf>
    <xf numFmtId="0" fontId="40" fillId="16" borderId="87" xfId="0" applyNumberFormat="1" applyFont="1" applyFill="1" applyBorder="1" applyAlignment="1" applyProtection="1">
      <alignment horizontal="center" vertical="center" wrapText="1"/>
      <protection locked="0"/>
    </xf>
    <xf numFmtId="0" fontId="40" fillId="18" borderId="92" xfId="0" applyNumberFormat="1" applyFont="1" applyFill="1" applyBorder="1" applyAlignment="1" applyProtection="1">
      <alignment horizontal="center" vertical="center" wrapText="1"/>
      <protection locked="0"/>
    </xf>
    <xf numFmtId="0" fontId="40" fillId="19" borderId="92" xfId="0" applyNumberFormat="1" applyFont="1" applyFill="1" applyBorder="1" applyAlignment="1" applyProtection="1">
      <alignment horizontal="center" vertical="center" wrapText="1"/>
      <protection locked="0"/>
    </xf>
    <xf numFmtId="0" fontId="40" fillId="17" borderId="92" xfId="0" applyNumberFormat="1" applyFont="1" applyFill="1" applyBorder="1" applyAlignment="1" applyProtection="1">
      <alignment horizontal="center" vertical="center" wrapText="1"/>
      <protection locked="0"/>
    </xf>
    <xf numFmtId="0" fontId="40" fillId="16" borderId="92" xfId="0" applyNumberFormat="1" applyFont="1" applyFill="1" applyBorder="1" applyAlignment="1" applyProtection="1">
      <alignment horizontal="center" vertical="center" wrapText="1"/>
      <protection locked="0"/>
    </xf>
    <xf numFmtId="0" fontId="40" fillId="18" borderId="86" xfId="0" applyNumberFormat="1" applyFont="1" applyFill="1" applyBorder="1" applyAlignment="1" applyProtection="1">
      <alignment horizontal="center" vertical="center" wrapText="1"/>
      <protection locked="0"/>
    </xf>
    <xf numFmtId="0" fontId="40" fillId="19" borderId="86" xfId="0" applyNumberFormat="1" applyFont="1" applyFill="1" applyBorder="1" applyAlignment="1" applyProtection="1">
      <alignment horizontal="center" vertical="center" wrapText="1"/>
      <protection locked="0"/>
    </xf>
    <xf numFmtId="0" fontId="40" fillId="17" borderId="86" xfId="0" applyNumberFormat="1" applyFont="1" applyFill="1" applyBorder="1" applyAlignment="1" applyProtection="1">
      <alignment horizontal="center" vertical="center" wrapText="1"/>
      <protection locked="0"/>
    </xf>
    <xf numFmtId="0" fontId="40" fillId="16" borderId="86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0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14" xfId="0" applyNumberFormat="1" applyFont="1" applyFill="1" applyBorder="1" applyAlignment="1" applyProtection="1">
      <alignment horizontal="center" vertical="center" wrapText="1"/>
      <protection locked="0"/>
    </xf>
    <xf numFmtId="0" fontId="40" fillId="19" borderId="14" xfId="0" applyNumberFormat="1" applyFont="1" applyFill="1" applyBorder="1" applyAlignment="1" applyProtection="1">
      <alignment horizontal="center" vertical="center" wrapText="1"/>
      <protection locked="0"/>
    </xf>
    <xf numFmtId="0" fontId="40" fillId="17" borderId="14" xfId="0" applyNumberFormat="1" applyFont="1" applyFill="1" applyBorder="1" applyAlignment="1" applyProtection="1">
      <alignment horizontal="center" vertical="center" wrapText="1"/>
      <protection locked="0"/>
    </xf>
    <xf numFmtId="0" fontId="40" fillId="16" borderId="14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3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23" xfId="0" applyNumberFormat="1" applyFont="1" applyFill="1" applyBorder="1" applyAlignment="1" applyProtection="1">
      <alignment horizontal="center" vertical="center" wrapText="1"/>
      <protection locked="0"/>
    </xf>
    <xf numFmtId="0" fontId="40" fillId="19" borderId="23" xfId="0" applyNumberFormat="1" applyFont="1" applyFill="1" applyBorder="1" applyAlignment="1" applyProtection="1">
      <alignment horizontal="center" vertical="center" wrapText="1"/>
      <protection locked="0"/>
    </xf>
    <xf numFmtId="0" fontId="40" fillId="17" borderId="23" xfId="0" applyNumberFormat="1" applyFont="1" applyFill="1" applyBorder="1" applyAlignment="1" applyProtection="1">
      <alignment horizontal="center" vertical="center" wrapText="1"/>
      <protection locked="0"/>
    </xf>
    <xf numFmtId="0" fontId="40" fillId="16" borderId="23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19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76" xfId="0" applyNumberFormat="1" applyFont="1" applyFill="1" applyBorder="1" applyAlignment="1" applyProtection="1">
      <alignment horizontal="center" vertical="center" wrapText="1"/>
      <protection locked="0"/>
    </xf>
    <xf numFmtId="0" fontId="40" fillId="19" borderId="76" xfId="0" applyNumberFormat="1" applyFont="1" applyFill="1" applyBorder="1" applyAlignment="1" applyProtection="1">
      <alignment horizontal="center" vertical="center" wrapText="1"/>
      <protection locked="0"/>
    </xf>
    <xf numFmtId="0" fontId="40" fillId="17" borderId="76" xfId="0" applyNumberFormat="1" applyFont="1" applyFill="1" applyBorder="1" applyAlignment="1" applyProtection="1">
      <alignment horizontal="center" vertical="center" wrapText="1"/>
      <protection locked="0"/>
    </xf>
    <xf numFmtId="0" fontId="40" fillId="16" borderId="76" xfId="0" applyNumberFormat="1" applyFont="1" applyFill="1" applyBorder="1" applyAlignment="1" applyProtection="1">
      <alignment horizontal="center" vertical="center" wrapText="1"/>
      <protection locked="0"/>
    </xf>
    <xf numFmtId="0" fontId="40" fillId="50" borderId="86" xfId="0" applyNumberFormat="1" applyFont="1" applyFill="1" applyBorder="1" applyAlignment="1" applyProtection="1">
      <alignment horizontal="center" vertical="center" wrapText="1"/>
      <protection locked="0"/>
    </xf>
    <xf numFmtId="0" fontId="40" fillId="49" borderId="86" xfId="0" applyNumberFormat="1" applyFont="1" applyFill="1" applyBorder="1" applyAlignment="1" applyProtection="1">
      <alignment horizontal="center" vertical="center" wrapText="1"/>
      <protection locked="0"/>
    </xf>
    <xf numFmtId="0" fontId="40" fillId="16" borderId="3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0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89" xfId="0" applyNumberFormat="1" applyFont="1" applyFill="1" applyBorder="1" applyAlignment="1" applyProtection="1">
      <alignment horizontal="center" vertical="center" wrapText="1"/>
      <protection locked="0"/>
    </xf>
    <xf numFmtId="0" fontId="40" fillId="19" borderId="89" xfId="0" applyNumberFormat="1" applyFont="1" applyFill="1" applyBorder="1" applyAlignment="1" applyProtection="1">
      <alignment horizontal="center" vertical="center" wrapText="1"/>
      <protection locked="0"/>
    </xf>
    <xf numFmtId="0" fontId="40" fillId="17" borderId="89" xfId="0" applyNumberFormat="1" applyFont="1" applyFill="1" applyBorder="1" applyAlignment="1" applyProtection="1">
      <alignment horizontal="center" vertical="center" wrapText="1"/>
      <protection locked="0"/>
    </xf>
    <xf numFmtId="0" fontId="40" fillId="16" borderId="89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38" xfId="1" applyNumberFormat="1" applyFont="1" applyFill="1" applyBorder="1" applyAlignment="1" applyProtection="1">
      <alignment horizontal="center" vertical="center" wrapText="1"/>
      <protection locked="0"/>
    </xf>
    <xf numFmtId="0" fontId="40" fillId="0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0" borderId="92" xfId="1" applyNumberFormat="1" applyFont="1" applyFill="1" applyBorder="1" applyAlignment="1" applyProtection="1">
      <alignment horizontal="center" vertical="center" wrapText="1"/>
      <protection locked="0"/>
    </xf>
    <xf numFmtId="0" fontId="40" fillId="0" borderId="27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19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17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16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39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87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39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86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39" borderId="14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14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14" xfId="1" applyNumberFormat="1" applyFont="1" applyFill="1" applyBorder="1" applyAlignment="1" applyProtection="1">
      <alignment horizontal="center" vertical="center" wrapText="1"/>
      <protection locked="0"/>
    </xf>
    <xf numFmtId="0" fontId="40" fillId="39" borderId="23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23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23" xfId="1" applyNumberFormat="1" applyFont="1" applyFill="1" applyBorder="1" applyAlignment="1" applyProtection="1">
      <alignment horizontal="center" vertical="center" wrapText="1"/>
      <protection locked="0"/>
    </xf>
    <xf numFmtId="0" fontId="40" fillId="39" borderId="76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76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76" xfId="1" applyNumberFormat="1" applyFont="1" applyFill="1" applyBorder="1" applyAlignment="1" applyProtection="1">
      <alignment horizontal="center" vertical="center" wrapText="1"/>
      <protection locked="0"/>
    </xf>
    <xf numFmtId="0" fontId="40" fillId="39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89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38" borderId="87" xfId="0" applyNumberFormat="1" applyFont="1" applyFill="1" applyBorder="1" applyAlignment="1" applyProtection="1">
      <alignment horizontal="center" vertical="center" wrapText="1"/>
      <protection locked="0"/>
    </xf>
    <xf numFmtId="0" fontId="40" fillId="23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38" borderId="86" xfId="0" applyNumberFormat="1" applyFont="1" applyFill="1" applyBorder="1" applyAlignment="1" applyProtection="1">
      <alignment horizontal="center" vertical="center" wrapText="1"/>
      <protection locked="0"/>
    </xf>
    <xf numFmtId="0" fontId="40" fillId="23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38" borderId="89" xfId="0" applyNumberFormat="1" applyFont="1" applyFill="1" applyBorder="1" applyAlignment="1" applyProtection="1">
      <alignment horizontal="center" vertical="center" wrapText="1"/>
      <protection locked="0"/>
    </xf>
    <xf numFmtId="0" fontId="40" fillId="23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40" fillId="23" borderId="14" xfId="1" applyNumberFormat="1" applyFont="1" applyFill="1" applyBorder="1" applyAlignment="1" applyProtection="1">
      <alignment horizontal="center" vertical="center" wrapText="1"/>
      <protection locked="0"/>
    </xf>
    <xf numFmtId="0" fontId="40" fillId="38" borderId="92" xfId="0" applyNumberFormat="1" applyFont="1" applyFill="1" applyBorder="1" applyAlignment="1" applyProtection="1">
      <alignment horizontal="center" vertical="center" wrapText="1"/>
      <protection locked="0"/>
    </xf>
    <xf numFmtId="0" fontId="40" fillId="23" borderId="92" xfId="1" applyNumberFormat="1" applyFont="1" applyFill="1" applyBorder="1" applyAlignment="1" applyProtection="1">
      <alignment horizontal="center" vertical="center" wrapText="1"/>
      <protection locked="0"/>
    </xf>
    <xf numFmtId="0" fontId="40" fillId="39" borderId="92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92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92" xfId="1" applyNumberFormat="1" applyFont="1" applyFill="1" applyBorder="1" applyAlignment="1" applyProtection="1">
      <alignment horizontal="center" vertical="center" wrapText="1"/>
      <protection locked="0"/>
    </xf>
    <xf numFmtId="0" fontId="40" fillId="38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23" borderId="27" xfId="1" applyNumberFormat="1" applyFont="1" applyFill="1" applyBorder="1" applyAlignment="1" applyProtection="1">
      <alignment horizontal="center" vertical="center" wrapText="1"/>
      <protection locked="0"/>
    </xf>
    <xf numFmtId="0" fontId="40" fillId="39" borderId="27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27" xfId="1" applyNumberFormat="1" applyFont="1" applyFill="1" applyBorder="1" applyAlignment="1" applyProtection="1">
      <alignment horizontal="center" vertical="center" wrapText="1"/>
      <protection locked="0"/>
    </xf>
    <xf numFmtId="0" fontId="62" fillId="34" borderId="139" xfId="0" applyNumberFormat="1" applyFont="1" applyFill="1" applyBorder="1" applyAlignment="1" applyProtection="1">
      <alignment horizontal="center" vertical="center" wrapText="1"/>
    </xf>
    <xf numFmtId="49" fontId="36" fillId="34" borderId="70" xfId="1" applyNumberFormat="1" applyFont="1" applyFill="1" applyBorder="1" applyAlignment="1" applyProtection="1">
      <alignment horizontal="center" vertical="center" wrapText="1"/>
    </xf>
    <xf numFmtId="0" fontId="40" fillId="34" borderId="140" xfId="0" applyNumberFormat="1" applyFont="1" applyFill="1" applyBorder="1" applyAlignment="1" applyProtection="1">
      <alignment horizontal="center" vertical="center" wrapText="1"/>
      <protection locked="0"/>
    </xf>
    <xf numFmtId="0" fontId="40" fillId="34" borderId="141" xfId="0" applyNumberFormat="1" applyFont="1" applyFill="1" applyBorder="1" applyAlignment="1" applyProtection="1">
      <alignment horizontal="center" vertical="center" wrapText="1"/>
      <protection locked="0"/>
    </xf>
    <xf numFmtId="0" fontId="40" fillId="34" borderId="131" xfId="0" applyNumberFormat="1" applyFont="1" applyFill="1" applyBorder="1" applyAlignment="1" applyProtection="1">
      <alignment horizontal="center" vertical="center" wrapText="1"/>
      <protection locked="0"/>
    </xf>
    <xf numFmtId="49" fontId="61" fillId="2" borderId="32" xfId="1" applyNumberFormat="1" applyFont="1" applyFill="1" applyBorder="1" applyAlignment="1" applyProtection="1">
      <alignment horizontal="left" vertical="center" wrapText="1"/>
      <protection hidden="1"/>
    </xf>
    <xf numFmtId="49" fontId="2" fillId="2" borderId="3" xfId="1" applyNumberFormat="1" applyFont="1" applyFill="1" applyBorder="1" applyAlignment="1" applyProtection="1">
      <alignment vertical="center"/>
    </xf>
    <xf numFmtId="0" fontId="13" fillId="2" borderId="2" xfId="1" applyFont="1" applyFill="1" applyBorder="1" applyProtection="1">
      <alignment vertical="top" wrapText="1"/>
    </xf>
    <xf numFmtId="0" fontId="14" fillId="2" borderId="2" xfId="1" applyFont="1" applyFill="1" applyBorder="1" applyProtection="1">
      <alignment vertical="top" wrapText="1"/>
    </xf>
    <xf numFmtId="0" fontId="6" fillId="2" borderId="4" xfId="1" applyNumberFormat="1" applyFill="1" applyBorder="1" applyProtection="1">
      <alignment vertical="top" wrapText="1"/>
    </xf>
    <xf numFmtId="49" fontId="49" fillId="2" borderId="32" xfId="1" applyNumberFormat="1" applyFont="1" applyFill="1" applyBorder="1" applyAlignment="1" applyProtection="1">
      <alignment horizontal="left" vertical="center" wrapText="1"/>
    </xf>
    <xf numFmtId="165" fontId="49" fillId="6" borderId="5" xfId="1" applyNumberFormat="1" applyFont="1" applyFill="1" applyBorder="1" applyAlignment="1" applyProtection="1">
      <alignment horizontal="center" vertical="center" wrapText="1"/>
    </xf>
    <xf numFmtId="0" fontId="49" fillId="7" borderId="5" xfId="1" applyNumberFormat="1" applyFont="1" applyFill="1" applyBorder="1" applyAlignment="1" applyProtection="1">
      <alignment horizontal="center" vertical="center" wrapText="1"/>
    </xf>
    <xf numFmtId="0" fontId="58" fillId="5" borderId="5" xfId="1" applyNumberFormat="1" applyFont="1" applyFill="1" applyBorder="1" applyAlignment="1" applyProtection="1">
      <alignment horizontal="center" vertical="center" wrapText="1"/>
    </xf>
    <xf numFmtId="0" fontId="58" fillId="4" borderId="5" xfId="1" applyNumberFormat="1" applyFont="1" applyFill="1" applyBorder="1" applyAlignment="1" applyProtection="1">
      <alignment horizontal="center" vertical="center" wrapText="1"/>
    </xf>
    <xf numFmtId="0" fontId="49" fillId="9" borderId="5" xfId="1" applyNumberFormat="1" applyFont="1" applyFill="1" applyBorder="1" applyAlignment="1" applyProtection="1">
      <alignment horizontal="center" vertical="center" wrapText="1"/>
    </xf>
    <xf numFmtId="0" fontId="49" fillId="11" borderId="5" xfId="1" applyNumberFormat="1" applyFont="1" applyFill="1" applyBorder="1" applyAlignment="1" applyProtection="1">
      <alignment horizontal="center" vertical="center" wrapText="1"/>
    </xf>
    <xf numFmtId="0" fontId="49" fillId="10" borderId="5" xfId="1" applyNumberFormat="1" applyFont="1" applyFill="1" applyBorder="1" applyAlignment="1" applyProtection="1">
      <alignment horizontal="center" vertical="center" wrapText="1"/>
    </xf>
    <xf numFmtId="0" fontId="49" fillId="8" borderId="5" xfId="1" applyNumberFormat="1" applyFont="1" applyFill="1" applyBorder="1" applyAlignment="1" applyProtection="1">
      <alignment horizontal="center" vertical="center" wrapText="1"/>
    </xf>
    <xf numFmtId="0" fontId="49" fillId="31" borderId="5" xfId="1" applyNumberFormat="1" applyFont="1" applyFill="1" applyBorder="1" applyAlignment="1" applyProtection="1">
      <alignment horizontal="center" vertical="center" wrapText="1"/>
    </xf>
    <xf numFmtId="0" fontId="49" fillId="34" borderId="5" xfId="1" applyNumberFormat="1" applyFont="1" applyFill="1" applyBorder="1" applyAlignment="1" applyProtection="1">
      <alignment horizontal="center" vertical="center" wrapText="1"/>
    </xf>
    <xf numFmtId="0" fontId="49" fillId="13" borderId="8" xfId="1" applyNumberFormat="1" applyFont="1" applyFill="1" applyBorder="1" applyAlignment="1" applyProtection="1">
      <alignment horizontal="center" vertical="center" wrapText="1"/>
    </xf>
    <xf numFmtId="0" fontId="49" fillId="15" borderId="8" xfId="1" applyNumberFormat="1" applyFont="1" applyFill="1" applyBorder="1" applyAlignment="1" applyProtection="1">
      <alignment horizontal="center" vertical="center" wrapText="1"/>
    </xf>
    <xf numFmtId="0" fontId="49" fillId="12" borderId="5" xfId="1" applyNumberFormat="1" applyFont="1" applyFill="1" applyBorder="1" applyAlignment="1" applyProtection="1">
      <alignment horizontal="center" vertical="center" wrapText="1"/>
    </xf>
    <xf numFmtId="0" fontId="49" fillId="2" borderId="5" xfId="1" applyNumberFormat="1" applyFont="1" applyFill="1" applyBorder="1" applyAlignment="1" applyProtection="1">
      <alignment horizontal="center" vertical="center" wrapText="1"/>
    </xf>
    <xf numFmtId="0" fontId="49" fillId="14" borderId="8" xfId="1" applyNumberFormat="1" applyFont="1" applyFill="1" applyBorder="1" applyAlignment="1" applyProtection="1">
      <alignment horizontal="center" vertical="center" wrapText="1"/>
    </xf>
    <xf numFmtId="0" fontId="49" fillId="2" borderId="6" xfId="1" applyFont="1" applyFill="1" applyBorder="1" applyAlignment="1" applyProtection="1">
      <alignment horizontal="center" vertical="center" wrapText="1"/>
    </xf>
    <xf numFmtId="0" fontId="72" fillId="3" borderId="4" xfId="1" applyFont="1" applyFill="1" applyBorder="1" applyAlignment="1" applyProtection="1">
      <alignment horizontal="center" vertical="center" wrapText="1"/>
    </xf>
    <xf numFmtId="0" fontId="60" fillId="3" borderId="4" xfId="1" applyFont="1" applyFill="1" applyBorder="1" applyAlignment="1" applyProtection="1">
      <alignment horizontal="center" vertical="center" wrapText="1"/>
    </xf>
    <xf numFmtId="0" fontId="50" fillId="0" borderId="4" xfId="1" applyNumberFormat="1" applyFont="1" applyBorder="1" applyProtection="1">
      <alignment vertical="top" wrapText="1"/>
    </xf>
    <xf numFmtId="49" fontId="49" fillId="29" borderId="4" xfId="1" applyNumberFormat="1" applyFont="1" applyFill="1" applyBorder="1" applyAlignment="1" applyProtection="1">
      <alignment horizontal="center" vertical="center" wrapText="1"/>
    </xf>
    <xf numFmtId="49" fontId="71" fillId="2" borderId="4" xfId="1" applyNumberFormat="1" applyFont="1" applyFill="1" applyBorder="1" applyAlignment="1" applyProtection="1">
      <alignment horizontal="center" vertical="center" wrapText="1"/>
    </xf>
    <xf numFmtId="0" fontId="60" fillId="29" borderId="4" xfId="1" applyFont="1" applyFill="1" applyBorder="1" applyAlignment="1" applyProtection="1">
      <alignment horizontal="center" vertical="center" wrapText="1"/>
    </xf>
    <xf numFmtId="49" fontId="61" fillId="29" borderId="4" xfId="1" applyNumberFormat="1" applyFont="1" applyFill="1" applyBorder="1" applyAlignment="1" applyProtection="1">
      <alignment horizontal="center" vertical="center" wrapText="1"/>
    </xf>
    <xf numFmtId="0" fontId="60" fillId="29" borderId="4" xfId="1" applyNumberFormat="1" applyFont="1" applyFill="1" applyBorder="1" applyProtection="1">
      <alignment vertical="top" wrapText="1"/>
    </xf>
    <xf numFmtId="0" fontId="73" fillId="29" borderId="4" xfId="1" applyNumberFormat="1" applyFont="1" applyFill="1" applyBorder="1" applyProtection="1">
      <alignment vertical="top" wrapText="1"/>
    </xf>
    <xf numFmtId="49" fontId="49" fillId="29" borderId="14" xfId="1" applyNumberFormat="1" applyFont="1" applyFill="1" applyBorder="1" applyAlignment="1" applyProtection="1">
      <alignment horizontal="center" vertical="center" wrapText="1"/>
    </xf>
    <xf numFmtId="49" fontId="49" fillId="6" borderId="32" xfId="1" applyNumberFormat="1" applyFont="1" applyFill="1" applyBorder="1" applyAlignment="1" applyProtection="1">
      <alignment horizontal="center" vertical="center" wrapText="1"/>
    </xf>
    <xf numFmtId="49" fontId="49" fillId="7" borderId="32" xfId="1" applyNumberFormat="1" applyFont="1" applyFill="1" applyBorder="1" applyAlignment="1" applyProtection="1">
      <alignment horizontal="center" vertical="center" wrapText="1"/>
    </xf>
    <xf numFmtId="49" fontId="58" fillId="5" borderId="32" xfId="1" applyNumberFormat="1" applyFont="1" applyFill="1" applyBorder="1" applyAlignment="1" applyProtection="1">
      <alignment horizontal="center" vertical="center" wrapText="1"/>
    </xf>
    <xf numFmtId="49" fontId="58" fillId="4" borderId="32" xfId="1" applyNumberFormat="1" applyFont="1" applyFill="1" applyBorder="1" applyAlignment="1" applyProtection="1">
      <alignment horizontal="center" vertical="center" wrapText="1"/>
    </xf>
    <xf numFmtId="49" fontId="49" fillId="9" borderId="32" xfId="1" applyNumberFormat="1" applyFont="1" applyFill="1" applyBorder="1" applyAlignment="1" applyProtection="1">
      <alignment horizontal="center" vertical="center" wrapText="1"/>
    </xf>
    <xf numFmtId="49" fontId="49" fillId="11" borderId="32" xfId="1" applyNumberFormat="1" applyFont="1" applyFill="1" applyBorder="1" applyAlignment="1" applyProtection="1">
      <alignment horizontal="center" vertical="center" wrapText="1"/>
    </xf>
    <xf numFmtId="49" fontId="49" fillId="10" borderId="32" xfId="1" applyNumberFormat="1" applyFont="1" applyFill="1" applyBorder="1" applyAlignment="1" applyProtection="1">
      <alignment horizontal="center" vertical="center" wrapText="1"/>
    </xf>
    <xf numFmtId="49" fontId="57" fillId="8" borderId="32" xfId="1" applyNumberFormat="1" applyFont="1" applyFill="1" applyBorder="1" applyAlignment="1" applyProtection="1">
      <alignment horizontal="center" vertical="center" wrapText="1"/>
    </xf>
    <xf numFmtId="49" fontId="49" fillId="31" borderId="32" xfId="1" applyNumberFormat="1" applyFont="1" applyFill="1" applyBorder="1" applyAlignment="1" applyProtection="1">
      <alignment horizontal="center" vertical="center" wrapText="1"/>
    </xf>
    <xf numFmtId="49" fontId="49" fillId="34" borderId="32" xfId="1" applyNumberFormat="1" applyFont="1" applyFill="1" applyBorder="1" applyAlignment="1" applyProtection="1">
      <alignment horizontal="center" vertical="center" wrapText="1"/>
    </xf>
    <xf numFmtId="49" fontId="45" fillId="15" borderId="41" xfId="1" applyNumberFormat="1" applyFont="1" applyFill="1" applyBorder="1" applyAlignment="1" applyProtection="1">
      <alignment horizontal="center" vertical="center" wrapText="1"/>
    </xf>
    <xf numFmtId="49" fontId="35" fillId="14" borderId="41" xfId="1" applyNumberFormat="1" applyFont="1" applyFill="1" applyBorder="1" applyAlignment="1" applyProtection="1">
      <alignment horizontal="center" vertical="center" wrapText="1"/>
    </xf>
    <xf numFmtId="49" fontId="49" fillId="3" borderId="32" xfId="1" applyNumberFormat="1" applyFont="1" applyFill="1" applyBorder="1" applyAlignment="1" applyProtection="1">
      <alignment horizontal="center" vertical="center" wrapText="1"/>
    </xf>
    <xf numFmtId="49" fontId="49" fillId="3" borderId="30" xfId="0" applyNumberFormat="1" applyFont="1" applyFill="1" applyBorder="1" applyAlignment="1" applyProtection="1">
      <alignment horizontal="center" vertical="center" wrapText="1"/>
    </xf>
    <xf numFmtId="49" fontId="49" fillId="29" borderId="32" xfId="1" applyNumberFormat="1" applyFont="1" applyFill="1" applyBorder="1" applyAlignment="1" applyProtection="1">
      <alignment horizontal="center" vertical="center" wrapText="1"/>
    </xf>
    <xf numFmtId="49" fontId="49" fillId="2" borderId="32" xfId="1" applyNumberFormat="1" applyFont="1" applyFill="1" applyBorder="1" applyAlignment="1" applyProtection="1">
      <alignment horizontal="center" vertical="center" wrapText="1"/>
    </xf>
    <xf numFmtId="49" fontId="72" fillId="3" borderId="4" xfId="1" applyNumberFormat="1" applyFont="1" applyFill="1" applyBorder="1" applyAlignment="1" applyProtection="1">
      <alignment horizontal="center" vertical="center" wrapText="1"/>
    </xf>
    <xf numFmtId="49" fontId="60" fillId="29" borderId="4" xfId="1" applyNumberFormat="1" applyFont="1" applyFill="1" applyBorder="1" applyAlignment="1" applyProtection="1">
      <alignment horizontal="center" vertical="center" wrapText="1"/>
    </xf>
    <xf numFmtId="49" fontId="40" fillId="29" borderId="87" xfId="1" applyNumberFormat="1" applyFont="1" applyFill="1" applyBorder="1" applyAlignment="1" applyProtection="1">
      <alignment horizontal="left" vertical="center" wrapText="1" readingOrder="1"/>
    </xf>
    <xf numFmtId="49" fontId="40" fillId="29" borderId="87" xfId="1" applyNumberFormat="1" applyFont="1" applyFill="1" applyBorder="1" applyAlignment="1" applyProtection="1">
      <alignment horizontal="left" vertical="center" wrapText="1"/>
    </xf>
    <xf numFmtId="2" fontId="40" fillId="29" borderId="104" xfId="1" applyNumberFormat="1" applyFont="1" applyFill="1" applyBorder="1" applyAlignment="1" applyProtection="1">
      <alignment horizontal="center" vertical="center"/>
    </xf>
    <xf numFmtId="167" fontId="40" fillId="3" borderId="86" xfId="1" applyNumberFormat="1" applyFont="1" applyFill="1" applyBorder="1" applyAlignment="1" applyProtection="1">
      <alignment horizontal="center" vertical="center" wrapText="1"/>
    </xf>
    <xf numFmtId="173" fontId="40" fillId="3" borderId="86" xfId="1" applyNumberFormat="1" applyFont="1" applyFill="1" applyBorder="1" applyAlignment="1" applyProtection="1">
      <alignment horizontal="center" vertical="center" wrapText="1"/>
    </xf>
    <xf numFmtId="49" fontId="74" fillId="2" borderId="98" xfId="1" applyNumberFormat="1" applyFont="1" applyFill="1" applyBorder="1" applyAlignment="1" applyProtection="1">
      <alignment horizontal="center" vertical="center" wrapText="1" readingOrder="1"/>
    </xf>
    <xf numFmtId="49" fontId="42" fillId="3" borderId="4" xfId="1" applyNumberFormat="1" applyFont="1" applyFill="1" applyBorder="1" applyAlignment="1" applyProtection="1">
      <alignment horizontal="center" vertical="center" wrapText="1"/>
    </xf>
    <xf numFmtId="0" fontId="41" fillId="29" borderId="4" xfId="1" applyNumberFormat="1" applyFont="1" applyFill="1" applyBorder="1" applyProtection="1">
      <alignment vertical="top" wrapText="1"/>
    </xf>
    <xf numFmtId="2" fontId="40" fillId="0" borderId="87" xfId="1" applyNumberFormat="1" applyFont="1" applyFill="1" applyBorder="1" applyAlignment="1" applyProtection="1">
      <alignment horizontal="center" vertical="center"/>
    </xf>
    <xf numFmtId="49" fontId="8" fillId="29" borderId="4" xfId="1" applyNumberFormat="1" applyFont="1" applyFill="1" applyBorder="1" applyAlignment="1" applyProtection="1">
      <alignment horizontal="center" vertical="center" wrapText="1"/>
    </xf>
    <xf numFmtId="49" fontId="14" fillId="29" borderId="4" xfId="1" applyNumberFormat="1" applyFont="1" applyFill="1" applyBorder="1" applyAlignment="1" applyProtection="1">
      <alignment horizontal="center" vertical="center" wrapText="1"/>
    </xf>
    <xf numFmtId="49" fontId="12" fillId="29" borderId="4" xfId="1" applyNumberFormat="1" applyFont="1" applyFill="1" applyBorder="1" applyAlignment="1" applyProtection="1">
      <alignment horizontal="center" vertical="center" wrapText="1"/>
    </xf>
    <xf numFmtId="0" fontId="14" fillId="29" borderId="4" xfId="1" applyNumberFormat="1" applyFont="1" applyFill="1" applyBorder="1" applyAlignment="1" applyProtection="1">
      <alignment horizontal="center" vertical="center" wrapText="1"/>
    </xf>
    <xf numFmtId="0" fontId="14" fillId="3" borderId="4" xfId="1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Border="1" applyProtection="1">
      <alignment vertical="top" wrapText="1"/>
    </xf>
    <xf numFmtId="2" fontId="40" fillId="29" borderId="105" xfId="1" applyNumberFormat="1" applyFont="1" applyFill="1" applyBorder="1" applyAlignment="1" applyProtection="1">
      <alignment horizontal="center" vertical="center"/>
    </xf>
    <xf numFmtId="2" fontId="14" fillId="3" borderId="4" xfId="1" applyNumberFormat="1" applyFont="1" applyFill="1" applyBorder="1" applyAlignment="1" applyProtection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wrapText="1"/>
    </xf>
    <xf numFmtId="49" fontId="40" fillId="29" borderId="34" xfId="1" applyNumberFormat="1" applyFont="1" applyFill="1" applyBorder="1" applyAlignment="1" applyProtection="1">
      <alignment horizontal="left" vertical="center" wrapText="1" readingOrder="1"/>
    </xf>
    <xf numFmtId="49" fontId="40" fillId="29" borderId="34" xfId="1" applyNumberFormat="1" applyFont="1" applyFill="1" applyBorder="1" applyAlignment="1" applyProtection="1">
      <alignment horizontal="left" vertical="center" wrapText="1"/>
    </xf>
    <xf numFmtId="0" fontId="40" fillId="29" borderId="89" xfId="1" applyNumberFormat="1" applyFont="1" applyFill="1" applyBorder="1" applyAlignment="1" applyProtection="1">
      <alignment horizontal="center" vertical="center" wrapText="1"/>
    </xf>
    <xf numFmtId="2" fontId="40" fillId="29" borderId="106" xfId="1" applyNumberFormat="1" applyFont="1" applyFill="1" applyBorder="1" applyAlignment="1" applyProtection="1">
      <alignment horizontal="center" vertical="center"/>
    </xf>
    <xf numFmtId="167" fontId="40" fillId="3" borderId="89" xfId="1" applyNumberFormat="1" applyFont="1" applyFill="1" applyBorder="1" applyAlignment="1" applyProtection="1">
      <alignment horizontal="center" vertical="center" wrapText="1"/>
    </xf>
    <xf numFmtId="173" fontId="40" fillId="3" borderId="89" xfId="1" applyNumberFormat="1" applyFont="1" applyFill="1" applyBorder="1" applyAlignment="1" applyProtection="1">
      <alignment horizontal="center" vertical="center" wrapText="1"/>
    </xf>
    <xf numFmtId="49" fontId="74" fillId="2" borderId="96" xfId="1" applyNumberFormat="1" applyFont="1" applyFill="1" applyBorder="1" applyAlignment="1" applyProtection="1">
      <alignment horizontal="center" vertical="center" wrapText="1" readingOrder="1"/>
    </xf>
    <xf numFmtId="2" fontId="40" fillId="0" borderId="89" xfId="1" applyNumberFormat="1" applyFont="1" applyFill="1" applyBorder="1" applyAlignment="1" applyProtection="1">
      <alignment horizontal="center" vertical="center"/>
    </xf>
    <xf numFmtId="49" fontId="40" fillId="29" borderId="14" xfId="1" applyNumberFormat="1" applyFont="1" applyFill="1" applyBorder="1" applyAlignment="1" applyProtection="1">
      <alignment horizontal="left" vertical="center" wrapText="1" readingOrder="1"/>
    </xf>
    <xf numFmtId="49" fontId="40" fillId="29" borderId="14" xfId="1" applyNumberFormat="1" applyFont="1" applyFill="1" applyBorder="1" applyAlignment="1" applyProtection="1">
      <alignment horizontal="left" vertical="center" wrapText="1"/>
    </xf>
    <xf numFmtId="0" fontId="40" fillId="29" borderId="14" xfId="1" applyNumberFormat="1" applyFont="1" applyFill="1" applyBorder="1" applyAlignment="1" applyProtection="1">
      <alignment horizontal="center" vertical="center" wrapText="1"/>
    </xf>
    <xf numFmtId="167" fontId="40" fillId="3" borderId="100" xfId="1" applyNumberFormat="1" applyFont="1" applyFill="1" applyBorder="1" applyAlignment="1" applyProtection="1">
      <alignment horizontal="center" vertical="center" wrapText="1"/>
    </xf>
    <xf numFmtId="167" fontId="40" fillId="3" borderId="14" xfId="1" applyNumberFormat="1" applyFont="1" applyFill="1" applyBorder="1" applyAlignment="1" applyProtection="1">
      <alignment horizontal="center" vertical="center" wrapText="1"/>
    </xf>
    <xf numFmtId="173" fontId="40" fillId="3" borderId="14" xfId="1" applyNumberFormat="1" applyFont="1" applyFill="1" applyBorder="1" applyAlignment="1" applyProtection="1">
      <alignment horizontal="center" vertical="center" wrapText="1"/>
    </xf>
    <xf numFmtId="49" fontId="74" fillId="2" borderId="2" xfId="1" applyNumberFormat="1" applyFont="1" applyFill="1" applyBorder="1" applyAlignment="1" applyProtection="1">
      <alignment horizontal="center" vertical="center" wrapText="1" readingOrder="1"/>
    </xf>
    <xf numFmtId="49" fontId="40" fillId="29" borderId="89" xfId="1" applyNumberFormat="1" applyFont="1" applyFill="1" applyBorder="1" applyAlignment="1" applyProtection="1">
      <alignment horizontal="left" vertical="center" wrapText="1" readingOrder="1"/>
    </xf>
    <xf numFmtId="49" fontId="40" fillId="29" borderId="89" xfId="1" applyNumberFormat="1" applyFont="1" applyFill="1" applyBorder="1" applyAlignment="1" applyProtection="1">
      <alignment horizontal="left" vertical="center" wrapText="1"/>
    </xf>
    <xf numFmtId="2" fontId="40" fillId="29" borderId="108" xfId="1" applyNumberFormat="1" applyFont="1" applyFill="1" applyBorder="1" applyAlignment="1" applyProtection="1">
      <alignment horizontal="center" vertical="center"/>
    </xf>
    <xf numFmtId="49" fontId="40" fillId="0" borderId="87" xfId="1" applyNumberFormat="1" applyFont="1" applyFill="1" applyBorder="1" applyAlignment="1" applyProtection="1">
      <alignment horizontal="left" vertical="center" wrapText="1" readingOrder="1"/>
    </xf>
    <xf numFmtId="0" fontId="40" fillId="2" borderId="87" xfId="1" applyNumberFormat="1" applyFont="1" applyFill="1" applyBorder="1" applyAlignment="1" applyProtection="1">
      <alignment horizontal="center" vertical="center" wrapText="1"/>
    </xf>
    <xf numFmtId="167" fontId="40" fillId="3" borderId="87" xfId="1" applyNumberFormat="1" applyFont="1" applyFill="1" applyBorder="1" applyAlignment="1" applyProtection="1">
      <alignment horizontal="center" vertical="center" wrapText="1"/>
    </xf>
    <xf numFmtId="173" fontId="40" fillId="3" borderId="87" xfId="1" applyNumberFormat="1" applyFont="1" applyFill="1" applyBorder="1" applyAlignment="1" applyProtection="1">
      <alignment horizontal="center" vertical="center" wrapText="1"/>
    </xf>
    <xf numFmtId="49" fontId="74" fillId="2" borderId="15" xfId="1" applyNumberFormat="1" applyFont="1" applyFill="1" applyBorder="1" applyAlignment="1" applyProtection="1">
      <alignment horizontal="center" vertical="center" wrapText="1" readingOrder="1"/>
    </xf>
    <xf numFmtId="49" fontId="15" fillId="29" borderId="4" xfId="1" applyNumberFormat="1" applyFont="1" applyFill="1" applyBorder="1" applyAlignment="1" applyProtection="1">
      <alignment horizontal="center" vertical="center" wrapText="1"/>
    </xf>
    <xf numFmtId="49" fontId="40" fillId="29" borderId="5" xfId="1" applyNumberFormat="1" applyFont="1" applyFill="1" applyBorder="1" applyAlignment="1" applyProtection="1">
      <alignment horizontal="left" vertical="center" wrapText="1"/>
    </xf>
    <xf numFmtId="0" fontId="40" fillId="2" borderId="5" xfId="1" applyNumberFormat="1" applyFont="1" applyFill="1" applyBorder="1" applyAlignment="1" applyProtection="1">
      <alignment horizontal="center" vertical="center" wrapText="1"/>
    </xf>
    <xf numFmtId="167" fontId="40" fillId="3" borderId="5" xfId="1" applyNumberFormat="1" applyFont="1" applyFill="1" applyBorder="1" applyAlignment="1" applyProtection="1">
      <alignment horizontal="center" vertical="center" wrapText="1"/>
    </xf>
    <xf numFmtId="173" fontId="40" fillId="3" borderId="5" xfId="1" applyNumberFormat="1" applyFont="1" applyFill="1" applyBorder="1" applyAlignment="1" applyProtection="1">
      <alignment horizontal="center" vertical="center" wrapText="1"/>
    </xf>
    <xf numFmtId="49" fontId="74" fillId="2" borderId="11" xfId="1" applyNumberFormat="1" applyFont="1" applyFill="1" applyBorder="1" applyAlignment="1" applyProtection="1">
      <alignment horizontal="center" vertical="center" wrapText="1" readingOrder="1"/>
    </xf>
    <xf numFmtId="2" fontId="40" fillId="0" borderId="5" xfId="1" applyNumberFormat="1" applyFont="1" applyFill="1" applyBorder="1" applyAlignment="1" applyProtection="1">
      <alignment horizontal="center" vertical="center"/>
    </xf>
    <xf numFmtId="49" fontId="40" fillId="0" borderId="14" xfId="1" applyNumberFormat="1" applyFont="1" applyFill="1" applyBorder="1" applyAlignment="1" applyProtection="1">
      <alignment horizontal="left" vertical="center" wrapText="1" readingOrder="1"/>
    </xf>
    <xf numFmtId="0" fontId="40" fillId="2" borderId="86" xfId="1" applyNumberFormat="1" applyFont="1" applyFill="1" applyBorder="1" applyAlignment="1" applyProtection="1">
      <alignment horizontal="center" vertical="center" wrapText="1"/>
    </xf>
    <xf numFmtId="2" fontId="40" fillId="0" borderId="14" xfId="1" applyNumberFormat="1" applyFont="1" applyFill="1" applyBorder="1" applyAlignment="1" applyProtection="1">
      <alignment horizontal="center" vertical="center"/>
    </xf>
    <xf numFmtId="49" fontId="40" fillId="0" borderId="89" xfId="1" applyNumberFormat="1" applyFont="1" applyFill="1" applyBorder="1" applyAlignment="1" applyProtection="1">
      <alignment horizontal="left" vertical="center" wrapText="1" readingOrder="1"/>
    </xf>
    <xf numFmtId="2" fontId="40" fillId="0" borderId="32" xfId="1" applyNumberFormat="1" applyFont="1" applyFill="1" applyBorder="1" applyAlignment="1" applyProtection="1">
      <alignment horizontal="center" vertical="center"/>
    </xf>
    <xf numFmtId="49" fontId="40" fillId="2" borderId="27" xfId="1" applyNumberFormat="1" applyFont="1" applyFill="1" applyBorder="1" applyAlignment="1" applyProtection="1">
      <alignment vertical="center" wrapText="1" readingOrder="1"/>
    </xf>
    <xf numFmtId="49" fontId="40" fillId="2" borderId="27" xfId="1" applyNumberFormat="1" applyFont="1" applyFill="1" applyBorder="1" applyAlignment="1" applyProtection="1">
      <alignment horizontal="left" vertical="center" wrapText="1"/>
    </xf>
    <xf numFmtId="0" fontId="40" fillId="2" borderId="27" xfId="1" applyNumberFormat="1" applyFont="1" applyFill="1" applyBorder="1" applyAlignment="1" applyProtection="1">
      <alignment horizontal="center" vertical="center" wrapText="1"/>
    </xf>
    <xf numFmtId="167" fontId="40" fillId="3" borderId="27" xfId="1" applyNumberFormat="1" applyFont="1" applyFill="1" applyBorder="1" applyAlignment="1" applyProtection="1">
      <alignment horizontal="center" vertical="center" wrapText="1"/>
    </xf>
    <xf numFmtId="173" fontId="40" fillId="3" borderId="27" xfId="1" applyNumberFormat="1" applyFont="1" applyFill="1" applyBorder="1" applyAlignment="1" applyProtection="1">
      <alignment horizontal="center" vertical="center" wrapText="1"/>
    </xf>
    <xf numFmtId="49" fontId="74" fillId="2" borderId="28" xfId="1" applyNumberFormat="1" applyFont="1" applyFill="1" applyBorder="1" applyAlignment="1" applyProtection="1">
      <alignment horizontal="center" vertical="center" wrapText="1" readingOrder="1"/>
    </xf>
    <xf numFmtId="2" fontId="40" fillId="0" borderId="6" xfId="1" applyNumberFormat="1" applyFont="1" applyFill="1" applyBorder="1" applyAlignment="1" applyProtection="1">
      <alignment horizontal="center" vertical="center"/>
    </xf>
    <xf numFmtId="0" fontId="33" fillId="29" borderId="4" xfId="1" applyNumberFormat="1" applyFont="1" applyFill="1" applyBorder="1" applyProtection="1">
      <alignment vertical="top" wrapText="1"/>
    </xf>
    <xf numFmtId="49" fontId="40" fillId="2" borderId="5" xfId="1" applyNumberFormat="1" applyFont="1" applyFill="1" applyBorder="1" applyAlignment="1" applyProtection="1">
      <alignment vertical="center" wrapText="1" readingOrder="1"/>
    </xf>
    <xf numFmtId="49" fontId="40" fillId="2" borderId="5" xfId="1" applyNumberFormat="1" applyFont="1" applyFill="1" applyBorder="1" applyAlignment="1" applyProtection="1">
      <alignment horizontal="left" vertical="center" wrapText="1"/>
    </xf>
    <xf numFmtId="49" fontId="74" fillId="2" borderId="39" xfId="1" applyNumberFormat="1" applyFont="1" applyFill="1" applyBorder="1" applyAlignment="1" applyProtection="1">
      <alignment horizontal="center" vertical="center" wrapText="1" readingOrder="1"/>
    </xf>
    <xf numFmtId="49" fontId="40" fillId="2" borderId="44" xfId="1" applyNumberFormat="1" applyFont="1" applyFill="1" applyBorder="1" applyAlignment="1" applyProtection="1">
      <alignment vertical="center" wrapText="1" readingOrder="1"/>
    </xf>
    <xf numFmtId="49" fontId="40" fillId="2" borderId="44" xfId="1" applyNumberFormat="1" applyFont="1" applyFill="1" applyBorder="1" applyAlignment="1" applyProtection="1">
      <alignment horizontal="left" vertical="center" wrapText="1"/>
    </xf>
    <xf numFmtId="0" fontId="40" fillId="2" borderId="44" xfId="1" applyNumberFormat="1" applyFont="1" applyFill="1" applyBorder="1" applyAlignment="1" applyProtection="1">
      <alignment horizontal="center" vertical="center" wrapText="1"/>
    </xf>
    <xf numFmtId="49" fontId="40" fillId="2" borderId="86" xfId="1" applyNumberFormat="1" applyFont="1" applyFill="1" applyBorder="1" applyAlignment="1" applyProtection="1">
      <alignment vertical="center" wrapText="1" readingOrder="1"/>
    </xf>
    <xf numFmtId="49" fontId="40" fillId="2" borderId="86" xfId="1" applyNumberFormat="1" applyFont="1" applyFill="1" applyBorder="1" applyAlignment="1" applyProtection="1">
      <alignment horizontal="left" vertical="center" wrapText="1"/>
    </xf>
    <xf numFmtId="49" fontId="40" fillId="2" borderId="89" xfId="1" applyNumberFormat="1" applyFont="1" applyFill="1" applyBorder="1" applyAlignment="1" applyProtection="1">
      <alignment vertical="center" wrapText="1" readingOrder="1"/>
    </xf>
    <xf numFmtId="49" fontId="40" fillId="2" borderId="31" xfId="1" applyNumberFormat="1" applyFont="1" applyFill="1" applyBorder="1" applyAlignment="1" applyProtection="1">
      <alignment horizontal="left" vertical="center" wrapText="1"/>
    </xf>
    <xf numFmtId="0" fontId="40" fillId="2" borderId="89" xfId="1" applyNumberFormat="1" applyFont="1" applyFill="1" applyBorder="1" applyAlignment="1" applyProtection="1">
      <alignment horizontal="center" vertical="center" wrapText="1"/>
    </xf>
    <xf numFmtId="49" fontId="40" fillId="2" borderId="87" xfId="1" applyNumberFormat="1" applyFont="1" applyFill="1" applyBorder="1" applyAlignment="1" applyProtection="1">
      <alignment vertical="center" wrapText="1" readingOrder="1"/>
    </xf>
    <xf numFmtId="49" fontId="40" fillId="2" borderId="87" xfId="1" applyNumberFormat="1" applyFont="1" applyFill="1" applyBorder="1" applyAlignment="1" applyProtection="1">
      <alignment horizontal="left" vertical="center" wrapText="1"/>
    </xf>
    <xf numFmtId="49" fontId="45" fillId="30" borderId="5" xfId="0" applyNumberFormat="1" applyFont="1" applyFill="1" applyBorder="1" applyAlignment="1" applyProtection="1">
      <alignment horizontal="left" vertical="center" wrapText="1"/>
    </xf>
    <xf numFmtId="49" fontId="40" fillId="2" borderId="89" xfId="1" applyNumberFormat="1" applyFont="1" applyFill="1" applyBorder="1" applyAlignment="1" applyProtection="1">
      <alignment horizontal="left" vertical="center" wrapText="1"/>
    </xf>
    <xf numFmtId="2" fontId="40" fillId="29" borderId="107" xfId="1" applyNumberFormat="1" applyFont="1" applyFill="1" applyBorder="1" applyAlignment="1" applyProtection="1">
      <alignment horizontal="center" vertical="center"/>
    </xf>
    <xf numFmtId="49" fontId="74" fillId="0" borderId="39" xfId="1" applyNumberFormat="1" applyFont="1" applyFill="1" applyBorder="1" applyAlignment="1" applyProtection="1">
      <alignment horizontal="center" vertical="center" wrapText="1" readingOrder="1"/>
    </xf>
    <xf numFmtId="0" fontId="3" fillId="2" borderId="92" xfId="1" applyNumberFormat="1" applyFont="1" applyFill="1" applyBorder="1" applyAlignment="1" applyProtection="1">
      <alignment vertical="center" wrapText="1"/>
    </xf>
    <xf numFmtId="0" fontId="40" fillId="2" borderId="92" xfId="1" applyNumberFormat="1" applyFont="1" applyFill="1" applyBorder="1" applyAlignment="1" applyProtection="1">
      <alignment horizontal="left" vertical="center" wrapText="1"/>
    </xf>
    <xf numFmtId="0" fontId="40" fillId="2" borderId="92" xfId="1" applyFont="1" applyFill="1" applyBorder="1" applyAlignment="1" applyProtection="1">
      <alignment horizontal="left" vertical="center" wrapText="1"/>
    </xf>
    <xf numFmtId="0" fontId="40" fillId="34" borderId="36" xfId="1" applyNumberFormat="1" applyFont="1" applyFill="1" applyBorder="1" applyAlignment="1" applyProtection="1">
      <alignment horizontal="center" vertical="center" wrapText="1"/>
    </xf>
    <xf numFmtId="0" fontId="40" fillId="0" borderId="36" xfId="1" applyNumberFormat="1" applyFont="1" applyFill="1" applyBorder="1" applyAlignment="1" applyProtection="1">
      <alignment horizontal="center" vertical="center" wrapText="1"/>
    </xf>
    <xf numFmtId="173" fontId="40" fillId="3" borderId="4" xfId="1" applyNumberFormat="1" applyFont="1" applyFill="1" applyBorder="1" applyAlignment="1" applyProtection="1">
      <alignment horizontal="center" vertical="center" wrapText="1"/>
    </xf>
    <xf numFmtId="168" fontId="40" fillId="2" borderId="4" xfId="1" applyNumberFormat="1" applyFont="1" applyFill="1" applyBorder="1" applyAlignment="1" applyProtection="1">
      <alignment horizontal="center" vertical="center" wrapText="1"/>
    </xf>
    <xf numFmtId="0" fontId="42" fillId="3" borderId="4" xfId="1" applyFont="1" applyFill="1" applyBorder="1" applyAlignment="1" applyProtection="1">
      <alignment horizontal="center" vertical="center" wrapText="1"/>
    </xf>
    <xf numFmtId="0" fontId="75" fillId="0" borderId="4" xfId="1" applyNumberFormat="1" applyFont="1" applyBorder="1" applyProtection="1">
      <alignment vertical="top" wrapText="1"/>
    </xf>
    <xf numFmtId="2" fontId="14" fillId="29" borderId="4" xfId="1" applyNumberFormat="1" applyFont="1" applyFill="1" applyBorder="1" applyAlignment="1" applyProtection="1">
      <alignment horizontal="center" vertical="center" wrapText="1"/>
    </xf>
    <xf numFmtId="0" fontId="1" fillId="29" borderId="4" xfId="1" applyNumberFormat="1" applyFont="1" applyFill="1" applyBorder="1" applyAlignment="1" applyProtection="1">
      <alignment vertical="center" wrapText="1"/>
    </xf>
    <xf numFmtId="1" fontId="40" fillId="2" borderId="4" xfId="1" applyNumberFormat="1" applyFont="1" applyFill="1" applyBorder="1" applyAlignment="1" applyProtection="1">
      <alignment horizontal="center" vertical="center" wrapText="1"/>
    </xf>
    <xf numFmtId="173" fontId="40" fillId="34" borderId="15" xfId="2" applyNumberFormat="1" applyFont="1" applyFill="1" applyBorder="1" applyAlignment="1" applyProtection="1">
      <alignment horizontal="center" vertical="center" wrapText="1"/>
    </xf>
    <xf numFmtId="169" fontId="40" fillId="2" borderId="15" xfId="1" applyNumberFormat="1" applyFont="1" applyFill="1" applyBorder="1" applyAlignment="1" applyProtection="1">
      <alignment horizontal="center" vertical="center" wrapText="1"/>
    </xf>
    <xf numFmtId="2" fontId="42" fillId="2" borderId="4" xfId="1" applyNumberFormat="1" applyFont="1" applyFill="1" applyBorder="1" applyAlignment="1" applyProtection="1">
      <alignment horizontal="center" vertical="center" wrapText="1"/>
    </xf>
    <xf numFmtId="2" fontId="75" fillId="2" borderId="4" xfId="1" applyNumberFormat="1" applyFont="1" applyFill="1" applyBorder="1" applyAlignment="1" applyProtection="1">
      <alignment horizontal="center" vertical="center" wrapText="1"/>
    </xf>
    <xf numFmtId="0" fontId="1" fillId="29" borderId="4" xfId="1" applyNumberFormat="1" applyFont="1" applyFill="1" applyBorder="1" applyProtection="1">
      <alignment vertical="top" wrapText="1"/>
    </xf>
    <xf numFmtId="2" fontId="13" fillId="29" borderId="4" xfId="1" applyNumberFormat="1" applyFont="1" applyFill="1" applyBorder="1" applyAlignment="1" applyProtection="1">
      <alignment horizontal="center" vertical="center" wrapText="1"/>
    </xf>
    <xf numFmtId="0" fontId="13" fillId="29" borderId="4" xfId="1" applyNumberFormat="1" applyFont="1" applyFill="1" applyBorder="1" applyProtection="1">
      <alignment vertical="top" wrapText="1"/>
    </xf>
    <xf numFmtId="0" fontId="14" fillId="29" borderId="4" xfId="1" applyNumberFormat="1" applyFont="1" applyFill="1" applyBorder="1" applyProtection="1">
      <alignment vertical="top" wrapText="1"/>
    </xf>
    <xf numFmtId="0" fontId="1" fillId="2" borderId="4" xfId="1" applyNumberFormat="1" applyFont="1" applyFill="1" applyBorder="1" applyAlignment="1" applyProtection="1">
      <alignment vertical="center" wrapText="1"/>
    </xf>
    <xf numFmtId="0" fontId="13" fillId="2" borderId="4" xfId="1" applyNumberFormat="1" applyFont="1" applyFill="1" applyBorder="1" applyProtection="1">
      <alignment vertical="top" wrapText="1"/>
    </xf>
    <xf numFmtId="0" fontId="14" fillId="2" borderId="4" xfId="1" applyNumberFormat="1" applyFont="1" applyFill="1" applyBorder="1" applyProtection="1">
      <alignment vertical="top" wrapText="1"/>
    </xf>
    <xf numFmtId="0" fontId="6" fillId="0" borderId="4" xfId="1" applyNumberFormat="1" applyProtection="1">
      <alignment vertical="top" wrapText="1"/>
    </xf>
    <xf numFmtId="0" fontId="40" fillId="18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19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17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16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14" xfId="1" applyNumberFormat="1" applyFont="1" applyFill="1" applyBorder="1" applyAlignment="1" applyProtection="1">
      <alignment horizontal="center" vertical="center" wrapText="1"/>
      <protection locked="0"/>
    </xf>
    <xf numFmtId="0" fontId="40" fillId="19" borderId="14" xfId="1" applyNumberFormat="1" applyFont="1" applyFill="1" applyBorder="1" applyAlignment="1" applyProtection="1">
      <alignment horizontal="center" vertical="center" wrapText="1"/>
      <protection locked="0"/>
    </xf>
    <xf numFmtId="0" fontId="40" fillId="16" borderId="14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19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17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16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17" borderId="14" xfId="1" applyNumberFormat="1" applyFont="1" applyFill="1" applyBorder="1" applyAlignment="1" applyProtection="1">
      <alignment horizontal="center" vertical="center" wrapText="1"/>
      <protection locked="0"/>
    </xf>
    <xf numFmtId="0" fontId="40" fillId="40" borderId="77" xfId="0" applyNumberFormat="1" applyFont="1" applyFill="1" applyBorder="1" applyAlignment="1" applyProtection="1">
      <alignment horizontal="center" vertical="center" wrapText="1"/>
      <protection locked="0"/>
    </xf>
    <xf numFmtId="0" fontId="40" fillId="31" borderId="77" xfId="1" applyNumberFormat="1" applyFont="1" applyFill="1" applyBorder="1" applyAlignment="1" applyProtection="1">
      <alignment horizontal="center" vertical="center" wrapText="1"/>
      <protection locked="0"/>
    </xf>
    <xf numFmtId="0" fontId="40" fillId="13" borderId="10" xfId="1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1" applyNumberFormat="1" applyFont="1" applyFill="1" applyBorder="1" applyAlignment="1" applyProtection="1">
      <alignment horizontal="center" vertical="center" wrapText="1"/>
      <protection locked="0"/>
    </xf>
    <xf numFmtId="0" fontId="40" fillId="12" borderId="86" xfId="1" applyNumberFormat="1" applyFont="1" applyFill="1" applyBorder="1" applyAlignment="1" applyProtection="1">
      <alignment horizontal="center" vertical="center" wrapText="1"/>
      <protection locked="0"/>
    </xf>
    <xf numFmtId="0" fontId="56" fillId="14" borderId="10" xfId="1" applyNumberFormat="1" applyFont="1" applyFill="1" applyBorder="1" applyAlignment="1" applyProtection="1">
      <alignment horizontal="center" vertical="center" wrapText="1"/>
      <protection locked="0"/>
    </xf>
    <xf numFmtId="0" fontId="40" fillId="13" borderId="33" xfId="1" applyNumberFormat="1" applyFont="1" applyFill="1" applyBorder="1" applyAlignment="1" applyProtection="1">
      <alignment horizontal="center" vertical="center" wrapText="1"/>
      <protection locked="0"/>
    </xf>
    <xf numFmtId="0" fontId="40" fillId="15" borderId="33" xfId="1" applyNumberFormat="1" applyFont="1" applyFill="1" applyBorder="1" applyAlignment="1" applyProtection="1">
      <alignment horizontal="center" vertical="center" wrapText="1"/>
      <protection locked="0"/>
    </xf>
    <xf numFmtId="0" fontId="40" fillId="12" borderId="89" xfId="1" applyNumberFormat="1" applyFont="1" applyFill="1" applyBorder="1" applyAlignment="1" applyProtection="1">
      <alignment horizontal="center" vertical="center" wrapText="1"/>
      <protection locked="0"/>
    </xf>
    <xf numFmtId="0" fontId="56" fillId="14" borderId="33" xfId="1" applyNumberFormat="1" applyFont="1" applyFill="1" applyBorder="1" applyAlignment="1" applyProtection="1">
      <alignment horizontal="center" vertical="center" wrapText="1"/>
      <protection locked="0"/>
    </xf>
    <xf numFmtId="0" fontId="40" fillId="13" borderId="99" xfId="1" applyNumberFormat="1" applyFont="1" applyFill="1" applyBorder="1" applyAlignment="1" applyProtection="1">
      <alignment horizontal="center" vertical="center" wrapText="1"/>
      <protection locked="0"/>
    </xf>
    <xf numFmtId="0" fontId="40" fillId="15" borderId="99" xfId="1" applyNumberFormat="1" applyFont="1" applyFill="1" applyBorder="1" applyAlignment="1" applyProtection="1">
      <alignment horizontal="center" vertical="center" wrapText="1"/>
      <protection locked="0"/>
    </xf>
    <xf numFmtId="0" fontId="40" fillId="12" borderId="14" xfId="1" applyNumberFormat="1" applyFont="1" applyFill="1" applyBorder="1" applyAlignment="1" applyProtection="1">
      <alignment horizontal="center" vertical="center" wrapText="1"/>
      <protection locked="0"/>
    </xf>
    <xf numFmtId="0" fontId="40" fillId="0" borderId="77" xfId="1" applyNumberFormat="1" applyFont="1" applyFill="1" applyBorder="1" applyAlignment="1" applyProtection="1">
      <alignment horizontal="center" vertical="center" wrapText="1"/>
      <protection locked="0"/>
    </xf>
    <xf numFmtId="0" fontId="56" fillId="14" borderId="99" xfId="1" applyNumberFormat="1" applyFont="1" applyFill="1" applyBorder="1" applyAlignment="1" applyProtection="1">
      <alignment horizontal="center" vertical="center" wrapText="1"/>
      <protection locked="0"/>
    </xf>
    <xf numFmtId="0" fontId="40" fillId="18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19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17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16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34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63" borderId="121" xfId="1" applyNumberFormat="1" applyFont="1" applyFill="1" applyBorder="1" applyAlignment="1" applyProtection="1">
      <alignment horizontal="center" vertical="center" wrapText="1"/>
      <protection locked="0"/>
    </xf>
    <xf numFmtId="0" fontId="40" fillId="64" borderId="27" xfId="1" applyNumberFormat="1" applyFont="1" applyFill="1" applyBorder="1" applyAlignment="1" applyProtection="1">
      <alignment horizontal="center" vertical="center" wrapText="1"/>
      <protection locked="0"/>
    </xf>
    <xf numFmtId="0" fontId="40" fillId="65" borderId="27" xfId="1" applyNumberFormat="1" applyFont="1" applyFill="1" applyBorder="1" applyAlignment="1" applyProtection="1">
      <alignment horizontal="center" vertical="center" wrapText="1"/>
      <protection locked="0"/>
    </xf>
    <xf numFmtId="0" fontId="40" fillId="66" borderId="27" xfId="1" applyNumberFormat="1" applyFont="1" applyFill="1" applyBorder="1" applyAlignment="1" applyProtection="1">
      <alignment horizontal="center" vertical="center" wrapText="1"/>
      <protection locked="0"/>
    </xf>
    <xf numFmtId="0" fontId="40" fillId="67" borderId="27" xfId="1" applyNumberFormat="1" applyFont="1" applyFill="1" applyBorder="1" applyAlignment="1" applyProtection="1">
      <alignment horizontal="center" vertical="center" wrapText="1"/>
      <protection locked="0"/>
    </xf>
    <xf numFmtId="0" fontId="40" fillId="68" borderId="27" xfId="1" applyNumberFormat="1" applyFont="1" applyFill="1" applyBorder="1" applyAlignment="1" applyProtection="1">
      <alignment horizontal="center" vertical="center" wrapText="1"/>
      <protection locked="0"/>
    </xf>
    <xf numFmtId="0" fontId="40" fillId="34" borderId="29" xfId="1" applyNumberFormat="1" applyFont="1" applyFill="1" applyBorder="1" applyAlignment="1" applyProtection="1">
      <alignment horizontal="center" vertical="center" wrapText="1"/>
      <protection locked="0"/>
    </xf>
    <xf numFmtId="0" fontId="40" fillId="69" borderId="27" xfId="1" applyNumberFormat="1" applyFont="1" applyFill="1" applyBorder="1" applyAlignment="1" applyProtection="1">
      <alignment horizontal="center" vertical="center" wrapText="1"/>
      <protection locked="0"/>
    </xf>
    <xf numFmtId="0" fontId="40" fillId="63" borderId="122" xfId="1" applyNumberFormat="1" applyFont="1" applyFill="1" applyBorder="1" applyAlignment="1" applyProtection="1">
      <alignment horizontal="center" vertical="center" wrapText="1"/>
      <protection locked="0"/>
    </xf>
    <xf numFmtId="0" fontId="40" fillId="64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65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66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67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68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34" borderId="37" xfId="1" applyNumberFormat="1" applyFont="1" applyFill="1" applyBorder="1" applyAlignment="1" applyProtection="1">
      <alignment horizontal="center" vertical="center" wrapText="1"/>
      <protection locked="0"/>
    </xf>
    <xf numFmtId="0" fontId="40" fillId="69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63" borderId="123" xfId="1" applyNumberFormat="1" applyFont="1" applyFill="1" applyBorder="1" applyAlignment="1" applyProtection="1">
      <alignment horizontal="center" vertical="center" wrapText="1"/>
      <protection locked="0"/>
    </xf>
    <xf numFmtId="0" fontId="40" fillId="64" borderId="44" xfId="1" applyNumberFormat="1" applyFont="1" applyFill="1" applyBorder="1" applyAlignment="1" applyProtection="1">
      <alignment horizontal="center" vertical="center" wrapText="1"/>
      <protection locked="0"/>
    </xf>
    <xf numFmtId="0" fontId="40" fillId="65" borderId="44" xfId="1" applyNumberFormat="1" applyFont="1" applyFill="1" applyBorder="1" applyAlignment="1" applyProtection="1">
      <alignment horizontal="center" vertical="center" wrapText="1"/>
      <protection locked="0"/>
    </xf>
    <xf numFmtId="0" fontId="40" fillId="66" borderId="44" xfId="1" applyNumberFormat="1" applyFont="1" applyFill="1" applyBorder="1" applyAlignment="1" applyProtection="1">
      <alignment horizontal="center" vertical="center" wrapText="1"/>
      <protection locked="0"/>
    </xf>
    <xf numFmtId="0" fontId="40" fillId="67" borderId="44" xfId="1" applyNumberFormat="1" applyFont="1" applyFill="1" applyBorder="1" applyAlignment="1" applyProtection="1">
      <alignment horizontal="center" vertical="center" wrapText="1"/>
      <protection locked="0"/>
    </xf>
    <xf numFmtId="0" fontId="40" fillId="68" borderId="44" xfId="1" applyNumberFormat="1" applyFont="1" applyFill="1" applyBorder="1" applyAlignment="1" applyProtection="1">
      <alignment horizontal="center" vertical="center" wrapText="1"/>
      <protection locked="0"/>
    </xf>
    <xf numFmtId="0" fontId="40" fillId="31" borderId="44" xfId="1" applyNumberFormat="1" applyFont="1" applyFill="1" applyBorder="1" applyAlignment="1" applyProtection="1">
      <alignment horizontal="center" vertical="center" wrapText="1"/>
      <protection locked="0"/>
    </xf>
    <xf numFmtId="0" fontId="40" fillId="69" borderId="44" xfId="1" applyNumberFormat="1" applyFont="1" applyFill="1" applyBorder="1" applyAlignment="1" applyProtection="1">
      <alignment horizontal="center" vertical="center" wrapText="1"/>
      <protection locked="0"/>
    </xf>
    <xf numFmtId="0" fontId="40" fillId="63" borderId="120" xfId="1" applyNumberFormat="1" applyFont="1" applyFill="1" applyBorder="1" applyAlignment="1" applyProtection="1">
      <alignment horizontal="center" vertical="center" wrapText="1"/>
      <protection locked="0"/>
    </xf>
    <xf numFmtId="0" fontId="40" fillId="64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65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66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67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68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34" borderId="92" xfId="1" applyNumberFormat="1" applyFont="1" applyFill="1" applyBorder="1" applyAlignment="1" applyProtection="1">
      <alignment horizontal="center" vertical="center" wrapText="1"/>
      <protection locked="0"/>
    </xf>
    <xf numFmtId="0" fontId="40" fillId="69" borderId="89" xfId="1" applyNumberFormat="1" applyFont="1" applyFill="1" applyBorder="1" applyAlignment="1" applyProtection="1">
      <alignment horizontal="center" vertical="center" wrapText="1"/>
      <protection locked="0"/>
    </xf>
    <xf numFmtId="0" fontId="40" fillId="63" borderId="124" xfId="1" applyNumberFormat="1" applyFont="1" applyFill="1" applyBorder="1" applyAlignment="1" applyProtection="1">
      <alignment horizontal="center" vertical="center" wrapText="1"/>
      <protection locked="0"/>
    </xf>
    <xf numFmtId="0" fontId="40" fillId="64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65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66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67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68" borderId="87" xfId="1" applyNumberFormat="1" applyFont="1" applyFill="1" applyBorder="1" applyAlignment="1" applyProtection="1">
      <alignment horizontal="center" vertical="center" wrapText="1"/>
      <protection locked="0"/>
    </xf>
    <xf numFmtId="0" fontId="40" fillId="34" borderId="4" xfId="1" applyNumberFormat="1" applyFont="1" applyFill="1" applyBorder="1" applyAlignment="1" applyProtection="1">
      <alignment horizontal="center" vertical="center" wrapText="1"/>
      <protection locked="0"/>
    </xf>
    <xf numFmtId="0" fontId="40" fillId="69" borderId="87" xfId="1" applyNumberFormat="1" applyFont="1" applyFill="1" applyBorder="1" applyAlignment="1" applyProtection="1">
      <alignment horizontal="center" vertical="center" wrapText="1"/>
      <protection locked="0"/>
    </xf>
    <xf numFmtId="49" fontId="61" fillId="2" borderId="3" xfId="0" applyNumberFormat="1" applyFont="1" applyFill="1" applyBorder="1" applyAlignment="1" applyProtection="1">
      <alignment vertical="center" wrapText="1"/>
      <protection hidden="1"/>
    </xf>
    <xf numFmtId="0" fontId="36" fillId="70" borderId="5" xfId="1" applyNumberFormat="1" applyFont="1" applyFill="1" applyBorder="1" applyAlignment="1" applyProtection="1">
      <alignment horizontal="center" vertical="center" wrapText="1"/>
    </xf>
    <xf numFmtId="0" fontId="36" fillId="70" borderId="127" xfId="0" applyNumberFormat="1" applyFont="1" applyFill="1" applyBorder="1" applyAlignment="1" applyProtection="1">
      <alignment horizontal="center" vertical="center" wrapText="1"/>
    </xf>
    <xf numFmtId="49" fontId="36" fillId="70" borderId="92" xfId="0" applyNumberFormat="1" applyFont="1" applyFill="1" applyBorder="1" applyAlignment="1" applyProtection="1">
      <alignment horizontal="center" vertical="center" wrapText="1"/>
    </xf>
    <xf numFmtId="0" fontId="40" fillId="70" borderId="94" xfId="0" applyNumberFormat="1" applyFont="1" applyFill="1" applyBorder="1" applyAlignment="1" applyProtection="1">
      <alignment horizontal="center" vertical="center" wrapText="1"/>
      <protection locked="0"/>
    </xf>
    <xf numFmtId="0" fontId="40" fillId="70" borderId="37" xfId="0" applyNumberFormat="1" applyFont="1" applyFill="1" applyBorder="1" applyAlignment="1" applyProtection="1">
      <alignment horizontal="center" vertical="center" wrapText="1"/>
      <protection locked="0"/>
    </xf>
    <xf numFmtId="0" fontId="40" fillId="70" borderId="38" xfId="0" applyNumberFormat="1" applyFont="1" applyFill="1" applyBorder="1" applyAlignment="1" applyProtection="1">
      <alignment horizontal="center" vertical="center" wrapText="1"/>
      <protection locked="0"/>
    </xf>
    <xf numFmtId="0" fontId="40" fillId="70" borderId="87" xfId="0" applyNumberFormat="1" applyFont="1" applyFill="1" applyBorder="1" applyAlignment="1" applyProtection="1">
      <alignment horizontal="center" vertical="center" wrapText="1"/>
      <protection locked="0"/>
    </xf>
    <xf numFmtId="0" fontId="40" fillId="70" borderId="86" xfId="0" applyNumberFormat="1" applyFont="1" applyFill="1" applyBorder="1" applyAlignment="1" applyProtection="1">
      <alignment horizontal="center" vertical="center" wrapText="1"/>
      <protection locked="0"/>
    </xf>
    <xf numFmtId="0" fontId="40" fillId="70" borderId="89" xfId="0" applyNumberFormat="1" applyFont="1" applyFill="1" applyBorder="1" applyAlignment="1" applyProtection="1">
      <alignment horizontal="center" vertical="center" wrapText="1"/>
      <protection locked="0"/>
    </xf>
    <xf numFmtId="0" fontId="40" fillId="70" borderId="14" xfId="0" applyNumberFormat="1" applyFont="1" applyFill="1" applyBorder="1" applyAlignment="1" applyProtection="1">
      <alignment horizontal="center" vertical="center" wrapText="1"/>
      <protection locked="0"/>
    </xf>
    <xf numFmtId="0" fontId="40" fillId="70" borderId="92" xfId="0" applyNumberFormat="1" applyFont="1" applyFill="1" applyBorder="1" applyAlignment="1" applyProtection="1">
      <alignment horizontal="center" vertical="center" wrapText="1"/>
      <protection locked="0"/>
    </xf>
    <xf numFmtId="0" fontId="40" fillId="70" borderId="27" xfId="0" applyNumberFormat="1" applyFont="1" applyFill="1" applyBorder="1" applyAlignment="1" applyProtection="1">
      <alignment horizontal="center" vertical="center" wrapText="1"/>
      <protection locked="0"/>
    </xf>
    <xf numFmtId="0" fontId="40" fillId="70" borderId="36" xfId="0" applyNumberFormat="1" applyFont="1" applyFill="1" applyBorder="1" applyAlignment="1" applyProtection="1">
      <alignment horizontal="center" vertical="center" wrapText="1"/>
    </xf>
    <xf numFmtId="49" fontId="84" fillId="41" borderId="1" xfId="1" applyNumberFormat="1" applyFont="1" applyFill="1" applyBorder="1" applyAlignment="1" applyProtection="1">
      <alignment vertical="center"/>
    </xf>
    <xf numFmtId="0" fontId="85" fillId="41" borderId="5" xfId="1" applyFont="1" applyFill="1" applyBorder="1" applyAlignment="1" applyProtection="1">
      <alignment horizontal="left" vertical="center" wrapText="1"/>
      <protection hidden="1"/>
    </xf>
    <xf numFmtId="49" fontId="86" fillId="41" borderId="32" xfId="1" applyNumberFormat="1" applyFont="1" applyFill="1" applyBorder="1" applyAlignment="1" applyProtection="1">
      <alignment horizontal="left" vertical="center" wrapText="1"/>
    </xf>
    <xf numFmtId="49" fontId="87" fillId="2" borderId="4" xfId="1" applyNumberFormat="1" applyFont="1" applyFill="1" applyBorder="1" applyAlignment="1" applyProtection="1">
      <alignment horizontal="left" vertical="center" wrapText="1"/>
    </xf>
    <xf numFmtId="49" fontId="88" fillId="41" borderId="4" xfId="1" applyNumberFormat="1" applyFont="1" applyFill="1" applyBorder="1" applyAlignment="1" applyProtection="1">
      <alignment horizontal="left" vertical="center" wrapText="1"/>
    </xf>
    <xf numFmtId="49" fontId="89" fillId="41" borderId="4" xfId="1" applyNumberFormat="1" applyFont="1" applyFill="1" applyBorder="1" applyAlignment="1" applyProtection="1">
      <alignment horizontal="left" vertical="center" wrapText="1"/>
    </xf>
    <xf numFmtId="49" fontId="87" fillId="41" borderId="4" xfId="1" applyNumberFormat="1" applyFont="1" applyFill="1" applyBorder="1" applyAlignment="1" applyProtection="1">
      <alignment horizontal="left" vertical="center" wrapText="1"/>
    </xf>
    <xf numFmtId="0" fontId="89" fillId="29" borderId="4" xfId="1" applyNumberFormat="1" applyFont="1" applyFill="1" applyBorder="1" applyProtection="1">
      <alignment vertical="top" wrapText="1"/>
    </xf>
    <xf numFmtId="49" fontId="87" fillId="41" borderId="92" xfId="1" applyNumberFormat="1" applyFont="1" applyFill="1" applyBorder="1" applyAlignment="1" applyProtection="1">
      <alignment horizontal="left" vertical="center" wrapText="1"/>
    </xf>
    <xf numFmtId="49" fontId="89" fillId="41" borderId="29" xfId="1" applyNumberFormat="1" applyFont="1" applyFill="1" applyBorder="1" applyAlignment="1" applyProtection="1">
      <alignment horizontal="left" vertical="center" wrapText="1"/>
    </xf>
    <xf numFmtId="49" fontId="89" fillId="41" borderId="30" xfId="1" applyNumberFormat="1" applyFont="1" applyFill="1" applyBorder="1" applyAlignment="1" applyProtection="1">
      <alignment horizontal="left" vertical="center" wrapText="1"/>
    </xf>
    <xf numFmtId="49" fontId="89" fillId="41" borderId="73" xfId="1" applyNumberFormat="1" applyFont="1" applyFill="1" applyBorder="1" applyAlignment="1" applyProtection="1">
      <alignment horizontal="left" vertical="center" wrapText="1"/>
    </xf>
    <xf numFmtId="49" fontId="89" fillId="41" borderId="74" xfId="1" applyNumberFormat="1" applyFont="1" applyFill="1" applyBorder="1" applyAlignment="1" applyProtection="1">
      <alignment horizontal="left" vertical="center" wrapText="1"/>
    </xf>
    <xf numFmtId="49" fontId="90" fillId="41" borderId="4" xfId="1" applyNumberFormat="1" applyFont="1" applyFill="1" applyBorder="1" applyAlignment="1" applyProtection="1">
      <alignment horizontal="left" vertical="center" wrapText="1"/>
    </xf>
    <xf numFmtId="49" fontId="89" fillId="41" borderId="29" xfId="1" applyNumberFormat="1" applyFont="1" applyFill="1" applyBorder="1" applyAlignment="1" applyProtection="1">
      <alignment vertical="center" wrapText="1"/>
    </xf>
    <xf numFmtId="49" fontId="89" fillId="41" borderId="4" xfId="1" applyNumberFormat="1" applyFont="1" applyFill="1" applyBorder="1" applyAlignment="1" applyProtection="1">
      <alignment vertical="center" wrapText="1"/>
    </xf>
    <xf numFmtId="49" fontId="88" fillId="41" borderId="4" xfId="1" applyNumberFormat="1" applyFont="1" applyFill="1" applyBorder="1" applyAlignment="1" applyProtection="1">
      <alignment vertical="center" wrapText="1"/>
    </xf>
    <xf numFmtId="49" fontId="89" fillId="41" borderId="30" xfId="1" applyNumberFormat="1" applyFont="1" applyFill="1" applyBorder="1" applyAlignment="1" applyProtection="1">
      <alignment vertical="center" wrapText="1"/>
    </xf>
    <xf numFmtId="49" fontId="91" fillId="41" borderId="4" xfId="1" applyNumberFormat="1" applyFont="1" applyFill="1" applyBorder="1" applyAlignment="1" applyProtection="1">
      <alignment horizontal="left" vertical="center" wrapText="1"/>
    </xf>
    <xf numFmtId="49" fontId="91" fillId="41" borderId="92" xfId="1" applyNumberFormat="1" applyFont="1" applyFill="1" applyBorder="1" applyAlignment="1" applyProtection="1">
      <alignment horizontal="left" vertical="center" wrapText="1"/>
    </xf>
    <xf numFmtId="0" fontId="89" fillId="41" borderId="4" xfId="1" applyNumberFormat="1" applyFont="1" applyFill="1" applyBorder="1" applyAlignment="1" applyProtection="1">
      <alignment horizontal="left" vertical="center" wrapText="1"/>
    </xf>
    <xf numFmtId="0" fontId="88" fillId="41" borderId="4" xfId="1" applyNumberFormat="1" applyFont="1" applyFill="1" applyBorder="1" applyAlignment="1" applyProtection="1">
      <alignment horizontal="left" vertical="center" wrapText="1"/>
    </xf>
    <xf numFmtId="0" fontId="89" fillId="41" borderId="30" xfId="1" applyNumberFormat="1" applyFont="1" applyFill="1" applyBorder="1" applyAlignment="1" applyProtection="1">
      <alignment horizontal="left" vertical="center" wrapText="1"/>
    </xf>
    <xf numFmtId="49" fontId="88" fillId="41" borderId="36" xfId="1" applyNumberFormat="1" applyFont="1" applyFill="1" applyBorder="1" applyAlignment="1" applyProtection="1">
      <alignment horizontal="left" vertical="center" wrapText="1"/>
    </xf>
    <xf numFmtId="49" fontId="89" fillId="41" borderId="92" xfId="1" applyNumberFormat="1" applyFont="1" applyFill="1" applyBorder="1" applyAlignment="1" applyProtection="1">
      <alignment horizontal="left" vertical="center"/>
    </xf>
    <xf numFmtId="0" fontId="92" fillId="41" borderId="4" xfId="1" applyFont="1" applyFill="1" applyBorder="1" applyAlignment="1" applyProtection="1">
      <alignment horizontal="left" vertical="center" wrapText="1"/>
    </xf>
    <xf numFmtId="0" fontId="92" fillId="41" borderId="4" xfId="1" applyNumberFormat="1" applyFont="1" applyFill="1" applyBorder="1" applyProtection="1">
      <alignment vertical="top" wrapText="1"/>
    </xf>
    <xf numFmtId="0" fontId="8" fillId="29" borderId="4" xfId="1" applyNumberFormat="1" applyFont="1" applyFill="1" applyBorder="1" applyProtection="1">
      <alignment vertical="top" wrapText="1"/>
    </xf>
    <xf numFmtId="173" fontId="40" fillId="34" borderId="92" xfId="2" applyNumberFormat="1" applyFont="1" applyFill="1" applyBorder="1" applyAlignment="1" applyProtection="1">
      <alignment horizontal="center" vertical="center" wrapText="1"/>
    </xf>
    <xf numFmtId="173" fontId="41" fillId="34" borderId="92" xfId="2" applyNumberFormat="1" applyFont="1" applyFill="1" applyBorder="1" applyAlignment="1" applyProtection="1">
      <alignment horizontal="center" vertical="center" wrapText="1"/>
    </xf>
    <xf numFmtId="0" fontId="40" fillId="71" borderId="149" xfId="0" applyNumberFormat="1" applyFont="1" applyFill="1" applyBorder="1" applyAlignment="1" applyProtection="1">
      <alignment horizontal="center" vertical="center" wrapText="1"/>
    </xf>
    <xf numFmtId="0" fontId="40" fillId="75" borderId="144" xfId="1" applyNumberFormat="1" applyFont="1" applyFill="1" applyBorder="1" applyAlignment="1" applyProtection="1">
      <alignment horizontal="center" vertical="center" wrapText="1"/>
    </xf>
    <xf numFmtId="0" fontId="40" fillId="72" borderId="145" xfId="0" applyNumberFormat="1" applyFont="1" applyFill="1" applyBorder="1" applyAlignment="1" applyProtection="1">
      <alignment horizontal="center" vertical="center" wrapText="1"/>
    </xf>
    <xf numFmtId="0" fontId="40" fillId="73" borderId="145" xfId="1" applyNumberFormat="1" applyFont="1" applyFill="1" applyBorder="1" applyAlignment="1" applyProtection="1">
      <alignment horizontal="center" vertical="center" wrapText="1"/>
    </xf>
    <xf numFmtId="0" fontId="40" fillId="74" borderId="145" xfId="0" applyNumberFormat="1" applyFont="1" applyFill="1" applyBorder="1" applyAlignment="1" applyProtection="1">
      <alignment horizontal="center" vertical="center" wrapText="1"/>
    </xf>
    <xf numFmtId="0" fontId="40" fillId="72" borderId="146" xfId="0" applyNumberFormat="1" applyFont="1" applyFill="1" applyBorder="1" applyAlignment="1" applyProtection="1">
      <alignment horizontal="center" vertical="center" wrapText="1"/>
    </xf>
    <xf numFmtId="0" fontId="40" fillId="73" borderId="146" xfId="1" applyNumberFormat="1" applyFont="1" applyFill="1" applyBorder="1" applyAlignment="1" applyProtection="1">
      <alignment horizontal="center" vertical="center" wrapText="1"/>
    </xf>
    <xf numFmtId="0" fontId="40" fillId="75" borderId="146" xfId="1" applyNumberFormat="1" applyFont="1" applyFill="1" applyBorder="1" applyAlignment="1" applyProtection="1">
      <alignment horizontal="center" vertical="center" wrapText="1"/>
    </xf>
    <xf numFmtId="0" fontId="40" fillId="74" borderId="146" xfId="0" applyNumberFormat="1" applyFont="1" applyFill="1" applyBorder="1" applyAlignment="1" applyProtection="1">
      <alignment horizontal="center" vertical="center" wrapText="1"/>
    </xf>
    <xf numFmtId="0" fontId="40" fillId="34" borderId="86" xfId="1" applyNumberFormat="1" applyFont="1" applyFill="1" applyBorder="1" applyAlignment="1" applyProtection="1">
      <alignment horizontal="center" vertical="center" wrapText="1"/>
      <protection locked="0"/>
    </xf>
    <xf numFmtId="0" fontId="40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40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40" fillId="13" borderId="41" xfId="1" applyNumberFormat="1" applyFont="1" applyFill="1" applyBorder="1" applyAlignment="1" applyProtection="1">
      <alignment horizontal="center" vertical="center" wrapText="1"/>
    </xf>
    <xf numFmtId="49" fontId="40" fillId="15" borderId="41" xfId="1" applyNumberFormat="1" applyFont="1" applyFill="1" applyBorder="1" applyAlignment="1" applyProtection="1">
      <alignment horizontal="center" vertical="center" wrapText="1"/>
    </xf>
    <xf numFmtId="49" fontId="40" fillId="12" borderId="32" xfId="1" applyNumberFormat="1" applyFont="1" applyFill="1" applyBorder="1" applyAlignment="1" applyProtection="1">
      <alignment horizontal="center" vertical="center" wrapText="1"/>
    </xf>
    <xf numFmtId="0" fontId="18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55" xfId="1" applyNumberFormat="1" applyFont="1" applyFill="1" applyBorder="1" applyAlignment="1" applyProtection="1">
      <alignment horizontal="center" vertical="center" wrapText="1"/>
      <protection hidden="1"/>
    </xf>
    <xf numFmtId="0" fontId="19" fillId="2" borderId="36" xfId="1" applyNumberFormat="1" applyFont="1" applyFill="1" applyBorder="1" applyAlignment="1" applyProtection="1">
      <alignment horizontal="center" vertical="center" wrapText="1"/>
      <protection hidden="1"/>
    </xf>
    <xf numFmtId="0" fontId="19" fillId="2" borderId="56" xfId="1" applyNumberFormat="1" applyFont="1" applyFill="1" applyBorder="1" applyAlignment="1" applyProtection="1">
      <alignment horizontal="center" vertical="center" wrapText="1"/>
      <protection hidden="1"/>
    </xf>
    <xf numFmtId="0" fontId="19" fillId="2" borderId="25" xfId="1" applyNumberFormat="1" applyFont="1" applyFill="1" applyBorder="1" applyAlignment="1" applyProtection="1">
      <alignment horizontal="center" vertical="center" wrapText="1"/>
      <protection hidden="1"/>
    </xf>
    <xf numFmtId="0" fontId="24" fillId="2" borderId="83" xfId="1" applyNumberFormat="1" applyFont="1" applyFill="1" applyBorder="1" applyAlignment="1" applyProtection="1">
      <alignment horizontal="center" vertical="center" wrapText="1"/>
      <protection hidden="1"/>
    </xf>
    <xf numFmtId="0" fontId="24" fillId="2" borderId="29" xfId="1" applyNumberFormat="1" applyFont="1" applyFill="1" applyBorder="1" applyAlignment="1" applyProtection="1">
      <alignment horizontal="center" vertical="center" wrapText="1"/>
      <protection hidden="1"/>
    </xf>
    <xf numFmtId="0" fontId="24" fillId="2" borderId="84" xfId="1" applyNumberFormat="1" applyFont="1" applyFill="1" applyBorder="1" applyAlignment="1" applyProtection="1">
      <alignment horizontal="center" vertical="center" wrapText="1"/>
      <protection hidden="1"/>
    </xf>
    <xf numFmtId="0" fontId="24" fillId="2" borderId="85" xfId="1" applyNumberFormat="1" applyFont="1" applyFill="1" applyBorder="1" applyAlignment="1" applyProtection="1">
      <alignment horizontal="center" vertical="center" wrapText="1"/>
      <protection hidden="1"/>
    </xf>
    <xf numFmtId="0" fontId="24" fillId="2" borderId="92" xfId="1" applyNumberFormat="1" applyFont="1" applyFill="1" applyBorder="1" applyAlignment="1" applyProtection="1">
      <alignment horizontal="center" vertical="center" wrapText="1"/>
      <protection hidden="1"/>
    </xf>
    <xf numFmtId="0" fontId="24" fillId="2" borderId="91" xfId="1" applyNumberFormat="1" applyFont="1" applyFill="1" applyBorder="1" applyAlignment="1" applyProtection="1">
      <alignment horizontal="center" vertical="center" wrapText="1"/>
      <protection hidden="1"/>
    </xf>
    <xf numFmtId="0" fontId="18" fillId="0" borderId="70" xfId="1" applyNumberFormat="1" applyFont="1" applyFill="1" applyBorder="1" applyAlignment="1" applyProtection="1">
      <alignment horizontal="center" vertical="center" wrapText="1"/>
      <protection hidden="1"/>
    </xf>
    <xf numFmtId="0" fontId="18" fillId="0" borderId="71" xfId="1" applyNumberFormat="1" applyFont="1" applyFill="1" applyBorder="1" applyAlignment="1" applyProtection="1">
      <alignment horizontal="center" vertical="center" wrapText="1"/>
      <protection hidden="1"/>
    </xf>
    <xf numFmtId="0" fontId="19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22" fillId="0" borderId="70" xfId="0" applyNumberFormat="1" applyFont="1" applyBorder="1" applyAlignment="1" applyProtection="1">
      <alignment horizontal="center" vertical="center" wrapText="1"/>
      <protection hidden="1"/>
    </xf>
    <xf numFmtId="0" fontId="19" fillId="0" borderId="83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84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85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75" xfId="0" applyNumberFormat="1" applyFont="1" applyFill="1" applyBorder="1" applyAlignment="1" applyProtection="1">
      <alignment horizontal="center" vertical="center" wrapText="1"/>
      <protection hidden="1"/>
    </xf>
    <xf numFmtId="0" fontId="19" fillId="0" borderId="91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55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36" xfId="0" applyNumberFormat="1" applyFont="1" applyFill="1" applyBorder="1" applyAlignment="1" applyProtection="1">
      <alignment horizontal="center" vertical="center" wrapText="1"/>
      <protection hidden="1"/>
    </xf>
    <xf numFmtId="0" fontId="19" fillId="2" borderId="56" xfId="0" applyNumberFormat="1" applyFont="1" applyFill="1" applyBorder="1" applyAlignment="1" applyProtection="1">
      <alignment horizontal="center" vertical="center" wrapText="1"/>
      <protection hidden="1"/>
    </xf>
    <xf numFmtId="0" fontId="23" fillId="0" borderId="70" xfId="0" applyNumberFormat="1" applyFont="1" applyBorder="1" applyAlignment="1" applyProtection="1">
      <alignment horizontal="center" vertical="center" wrapText="1"/>
      <protection hidden="1"/>
    </xf>
    <xf numFmtId="49" fontId="19" fillId="43" borderId="62" xfId="0" applyNumberFormat="1" applyFont="1" applyFill="1" applyBorder="1" applyAlignment="1">
      <alignment horizontal="center" vertical="center" wrapText="1"/>
    </xf>
    <xf numFmtId="49" fontId="19" fillId="43" borderId="63" xfId="0" applyNumberFormat="1" applyFont="1" applyFill="1" applyBorder="1" applyAlignment="1">
      <alignment horizontal="center" vertical="center" wrapText="1"/>
    </xf>
    <xf numFmtId="173" fontId="19" fillId="43" borderId="63" xfId="2" applyNumberFormat="1" applyFont="1" applyFill="1" applyBorder="1" applyAlignment="1">
      <alignment horizontal="center" vertical="center" wrapText="1"/>
    </xf>
    <xf numFmtId="173" fontId="19" fillId="43" borderId="64" xfId="2" applyNumberFormat="1" applyFont="1" applyFill="1" applyBorder="1" applyAlignment="1">
      <alignment horizontal="center" vertical="center" wrapText="1"/>
    </xf>
    <xf numFmtId="49" fontId="19" fillId="48" borderId="22" xfId="0" applyNumberFormat="1" applyFont="1" applyFill="1" applyBorder="1" applyAlignment="1">
      <alignment horizontal="center" vertical="center" wrapText="1"/>
    </xf>
    <xf numFmtId="49" fontId="19" fillId="48" borderId="58" xfId="0" applyNumberFormat="1" applyFont="1" applyFill="1" applyBorder="1" applyAlignment="1">
      <alignment horizontal="center" vertical="center" wrapText="1"/>
    </xf>
    <xf numFmtId="49" fontId="6" fillId="2" borderId="57" xfId="0" applyNumberFormat="1" applyFont="1" applyFill="1" applyBorder="1" applyAlignment="1">
      <alignment horizontal="center" vertical="center" wrapText="1"/>
    </xf>
    <xf numFmtId="49" fontId="6" fillId="2" borderId="22" xfId="0" applyNumberFormat="1" applyFont="1" applyFill="1" applyBorder="1" applyAlignment="1">
      <alignment horizontal="center" vertical="center" wrapText="1"/>
    </xf>
    <xf numFmtId="173" fontId="6" fillId="2" borderId="22" xfId="2" applyNumberFormat="1" applyFont="1" applyFill="1" applyBorder="1" applyAlignment="1">
      <alignment horizontal="center" vertical="center" wrapText="1"/>
    </xf>
    <xf numFmtId="173" fontId="6" fillId="2" borderId="58" xfId="2" applyNumberFormat="1" applyFont="1" applyFill="1" applyBorder="1" applyAlignment="1">
      <alignment horizontal="center" vertical="center" wrapText="1"/>
    </xf>
    <xf numFmtId="173" fontId="6" fillId="29" borderId="22" xfId="2" applyNumberFormat="1" applyFont="1" applyFill="1" applyBorder="1" applyAlignment="1">
      <alignment horizontal="center" vertical="center" wrapText="1"/>
    </xf>
    <xf numFmtId="173" fontId="6" fillId="29" borderId="58" xfId="2" applyNumberFormat="1" applyFont="1" applyFill="1" applyBorder="1" applyAlignment="1">
      <alignment horizontal="center" vertical="center" wrapText="1"/>
    </xf>
    <xf numFmtId="49" fontId="19" fillId="48" borderId="57" xfId="0" applyNumberFormat="1" applyFont="1" applyFill="1" applyBorder="1" applyAlignment="1">
      <alignment horizontal="center" vertical="center" wrapText="1"/>
    </xf>
    <xf numFmtId="173" fontId="19" fillId="48" borderId="22" xfId="2" applyNumberFormat="1" applyFont="1" applyFill="1" applyBorder="1" applyAlignment="1">
      <alignment horizontal="center" vertical="center" wrapText="1"/>
    </xf>
    <xf numFmtId="173" fontId="19" fillId="48" borderId="58" xfId="2" applyNumberFormat="1" applyFont="1" applyFill="1" applyBorder="1" applyAlignment="1">
      <alignment horizontal="center" vertical="center" wrapText="1"/>
    </xf>
    <xf numFmtId="49" fontId="19" fillId="43" borderId="67" xfId="0" applyNumberFormat="1" applyFont="1" applyFill="1" applyBorder="1" applyAlignment="1">
      <alignment horizontal="center" vertical="center" wrapText="1"/>
    </xf>
    <xf numFmtId="49" fontId="19" fillId="43" borderId="68" xfId="0" applyNumberFormat="1" applyFont="1" applyFill="1" applyBorder="1" applyAlignment="1">
      <alignment horizontal="center" vertical="center" wrapText="1"/>
    </xf>
    <xf numFmtId="173" fontId="19" fillId="43" borderId="68" xfId="2" applyNumberFormat="1" applyFont="1" applyFill="1" applyBorder="1" applyAlignment="1">
      <alignment horizontal="center" vertical="center" wrapText="1"/>
    </xf>
    <xf numFmtId="173" fontId="19" fillId="43" borderId="69" xfId="2" applyNumberFormat="1" applyFont="1" applyFill="1" applyBorder="1" applyAlignment="1">
      <alignment horizontal="center" vertical="center" wrapText="1"/>
    </xf>
    <xf numFmtId="49" fontId="16" fillId="0" borderId="55" xfId="0" applyNumberFormat="1" applyFont="1" applyBorder="1" applyAlignment="1">
      <alignment horizontal="center" vertical="center"/>
    </xf>
    <xf numFmtId="49" fontId="16" fillId="0" borderId="36" xfId="0" applyNumberFormat="1" applyFont="1" applyBorder="1" applyAlignment="1">
      <alignment horizontal="center" vertical="center"/>
    </xf>
    <xf numFmtId="49" fontId="16" fillId="0" borderId="56" xfId="0" applyNumberFormat="1" applyFont="1" applyBorder="1" applyAlignment="1">
      <alignment horizontal="center" vertical="center"/>
    </xf>
    <xf numFmtId="49" fontId="6" fillId="43" borderId="65" xfId="0" applyNumberFormat="1" applyFont="1" applyFill="1" applyBorder="1" applyAlignment="1">
      <alignment horizontal="center" vertical="center" wrapText="1"/>
    </xf>
    <xf numFmtId="49" fontId="6" fillId="43" borderId="21" xfId="0" applyNumberFormat="1" applyFont="1" applyFill="1" applyBorder="1" applyAlignment="1">
      <alignment horizontal="center" vertical="center" wrapText="1"/>
    </xf>
    <xf numFmtId="173" fontId="6" fillId="43" borderId="21" xfId="2" applyNumberFormat="1" applyFont="1" applyFill="1" applyBorder="1" applyAlignment="1">
      <alignment horizontal="center" vertical="center" wrapText="1"/>
    </xf>
    <xf numFmtId="173" fontId="6" fillId="43" borderId="66" xfId="2" applyNumberFormat="1" applyFont="1" applyFill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/>
    </xf>
    <xf numFmtId="49" fontId="18" fillId="43" borderId="25" xfId="0" applyNumberFormat="1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173" fontId="20" fillId="2" borderId="60" xfId="0" applyNumberFormat="1" applyFont="1" applyFill="1" applyBorder="1" applyAlignment="1">
      <alignment horizontal="center" vertical="center" wrapText="1"/>
    </xf>
    <xf numFmtId="173" fontId="20" fillId="2" borderId="61" xfId="0" applyNumberFormat="1" applyFont="1" applyFill="1" applyBorder="1" applyAlignment="1">
      <alignment horizontal="center" vertical="center" wrapText="1"/>
    </xf>
    <xf numFmtId="49" fontId="88" fillId="41" borderId="4" xfId="1" applyNumberFormat="1" applyFont="1" applyFill="1" applyBorder="1" applyAlignment="1" applyProtection="1">
      <alignment horizontal="left" vertical="center" wrapText="1"/>
    </xf>
    <xf numFmtId="49" fontId="40" fillId="29" borderId="6" xfId="1" applyNumberFormat="1" applyFont="1" applyFill="1" applyBorder="1" applyAlignment="1" applyProtection="1">
      <alignment horizontal="right" vertical="center" wrapText="1"/>
    </xf>
    <xf numFmtId="0" fontId="14" fillId="41" borderId="4" xfId="1" applyNumberFormat="1" applyFont="1" applyFill="1" applyBorder="1" applyAlignment="1" applyProtection="1">
      <alignment vertical="center" wrapText="1"/>
    </xf>
    <xf numFmtId="49" fontId="26" fillId="29" borderId="2" xfId="1" applyNumberFormat="1" applyFont="1" applyFill="1" applyBorder="1" applyAlignment="1" applyProtection="1">
      <alignment horizontal="center" vertical="center" wrapText="1"/>
    </xf>
    <xf numFmtId="0" fontId="26" fillId="29" borderId="2" xfId="1" applyFont="1" applyFill="1" applyBorder="1" applyAlignment="1" applyProtection="1">
      <alignment horizontal="center" vertical="center" wrapText="1"/>
    </xf>
    <xf numFmtId="49" fontId="36" fillId="41" borderId="5" xfId="1" applyNumberFormat="1" applyFont="1" applyFill="1" applyBorder="1" applyAlignment="1" applyProtection="1">
      <alignment horizontal="right" vertical="center" wrapText="1"/>
    </xf>
    <xf numFmtId="49" fontId="11" fillId="41" borderId="4" xfId="1" applyNumberFormat="1" applyFont="1" applyFill="1" applyBorder="1" applyAlignment="1" applyProtection="1">
      <alignment horizontal="center" vertical="center" wrapText="1"/>
    </xf>
    <xf numFmtId="49" fontId="1" fillId="41" borderId="4" xfId="1" applyNumberFormat="1" applyFont="1" applyFill="1" applyBorder="1" applyAlignment="1" applyProtection="1">
      <alignment horizontal="center" vertical="top" wrapText="1"/>
    </xf>
    <xf numFmtId="0" fontId="40" fillId="41" borderId="92" xfId="1" applyFont="1" applyFill="1" applyBorder="1" applyAlignment="1" applyProtection="1">
      <alignment horizontal="right" vertical="center" wrapText="1"/>
    </xf>
    <xf numFmtId="0" fontId="40" fillId="41" borderId="91" xfId="1" applyFont="1" applyFill="1" applyBorder="1" applyAlignment="1" applyProtection="1">
      <alignment horizontal="right" vertical="center" wrapText="1"/>
    </xf>
    <xf numFmtId="49" fontId="2" fillId="41" borderId="3" xfId="1" applyNumberFormat="1" applyFont="1" applyFill="1" applyBorder="1" applyAlignment="1" applyProtection="1">
      <alignment horizontal="center" vertical="center"/>
    </xf>
    <xf numFmtId="49" fontId="88" fillId="41" borderId="29" xfId="1" applyNumberFormat="1" applyFont="1" applyFill="1" applyBorder="1" applyAlignment="1" applyProtection="1">
      <alignment horizontal="left" vertical="center" wrapText="1"/>
    </xf>
    <xf numFmtId="49" fontId="88" fillId="41" borderId="92" xfId="1" applyNumberFormat="1" applyFont="1" applyFill="1" applyBorder="1" applyAlignment="1" applyProtection="1">
      <alignment horizontal="left" vertical="center" wrapText="1"/>
    </xf>
    <xf numFmtId="49" fontId="66" fillId="30" borderId="29" xfId="0" applyNumberFormat="1" applyFont="1" applyFill="1" applyBorder="1" applyAlignment="1" applyProtection="1">
      <alignment horizontal="center" vertical="center" wrapText="1"/>
    </xf>
    <xf numFmtId="49" fontId="66" fillId="30" borderId="92" xfId="0" applyNumberFormat="1" applyFont="1" applyFill="1" applyBorder="1" applyAlignment="1" applyProtection="1">
      <alignment horizontal="center" vertical="center" wrapText="1"/>
    </xf>
    <xf numFmtId="49" fontId="55" fillId="2" borderId="29" xfId="0" applyNumberFormat="1" applyFont="1" applyFill="1" applyBorder="1" applyAlignment="1" applyProtection="1">
      <alignment horizontal="center" vertical="center" wrapText="1"/>
    </xf>
    <xf numFmtId="49" fontId="55" fillId="2" borderId="4" xfId="0" applyNumberFormat="1" applyFont="1" applyFill="1" applyBorder="1" applyAlignment="1" applyProtection="1">
      <alignment horizontal="center" vertical="center" wrapText="1"/>
    </xf>
    <xf numFmtId="49" fontId="55" fillId="2" borderId="92" xfId="0" applyNumberFormat="1" applyFont="1" applyFill="1" applyBorder="1" applyAlignment="1" applyProtection="1">
      <alignment horizontal="center" vertical="center" wrapText="1"/>
    </xf>
    <xf numFmtId="49" fontId="69" fillId="30" borderId="29" xfId="0" applyNumberFormat="1" applyFont="1" applyFill="1" applyBorder="1" applyAlignment="1" applyProtection="1">
      <alignment horizontal="center" vertical="center" wrapText="1"/>
    </xf>
    <xf numFmtId="49" fontId="69" fillId="30" borderId="4" xfId="0" applyNumberFormat="1" applyFont="1" applyFill="1" applyBorder="1" applyAlignment="1" applyProtection="1">
      <alignment horizontal="center" vertical="center" wrapText="1"/>
    </xf>
    <xf numFmtId="49" fontId="69" fillId="30" borderId="92" xfId="0" applyNumberFormat="1" applyFont="1" applyFill="1" applyBorder="1" applyAlignment="1" applyProtection="1">
      <alignment horizontal="center" vertical="center" wrapText="1"/>
    </xf>
    <xf numFmtId="49" fontId="26" fillId="29" borderId="2" xfId="0" applyNumberFormat="1" applyFont="1" applyFill="1" applyBorder="1" applyAlignment="1" applyProtection="1">
      <alignment horizontal="center" vertical="center" wrapText="1"/>
    </xf>
    <xf numFmtId="0" fontId="26" fillId="29" borderId="2" xfId="0" applyFont="1" applyFill="1" applyBorder="1" applyAlignment="1" applyProtection="1">
      <alignment horizontal="center" vertical="center" wrapText="1"/>
    </xf>
    <xf numFmtId="49" fontId="40" fillId="3" borderId="92" xfId="0" applyNumberFormat="1" applyFont="1" applyFill="1" applyBorder="1" applyAlignment="1" applyProtection="1">
      <alignment horizontal="center" vertical="center" wrapText="1"/>
    </xf>
    <xf numFmtId="49" fontId="48" fillId="2" borderId="29" xfId="0" applyNumberFormat="1" applyFont="1" applyFill="1" applyBorder="1" applyAlignment="1" applyProtection="1">
      <alignment horizontal="center" vertical="center" wrapText="1"/>
    </xf>
    <xf numFmtId="49" fontId="48" fillId="2" borderId="4" xfId="0" applyNumberFormat="1" applyFont="1" applyFill="1" applyBorder="1" applyAlignment="1" applyProtection="1">
      <alignment horizontal="center" vertical="center" wrapText="1"/>
    </xf>
    <xf numFmtId="49" fontId="48" fillId="2" borderId="92" xfId="0" applyNumberFormat="1" applyFont="1" applyFill="1" applyBorder="1" applyAlignment="1" applyProtection="1">
      <alignment horizontal="center" vertical="center" wrapText="1"/>
    </xf>
    <xf numFmtId="2" fontId="40" fillId="2" borderId="36" xfId="0" applyNumberFormat="1" applyFont="1" applyFill="1" applyBorder="1" applyAlignment="1" applyProtection="1">
      <alignment horizontal="right" vertical="center" wrapText="1"/>
    </xf>
    <xf numFmtId="2" fontId="40" fillId="2" borderId="56" xfId="0" applyNumberFormat="1" applyFont="1" applyFill="1" applyBorder="1" applyAlignment="1" applyProtection="1">
      <alignment horizontal="right" vertical="center" wrapText="1"/>
    </xf>
    <xf numFmtId="0" fontId="40" fillId="71" borderId="147" xfId="0" applyNumberFormat="1" applyFont="1" applyFill="1" applyBorder="1" applyAlignment="1" applyProtection="1">
      <alignment horizontal="center" vertical="center" wrapText="1"/>
    </xf>
    <xf numFmtId="0" fontId="40" fillId="71" borderId="148" xfId="0" applyNumberFormat="1" applyFont="1" applyFill="1" applyBorder="1" applyAlignment="1" applyProtection="1">
      <alignment horizontal="center" vertical="center" wrapText="1"/>
    </xf>
    <xf numFmtId="0" fontId="40" fillId="71" borderId="149" xfId="0" applyNumberFormat="1" applyFont="1" applyFill="1" applyBorder="1" applyAlignment="1" applyProtection="1">
      <alignment horizontal="center" vertical="center" wrapText="1"/>
    </xf>
    <xf numFmtId="0" fontId="40" fillId="72" borderId="150" xfId="0" applyNumberFormat="1" applyFont="1" applyFill="1" applyBorder="1" applyAlignment="1" applyProtection="1">
      <alignment horizontal="center" vertical="center" wrapText="1"/>
    </xf>
    <xf numFmtId="0" fontId="40" fillId="72" borderId="142" xfId="0" applyNumberFormat="1" applyFont="1" applyFill="1" applyBorder="1" applyAlignment="1" applyProtection="1">
      <alignment horizontal="center" vertical="center" wrapText="1"/>
    </xf>
    <xf numFmtId="0" fontId="40" fillId="72" borderId="143" xfId="0" applyNumberFormat="1" applyFont="1" applyFill="1" applyBorder="1" applyAlignment="1" applyProtection="1">
      <alignment horizontal="center" vertical="center" wrapText="1"/>
    </xf>
    <xf numFmtId="0" fontId="40" fillId="73" borderId="150" xfId="1" applyNumberFormat="1" applyFont="1" applyFill="1" applyBorder="1" applyAlignment="1" applyProtection="1">
      <alignment horizontal="center" vertical="center" wrapText="1"/>
    </xf>
    <xf numFmtId="0" fontId="40" fillId="73" borderId="142" xfId="1" applyNumberFormat="1" applyFont="1" applyFill="1" applyBorder="1" applyAlignment="1" applyProtection="1">
      <alignment horizontal="center" vertical="center" wrapText="1"/>
    </xf>
    <xf numFmtId="0" fontId="40" fillId="73" borderId="143" xfId="1" applyNumberFormat="1" applyFont="1" applyFill="1" applyBorder="1" applyAlignment="1" applyProtection="1">
      <alignment horizontal="center" vertical="center" wrapText="1"/>
    </xf>
    <xf numFmtId="0" fontId="40" fillId="74" borderId="150" xfId="0" applyNumberFormat="1" applyFont="1" applyFill="1" applyBorder="1" applyAlignment="1" applyProtection="1">
      <alignment horizontal="center" vertical="center" wrapText="1"/>
    </xf>
    <xf numFmtId="0" fontId="40" fillId="74" borderId="142" xfId="0" applyNumberFormat="1" applyFont="1" applyFill="1" applyBorder="1" applyAlignment="1" applyProtection="1">
      <alignment horizontal="center" vertical="center" wrapText="1"/>
    </xf>
    <xf numFmtId="0" fontId="40" fillId="74" borderId="143" xfId="0" applyNumberFormat="1" applyFont="1" applyFill="1" applyBorder="1" applyAlignment="1" applyProtection="1">
      <alignment horizontal="center" vertical="center" wrapText="1"/>
    </xf>
    <xf numFmtId="0" fontId="40" fillId="71" borderId="153" xfId="0" applyNumberFormat="1" applyFont="1" applyFill="1" applyBorder="1" applyAlignment="1" applyProtection="1">
      <alignment horizontal="center" vertical="center" wrapText="1"/>
    </xf>
    <xf numFmtId="0" fontId="28" fillId="29" borderId="4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49" fontId="55" fillId="2" borderId="73" xfId="0" applyNumberFormat="1" applyFont="1" applyFill="1" applyBorder="1" applyAlignment="1" applyProtection="1">
      <alignment horizontal="center" vertical="center" wrapText="1"/>
    </xf>
    <xf numFmtId="49" fontId="66" fillId="30" borderId="4" xfId="0" applyNumberFormat="1" applyFont="1" applyFill="1" applyBorder="1" applyAlignment="1" applyProtection="1">
      <alignment horizontal="center" vertical="center" wrapText="1"/>
    </xf>
    <xf numFmtId="49" fontId="68" fillId="30" borderId="129" xfId="0" applyNumberFormat="1" applyFont="1" applyFill="1" applyBorder="1" applyAlignment="1" applyProtection="1">
      <alignment horizontal="center" vertical="center" wrapText="1"/>
    </xf>
    <xf numFmtId="49" fontId="70" fillId="30" borderId="4" xfId="0" applyNumberFormat="1" applyFont="1" applyFill="1" applyBorder="1" applyAlignment="1" applyProtection="1">
      <alignment horizontal="center" vertical="center" wrapText="1"/>
    </xf>
    <xf numFmtId="49" fontId="70" fillId="30" borderId="92" xfId="0" applyNumberFormat="1" applyFont="1" applyFill="1" applyBorder="1" applyAlignment="1" applyProtection="1">
      <alignment horizontal="center" vertical="center" wrapText="1"/>
    </xf>
    <xf numFmtId="49" fontId="5" fillId="2" borderId="130" xfId="0" applyNumberFormat="1" applyFont="1" applyFill="1" applyBorder="1" applyAlignment="1" applyProtection="1">
      <alignment horizontal="center" vertical="center" wrapText="1"/>
    </xf>
    <xf numFmtId="49" fontId="55" fillId="2" borderId="74" xfId="0" applyNumberFormat="1" applyFont="1" applyFill="1" applyBorder="1" applyAlignment="1" applyProtection="1">
      <alignment horizontal="center" vertical="center" wrapText="1"/>
    </xf>
    <xf numFmtId="49" fontId="68" fillId="30" borderId="4" xfId="0" applyNumberFormat="1" applyFont="1" applyFill="1" applyBorder="1" applyAlignment="1" applyProtection="1">
      <alignment horizontal="center" vertical="center" wrapText="1"/>
    </xf>
    <xf numFmtId="49" fontId="68" fillId="30" borderId="92" xfId="0" applyNumberFormat="1" applyFont="1" applyFill="1" applyBorder="1" applyAlignment="1" applyProtection="1">
      <alignment horizontal="center" vertical="center" wrapText="1"/>
    </xf>
    <xf numFmtId="49" fontId="36" fillId="2" borderId="127" xfId="1" applyNumberFormat="1" applyFont="1" applyFill="1" applyBorder="1" applyAlignment="1" applyProtection="1">
      <alignment horizontal="right" vertical="center"/>
    </xf>
    <xf numFmtId="49" fontId="36" fillId="2" borderId="128" xfId="1" applyNumberFormat="1" applyFont="1" applyFill="1" applyBorder="1" applyAlignment="1" applyProtection="1">
      <alignment horizontal="right" vertical="center"/>
    </xf>
    <xf numFmtId="0" fontId="40" fillId="75" borderId="150" xfId="1" applyNumberFormat="1" applyFont="1" applyFill="1" applyBorder="1" applyAlignment="1" applyProtection="1">
      <alignment horizontal="center" vertical="center" wrapText="1"/>
    </xf>
    <xf numFmtId="0" fontId="40" fillId="75" borderId="142" xfId="1" applyNumberFormat="1" applyFont="1" applyFill="1" applyBorder="1" applyAlignment="1" applyProtection="1">
      <alignment horizontal="center" vertical="center" wrapText="1"/>
    </xf>
    <xf numFmtId="0" fontId="40" fillId="75" borderId="143" xfId="1" applyNumberFormat="1" applyFont="1" applyFill="1" applyBorder="1" applyAlignment="1" applyProtection="1">
      <alignment horizontal="center" vertical="center" wrapText="1"/>
    </xf>
    <xf numFmtId="0" fontId="40" fillId="72" borderId="144" xfId="0" applyNumberFormat="1" applyFont="1" applyFill="1" applyBorder="1" applyAlignment="1" applyProtection="1">
      <alignment horizontal="center" vertical="center" wrapText="1"/>
    </xf>
    <xf numFmtId="0" fontId="40" fillId="73" borderId="144" xfId="1" applyNumberFormat="1" applyFont="1" applyFill="1" applyBorder="1" applyAlignment="1" applyProtection="1">
      <alignment horizontal="center" vertical="center" wrapText="1"/>
    </xf>
    <xf numFmtId="0" fontId="40" fillId="74" borderId="144" xfId="0" applyNumberFormat="1" applyFont="1" applyFill="1" applyBorder="1" applyAlignment="1" applyProtection="1">
      <alignment horizontal="center" vertical="center" wrapText="1"/>
    </xf>
    <xf numFmtId="49" fontId="61" fillId="29" borderId="4" xfId="1" applyNumberFormat="1" applyFont="1" applyFill="1" applyBorder="1" applyAlignment="1" applyProtection="1">
      <alignment horizontal="center" vertical="center" wrapText="1"/>
    </xf>
    <xf numFmtId="49" fontId="40" fillId="2" borderId="15" xfId="1" applyNumberFormat="1" applyFont="1" applyFill="1" applyBorder="1" applyAlignment="1" applyProtection="1">
      <alignment horizontal="right" vertical="center" wrapText="1"/>
    </xf>
    <xf numFmtId="49" fontId="49" fillId="2" borderId="89" xfId="1" applyNumberFormat="1" applyFont="1" applyFill="1" applyBorder="1" applyAlignment="1" applyProtection="1">
      <alignment horizontal="right" vertical="center" wrapText="1"/>
    </xf>
    <xf numFmtId="49" fontId="1" fillId="2" borderId="4" xfId="1" applyNumberFormat="1" applyFont="1" applyFill="1" applyBorder="1" applyAlignment="1" applyProtection="1">
      <alignment horizontal="center" vertical="top" wrapText="1"/>
    </xf>
    <xf numFmtId="166" fontId="49" fillId="3" borderId="9" xfId="1" applyNumberFormat="1" applyFont="1" applyFill="1" applyBorder="1" applyAlignment="1" applyProtection="1">
      <alignment horizontal="center" vertical="center" wrapText="1"/>
    </xf>
    <xf numFmtId="0" fontId="40" fillId="2" borderId="92" xfId="1" applyFont="1" applyFill="1" applyBorder="1" applyAlignment="1" applyProtection="1">
      <alignment horizontal="right" vertical="center" wrapText="1"/>
    </xf>
    <xf numFmtId="0" fontId="40" fillId="2" borderId="91" xfId="1" applyFont="1" applyFill="1" applyBorder="1" applyAlignment="1" applyProtection="1">
      <alignment horizontal="right" vertical="center" wrapText="1"/>
    </xf>
    <xf numFmtId="49" fontId="55" fillId="2" borderId="29" xfId="1" applyNumberFormat="1" applyFont="1" applyFill="1" applyBorder="1" applyAlignment="1" applyProtection="1">
      <alignment horizontal="center" vertical="center" wrapText="1"/>
    </xf>
    <xf numFmtId="49" fontId="55" fillId="2" borderId="4" xfId="1" applyNumberFormat="1" applyFont="1" applyFill="1" applyBorder="1" applyAlignment="1" applyProtection="1">
      <alignment horizontal="center" vertical="center" wrapText="1"/>
    </xf>
    <xf numFmtId="49" fontId="55" fillId="2" borderId="92" xfId="1" applyNumberFormat="1" applyFont="1" applyFill="1" applyBorder="1" applyAlignment="1" applyProtection="1">
      <alignment horizontal="center" vertical="center" wrapText="1"/>
    </xf>
    <xf numFmtId="49" fontId="48" fillId="2" borderId="29" xfId="1" applyNumberFormat="1" applyFont="1" applyFill="1" applyBorder="1" applyAlignment="1" applyProtection="1">
      <alignment horizontal="center" vertical="center" wrapText="1"/>
    </xf>
    <xf numFmtId="49" fontId="48" fillId="2" borderId="4" xfId="1" applyNumberFormat="1" applyFont="1" applyFill="1" applyBorder="1" applyAlignment="1" applyProtection="1">
      <alignment horizontal="center" vertical="center" wrapText="1"/>
    </xf>
    <xf numFmtId="49" fontId="48" fillId="2" borderId="92" xfId="1" applyNumberFormat="1" applyFont="1" applyFill="1" applyBorder="1" applyAlignment="1" applyProtection="1">
      <alignment horizontal="center" vertical="center" wrapText="1"/>
    </xf>
    <xf numFmtId="49" fontId="76" fillId="2" borderId="29" xfId="1" applyNumberFormat="1" applyFont="1" applyFill="1" applyBorder="1" applyAlignment="1" applyProtection="1">
      <alignment horizontal="center" vertical="center" wrapText="1"/>
    </xf>
    <xf numFmtId="49" fontId="76" fillId="2" borderId="4" xfId="1" applyNumberFormat="1" applyFont="1" applyFill="1" applyBorder="1" applyAlignment="1" applyProtection="1">
      <alignment horizontal="center" vertical="center" wrapText="1"/>
    </xf>
    <xf numFmtId="49" fontId="76" fillId="2" borderId="92" xfId="1" applyNumberFormat="1" applyFont="1" applyFill="1" applyBorder="1" applyAlignment="1" applyProtection="1">
      <alignment horizontal="center" vertical="center" wrapText="1"/>
    </xf>
    <xf numFmtId="0" fontId="8" fillId="29" borderId="4" xfId="1" applyNumberFormat="1" applyFont="1" applyFill="1" applyBorder="1" applyAlignment="1" applyProtection="1">
      <alignment horizontal="center" vertical="top" wrapText="1"/>
    </xf>
    <xf numFmtId="0" fontId="40" fillId="71" borderId="150" xfId="1" applyNumberFormat="1" applyFont="1" applyFill="1" applyBorder="1" applyAlignment="1" applyProtection="1">
      <alignment horizontal="center" vertical="center" wrapText="1"/>
    </xf>
    <xf numFmtId="0" fontId="40" fillId="71" borderId="142" xfId="1" applyNumberFormat="1" applyFont="1" applyFill="1" applyBorder="1" applyAlignment="1" applyProtection="1">
      <alignment horizontal="center" vertical="center" wrapText="1"/>
    </xf>
    <xf numFmtId="0" fontId="40" fillId="71" borderId="143" xfId="1" applyNumberFormat="1" applyFont="1" applyFill="1" applyBorder="1" applyAlignment="1" applyProtection="1">
      <alignment horizontal="center" vertical="center" wrapText="1"/>
    </xf>
    <xf numFmtId="0" fontId="40" fillId="78" borderId="150" xfId="1" applyNumberFormat="1" applyFont="1" applyFill="1" applyBorder="1" applyAlignment="1" applyProtection="1">
      <alignment horizontal="center" vertical="center" wrapText="1"/>
    </xf>
    <xf numFmtId="0" fontId="40" fillId="78" borderId="142" xfId="1" applyNumberFormat="1" applyFont="1" applyFill="1" applyBorder="1" applyAlignment="1" applyProtection="1">
      <alignment horizontal="center" vertical="center" wrapText="1"/>
    </xf>
    <xf numFmtId="0" fontId="40" fillId="78" borderId="143" xfId="1" applyNumberFormat="1" applyFont="1" applyFill="1" applyBorder="1" applyAlignment="1" applyProtection="1">
      <alignment horizontal="center" vertical="center" wrapText="1"/>
    </xf>
    <xf numFmtId="0" fontId="40" fillId="79" borderId="150" xfId="1" applyNumberFormat="1" applyFont="1" applyFill="1" applyBorder="1" applyAlignment="1" applyProtection="1">
      <alignment horizontal="center" vertical="center" wrapText="1"/>
    </xf>
    <xf numFmtId="0" fontId="40" fillId="79" borderId="142" xfId="1" applyNumberFormat="1" applyFont="1" applyFill="1" applyBorder="1" applyAlignment="1" applyProtection="1">
      <alignment horizontal="center" vertical="center" wrapText="1"/>
    </xf>
    <xf numFmtId="0" fontId="40" fillId="79" borderId="143" xfId="1" applyNumberFormat="1" applyFont="1" applyFill="1" applyBorder="1" applyAlignment="1" applyProtection="1">
      <alignment horizontal="center" vertical="center" wrapText="1"/>
    </xf>
    <xf numFmtId="0" fontId="40" fillId="80" borderId="150" xfId="1" applyNumberFormat="1" applyFont="1" applyFill="1" applyBorder="1" applyAlignment="1" applyProtection="1">
      <alignment horizontal="center" vertical="center" wrapText="1"/>
    </xf>
    <xf numFmtId="0" fontId="40" fillId="80" borderId="142" xfId="1" applyNumberFormat="1" applyFont="1" applyFill="1" applyBorder="1" applyAlignment="1" applyProtection="1">
      <alignment horizontal="center" vertical="center" wrapText="1"/>
    </xf>
    <xf numFmtId="0" fontId="40" fillId="80" borderId="143" xfId="1" applyNumberFormat="1" applyFont="1" applyFill="1" applyBorder="1" applyAlignment="1" applyProtection="1">
      <alignment horizontal="center" vertical="center" wrapText="1"/>
    </xf>
    <xf numFmtId="0" fontId="56" fillId="81" borderId="150" xfId="1" applyNumberFormat="1" applyFont="1" applyFill="1" applyBorder="1" applyAlignment="1" applyProtection="1">
      <alignment horizontal="center" vertical="center" wrapText="1"/>
    </xf>
    <xf numFmtId="0" fontId="56" fillId="81" borderId="142" xfId="1" applyNumberFormat="1" applyFont="1" applyFill="1" applyBorder="1" applyAlignment="1" applyProtection="1">
      <alignment horizontal="center" vertical="center" wrapText="1"/>
    </xf>
    <xf numFmtId="0" fontId="56" fillId="81" borderId="143" xfId="1" applyNumberFormat="1" applyFont="1" applyFill="1" applyBorder="1" applyAlignment="1" applyProtection="1">
      <alignment horizontal="center" vertical="center" wrapText="1"/>
    </xf>
    <xf numFmtId="0" fontId="40" fillId="82" borderId="150" xfId="1" applyNumberFormat="1" applyFont="1" applyFill="1" applyBorder="1" applyAlignment="1" applyProtection="1">
      <alignment horizontal="center" vertical="center" wrapText="1"/>
    </xf>
    <xf numFmtId="0" fontId="40" fillId="82" borderId="142" xfId="1" applyNumberFormat="1" applyFont="1" applyFill="1" applyBorder="1" applyAlignment="1" applyProtection="1">
      <alignment horizontal="center" vertical="center" wrapText="1"/>
    </xf>
    <xf numFmtId="0" fontId="40" fillId="82" borderId="154" xfId="1" applyNumberFormat="1" applyFont="1" applyFill="1" applyBorder="1" applyAlignment="1" applyProtection="1">
      <alignment horizontal="center" vertical="center" wrapText="1"/>
    </xf>
    <xf numFmtId="0" fontId="40" fillId="73" borderId="154" xfId="1" applyNumberFormat="1" applyFont="1" applyFill="1" applyBorder="1" applyAlignment="1" applyProtection="1">
      <alignment horizontal="center" vertical="center" wrapText="1"/>
    </xf>
    <xf numFmtId="0" fontId="40" fillId="78" borderId="154" xfId="1" applyNumberFormat="1" applyFont="1" applyFill="1" applyBorder="1" applyAlignment="1" applyProtection="1">
      <alignment horizontal="center" vertical="center" wrapText="1"/>
    </xf>
    <xf numFmtId="0" fontId="40" fillId="79" borderId="154" xfId="1" applyNumberFormat="1" applyFont="1" applyFill="1" applyBorder="1" applyAlignment="1" applyProtection="1">
      <alignment horizontal="center" vertical="center" wrapText="1"/>
    </xf>
    <xf numFmtId="0" fontId="40" fillId="80" borderId="154" xfId="1" applyNumberFormat="1" applyFont="1" applyFill="1" applyBorder="1" applyAlignment="1" applyProtection="1">
      <alignment horizontal="center" vertical="center" wrapText="1"/>
    </xf>
    <xf numFmtId="0" fontId="56" fillId="81" borderId="154" xfId="1" applyNumberFormat="1" applyFont="1" applyFill="1" applyBorder="1" applyAlignment="1" applyProtection="1">
      <alignment horizontal="center" vertical="center" wrapText="1"/>
    </xf>
    <xf numFmtId="0" fontId="40" fillId="76" borderId="150" xfId="0" applyNumberFormat="1" applyFont="1" applyFill="1" applyBorder="1" applyAlignment="1" applyProtection="1">
      <alignment horizontal="center" vertical="center" wrapText="1"/>
    </xf>
    <xf numFmtId="0" fontId="40" fillId="76" borderId="142" xfId="0" applyNumberFormat="1" applyFont="1" applyFill="1" applyBorder="1" applyAlignment="1" applyProtection="1">
      <alignment horizontal="center" vertical="center" wrapText="1"/>
    </xf>
    <xf numFmtId="0" fontId="40" fillId="76" borderId="143" xfId="0" applyNumberFormat="1" applyFont="1" applyFill="1" applyBorder="1" applyAlignment="1" applyProtection="1">
      <alignment horizontal="center" vertical="center" wrapText="1"/>
    </xf>
    <xf numFmtId="0" fontId="40" fillId="77" borderId="150" xfId="1" applyNumberFormat="1" applyFont="1" applyFill="1" applyBorder="1" applyAlignment="1" applyProtection="1">
      <alignment horizontal="center" vertical="center" wrapText="1"/>
    </xf>
    <xf numFmtId="0" fontId="40" fillId="77" borderId="142" xfId="1" applyNumberFormat="1" applyFont="1" applyFill="1" applyBorder="1" applyAlignment="1" applyProtection="1">
      <alignment horizontal="center" vertical="center" wrapText="1"/>
    </xf>
    <xf numFmtId="0" fontId="40" fillId="77" borderId="143" xfId="1" applyNumberFormat="1" applyFont="1" applyFill="1" applyBorder="1" applyAlignment="1" applyProtection="1">
      <alignment horizontal="center" vertical="center" wrapText="1"/>
    </xf>
    <xf numFmtId="0" fontId="56" fillId="81" borderId="151" xfId="1" applyNumberFormat="1" applyFont="1" applyFill="1" applyBorder="1" applyAlignment="1" applyProtection="1">
      <alignment horizontal="center" vertical="center" wrapText="1"/>
    </xf>
    <xf numFmtId="0" fontId="40" fillId="82" borderId="151" xfId="1" applyNumberFormat="1" applyFont="1" applyFill="1" applyBorder="1" applyAlignment="1" applyProtection="1">
      <alignment horizontal="center" vertical="center" wrapText="1"/>
    </xf>
    <xf numFmtId="0" fontId="40" fillId="82" borderId="143" xfId="1" applyNumberFormat="1" applyFont="1" applyFill="1" applyBorder="1" applyAlignment="1" applyProtection="1">
      <alignment horizontal="center" vertical="center" wrapText="1"/>
    </xf>
    <xf numFmtId="0" fontId="40" fillId="73" borderId="151" xfId="1" applyNumberFormat="1" applyFont="1" applyFill="1" applyBorder="1" applyAlignment="1" applyProtection="1">
      <alignment horizontal="center" vertical="center" wrapText="1"/>
    </xf>
    <xf numFmtId="0" fontId="40" fillId="78" borderId="151" xfId="1" applyNumberFormat="1" applyFont="1" applyFill="1" applyBorder="1" applyAlignment="1" applyProtection="1">
      <alignment horizontal="center" vertical="center" wrapText="1"/>
    </xf>
    <xf numFmtId="0" fontId="40" fillId="79" borderId="151" xfId="1" applyNumberFormat="1" applyFont="1" applyFill="1" applyBorder="1" applyAlignment="1" applyProtection="1">
      <alignment horizontal="center" vertical="center" wrapText="1"/>
    </xf>
    <xf numFmtId="0" fontId="40" fillId="80" borderId="151" xfId="1" applyNumberFormat="1" applyFont="1" applyFill="1" applyBorder="1" applyAlignment="1" applyProtection="1">
      <alignment horizontal="center" vertical="center" wrapText="1"/>
    </xf>
    <xf numFmtId="49" fontId="48" fillId="2" borderId="73" xfId="0" applyNumberFormat="1" applyFont="1" applyFill="1" applyBorder="1" applyAlignment="1" applyProtection="1">
      <alignment horizontal="center" vertical="center" wrapText="1"/>
    </xf>
    <xf numFmtId="49" fontId="48" fillId="2" borderId="74" xfId="0" applyNumberFormat="1" applyFont="1" applyFill="1" applyBorder="1" applyAlignment="1" applyProtection="1">
      <alignment horizontal="center" vertical="center" wrapText="1"/>
    </xf>
    <xf numFmtId="49" fontId="61" fillId="2" borderId="4" xfId="1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49" fontId="63" fillId="29" borderId="3" xfId="0" applyNumberFormat="1" applyFont="1" applyFill="1" applyBorder="1" applyAlignment="1" applyProtection="1">
      <alignment horizontal="center" vertical="center" wrapText="1"/>
    </xf>
    <xf numFmtId="49" fontId="5" fillId="2" borderId="98" xfId="0" applyNumberFormat="1" applyFont="1" applyFill="1" applyBorder="1" applyAlignment="1" applyProtection="1">
      <alignment horizontal="center" vertical="center" wrapText="1"/>
    </xf>
    <xf numFmtId="49" fontId="49" fillId="2" borderId="152" xfId="0" applyNumberFormat="1" applyFont="1" applyFill="1" applyBorder="1" applyAlignment="1" applyProtection="1">
      <alignment horizontal="right" vertical="center" wrapText="1"/>
    </xf>
    <xf numFmtId="170" fontId="80" fillId="2" borderId="92" xfId="0" applyNumberFormat="1" applyFont="1" applyFill="1" applyBorder="1" applyAlignment="1" applyProtection="1">
      <alignment horizontal="center" vertical="center" wrapText="1"/>
    </xf>
    <xf numFmtId="49" fontId="48" fillId="0" borderId="29" xfId="0" applyNumberFormat="1" applyFont="1" applyFill="1" applyBorder="1" applyAlignment="1" applyProtection="1">
      <alignment horizontal="center" vertical="center" wrapText="1"/>
    </xf>
    <xf numFmtId="49" fontId="48" fillId="0" borderId="4" xfId="0" applyNumberFormat="1" applyFont="1" applyFill="1" applyBorder="1" applyAlignment="1" applyProtection="1">
      <alignment horizontal="center" vertical="center" wrapText="1"/>
    </xf>
    <xf numFmtId="49" fontId="48" fillId="0" borderId="92" xfId="0" applyNumberFormat="1" applyFont="1" applyFill="1" applyBorder="1" applyAlignment="1" applyProtection="1">
      <alignment horizontal="center" vertical="center" wrapText="1"/>
    </xf>
    <xf numFmtId="2" fontId="40" fillId="29" borderId="155" xfId="0" applyNumberFormat="1" applyFont="1" applyFill="1" applyBorder="1" applyAlignment="1" applyProtection="1">
      <alignment horizontal="center" vertical="center" wrapText="1"/>
    </xf>
    <xf numFmtId="0" fontId="40" fillId="83" borderId="150" xfId="0" applyNumberFormat="1" applyFont="1" applyFill="1" applyBorder="1" applyAlignment="1" applyProtection="1">
      <alignment horizontal="center" vertical="center" wrapText="1"/>
    </xf>
    <xf numFmtId="49" fontId="40" fillId="2" borderId="86" xfId="0" applyNumberFormat="1" applyFont="1" applyFill="1" applyBorder="1" applyAlignment="1" applyProtection="1">
      <alignment horizontal="center" vertical="center" wrapText="1"/>
    </xf>
    <xf numFmtId="0" fontId="40" fillId="83" borderId="142" xfId="0" applyNumberFormat="1" applyFont="1" applyFill="1" applyBorder="1" applyAlignment="1" applyProtection="1">
      <alignment horizontal="center" vertical="center" wrapText="1"/>
    </xf>
    <xf numFmtId="0" fontId="40" fillId="83" borderId="143" xfId="0" applyNumberFormat="1" applyFont="1" applyFill="1" applyBorder="1" applyAlignment="1" applyProtection="1">
      <alignment horizontal="center" vertical="center" wrapText="1"/>
    </xf>
    <xf numFmtId="167" fontId="40" fillId="3" borderId="85" xfId="0" applyNumberFormat="1" applyFont="1" applyFill="1" applyBorder="1" applyAlignment="1" applyProtection="1">
      <alignment horizontal="center" vertical="center" wrapText="1"/>
    </xf>
  </cellXfs>
  <cellStyles count="3">
    <cellStyle name="Monétaire" xfId="2" builtinId="4"/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00000000"/>
      <rgbColor rgb="FFFFFFFF"/>
      <rgbColor rgb="FFAAAAAA"/>
      <rgbColor rgb="FFA5A5A5"/>
      <rgbColor rgb="FFA3A3A3"/>
      <rgbColor rgb="FFFEFEFE"/>
      <rgbColor rgb="FFA5A5A5"/>
      <rgbColor rgb="FF274FFE"/>
      <rgbColor rgb="FFFFEB0E"/>
      <rgbColor rgb="FFFF3558"/>
      <rgbColor rgb="FFAD48FE"/>
      <rgbColor rgb="FFFEB667"/>
      <rgbColor rgb="FFFE40FE"/>
      <rgbColor rgb="FF7EF900"/>
      <rgbColor rgb="FF58992C"/>
      <rgbColor rgb="FF8DCE54"/>
      <rgbColor rgb="FFBABABA"/>
      <rgbColor rgb="FF8B56C2"/>
      <rgbColor rgb="FFFFA93A"/>
      <rgbColor rgb="FFBFBFBF"/>
      <rgbColor rgb="FFE4F5F8"/>
      <rgbColor rgb="FFFFFAD5"/>
      <rgbColor rgb="FFFFB2B3"/>
      <rgbColor rgb="FFEACFFE"/>
      <rgbColor rgb="FFFFEECA"/>
      <rgbColor rgb="FFFDD5FE"/>
      <rgbColor rgb="FFDAFDE5"/>
      <rgbColor rgb="FF0F0F10"/>
      <rgbColor rgb="FF262626"/>
      <rgbColor rgb="FF8AFF36"/>
      <rgbColor rgb="FFFFB825"/>
      <rgbColor rgb="FFE950FF"/>
      <rgbColor rgb="FF90D256"/>
      <rgbColor rgb="FF9057A3"/>
      <rgbColor rgb="FFFFD763"/>
      <rgbColor rgb="FFFA91FF"/>
      <rgbColor rgb="FF92CF69"/>
      <rgbColor rgb="FFC28BFF"/>
      <rgbColor rgb="FF212121"/>
      <rgbColor rgb="FFDDDDDD"/>
      <rgbColor rgb="FFFF2D21"/>
      <rgbColor rgb="FFFFF25B"/>
      <rgbColor rgb="FF36A3E4"/>
      <rgbColor rgb="FFDAEEF3"/>
      <rgbColor rgb="FF515151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7992C"/>
      <color rgb="FF009051"/>
      <color rgb="FF84C3BE"/>
      <color rgb="FFFDD5FE"/>
      <color rgb="FFFFF16F"/>
      <color rgb="FFEACFFE"/>
      <color rgb="FFFFF25B"/>
      <color rgb="FFFFD200"/>
      <color rgb="FFFFB2B3"/>
      <color rgb="FFFFFA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254000</xdr:colOff>
      <xdr:row>73</xdr:row>
      <xdr:rowOff>152400</xdr:rowOff>
    </xdr:from>
    <xdr:to>
      <xdr:col>1</xdr:col>
      <xdr:colOff>786458</xdr:colOff>
      <xdr:row>75</xdr:row>
      <xdr:rowOff>16179</xdr:rowOff>
    </xdr:to>
    <xdr:pic>
      <xdr:nvPicPr>
        <xdr:cNvPr id="9" name="Image 3" descr="Image 3">
          <a:extLst>
            <a:ext uri="{FF2B5EF4-FFF2-40B4-BE49-F238E27FC236}">
              <a16:creationId xmlns:a16="http://schemas.microsoft.com/office/drawing/2014/main" id="{039E3051-0350-2E4F-9907-C94E5EFBA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7100" y="22059900"/>
          <a:ext cx="532458" cy="24477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0">
    <v>1</v>
    <v>5</v>
  </rv>
  <rv s="0">
    <v>2</v>
    <v>5</v>
  </rv>
  <rv s="0">
    <v>3</v>
    <v>5</v>
  </rv>
  <rv s="0">
    <v>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"/>
            <a:ea typeface="Helvetica"/>
            <a:cs typeface="Helvetica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A4D08BB-5EAA-D343-80C5-08DEB3111EA0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adf12e55-baeb-457f-b66c-64dc76fc17dc&quot;"/>
  </we:properties>
  <we:bindings/>
  <we:snapshot xmlns:r="http://schemas.openxmlformats.org/officeDocument/2006/relationships"/>
</we:webextension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pageSetUpPr fitToPage="1"/>
  </sheetPr>
  <dimension ref="A1:M44"/>
  <sheetViews>
    <sheetView showGridLines="0" tabSelected="1" zoomScale="90" zoomScaleNormal="90" workbookViewId="0">
      <selection activeCell="C3" sqref="C3:F3"/>
    </sheetView>
  </sheetViews>
  <sheetFormatPr baseColWidth="10" defaultColWidth="16.33203125" defaultRowHeight="12" customHeight="1"/>
  <cols>
    <col min="1" max="9" width="9.83203125" style="4" customWidth="1"/>
    <col min="10" max="10" width="10.83203125" style="4" customWidth="1"/>
    <col min="11" max="11" width="12.5" style="4" customWidth="1"/>
    <col min="12" max="13" width="9.83203125" style="4" customWidth="1"/>
    <col min="14" max="16384" width="16.33203125" style="4"/>
  </cols>
  <sheetData>
    <row r="1" spans="1:13" ht="22" customHeight="1">
      <c r="A1" s="7" t="s">
        <v>773</v>
      </c>
      <c r="B1" s="7"/>
      <c r="C1" s="7"/>
      <c r="D1" s="2"/>
      <c r="E1" s="2"/>
      <c r="F1" s="2"/>
      <c r="G1" s="2"/>
    </row>
    <row r="2" spans="1:13" ht="22" customHeight="1">
      <c r="A2" s="1220" t="s">
        <v>1315</v>
      </c>
      <c r="B2" s="1220"/>
      <c r="C2" s="1220"/>
      <c r="D2" s="1220"/>
      <c r="E2" s="1220"/>
      <c r="F2" s="1220"/>
      <c r="G2" s="5"/>
      <c r="H2" s="1223" t="e" vm="1">
        <v>#VALUE!</v>
      </c>
      <c r="I2" s="1223"/>
      <c r="J2" s="1223"/>
      <c r="K2" s="1223"/>
      <c r="L2" s="1223"/>
      <c r="M2" s="1223"/>
    </row>
    <row r="3" spans="1:13" ht="22" customHeight="1">
      <c r="A3" s="1219" t="s">
        <v>1316</v>
      </c>
      <c r="B3" s="1219"/>
      <c r="C3" s="1219"/>
      <c r="D3" s="1219"/>
      <c r="E3" s="1219"/>
      <c r="F3" s="1219"/>
      <c r="G3" s="2"/>
      <c r="H3" s="1223"/>
      <c r="I3" s="1223"/>
      <c r="J3" s="1223"/>
      <c r="K3" s="1223"/>
      <c r="L3" s="1223"/>
      <c r="M3" s="1223"/>
    </row>
    <row r="4" spans="1:13" ht="22" customHeight="1">
      <c r="A4" s="1219" t="s">
        <v>1317</v>
      </c>
      <c r="B4" s="1219"/>
      <c r="C4" s="1219"/>
      <c r="D4" s="1219"/>
      <c r="E4" s="1219"/>
      <c r="F4" s="1219"/>
      <c r="G4" s="2"/>
      <c r="H4" s="1223"/>
      <c r="I4" s="1223"/>
      <c r="J4" s="1223"/>
      <c r="K4" s="1223"/>
      <c r="L4" s="1223"/>
      <c r="M4" s="1223"/>
    </row>
    <row r="5" spans="1:13" ht="22" customHeight="1">
      <c r="A5" s="1219" t="s">
        <v>1318</v>
      </c>
      <c r="B5" s="1219"/>
      <c r="C5" s="1219"/>
      <c r="D5" s="1219"/>
      <c r="E5" s="1219"/>
      <c r="F5" s="1219"/>
      <c r="G5" s="2"/>
      <c r="H5" s="1223"/>
      <c r="I5" s="1223"/>
      <c r="J5" s="1223"/>
      <c r="K5" s="1223"/>
      <c r="L5" s="1223"/>
      <c r="M5" s="1223"/>
    </row>
    <row r="6" spans="1:13" ht="22" customHeight="1">
      <c r="A6" s="1219" t="s">
        <v>1319</v>
      </c>
      <c r="B6" s="1219"/>
      <c r="C6" s="1219"/>
      <c r="D6" s="1219"/>
      <c r="E6" s="1219"/>
      <c r="F6" s="1219"/>
      <c r="G6" s="2"/>
    </row>
    <row r="7" spans="1:13" ht="22" customHeight="1">
      <c r="A7" s="1219" t="s">
        <v>1320</v>
      </c>
      <c r="B7" s="1219"/>
      <c r="C7" s="1219"/>
      <c r="D7" s="1219"/>
      <c r="E7" s="1219"/>
      <c r="F7" s="1219"/>
      <c r="G7" s="2"/>
      <c r="H7" s="8"/>
      <c r="I7" s="9"/>
      <c r="J7" s="10" t="s">
        <v>1768</v>
      </c>
      <c r="K7" s="10" t="s">
        <v>1769</v>
      </c>
      <c r="L7" s="1197" t="s">
        <v>1770</v>
      </c>
      <c r="M7" s="1198"/>
    </row>
    <row r="8" spans="1:13" ht="22" customHeight="1">
      <c r="A8" s="1219" t="s">
        <v>1321</v>
      </c>
      <c r="B8" s="1219"/>
      <c r="C8" s="1219"/>
      <c r="D8" s="1219"/>
      <c r="E8" s="1219"/>
      <c r="F8" s="1219"/>
      <c r="G8" s="2"/>
      <c r="H8" s="1199" t="s">
        <v>1766</v>
      </c>
      <c r="I8" s="1200"/>
      <c r="J8" s="11">
        <f>'Holds '!T408</f>
        <v>0</v>
      </c>
      <c r="K8" s="11">
        <f>'Holds '!U408</f>
        <v>0</v>
      </c>
      <c r="L8" s="1201">
        <f>'Holds '!V409</f>
        <v>0</v>
      </c>
      <c r="M8" s="1202"/>
    </row>
    <row r="9" spans="1:13" ht="22" customHeight="1">
      <c r="A9" s="1219" t="s">
        <v>1322</v>
      </c>
      <c r="B9" s="1219"/>
      <c r="C9" s="1219"/>
      <c r="D9" s="1219"/>
      <c r="E9" s="1219"/>
      <c r="F9" s="1219"/>
      <c r="G9" s="2"/>
      <c r="H9" s="1199" t="s">
        <v>1767</v>
      </c>
      <c r="I9" s="1200"/>
      <c r="J9" s="136">
        <f>Macros!R170</f>
        <v>0</v>
      </c>
      <c r="K9" s="136">
        <f>Macros!S170</f>
        <v>0</v>
      </c>
      <c r="L9" s="1203">
        <f>Macros!T171</f>
        <v>0</v>
      </c>
      <c r="M9" s="1204"/>
    </row>
    <row r="10" spans="1:13" ht="22" customHeight="1">
      <c r="A10" s="1219" t="s">
        <v>1324</v>
      </c>
      <c r="B10" s="1219"/>
      <c r="C10" s="1219"/>
      <c r="D10" s="1219"/>
      <c r="E10" s="1219"/>
      <c r="F10" s="1219"/>
      <c r="G10" s="2"/>
      <c r="H10" s="1199" t="s">
        <v>1786</v>
      </c>
      <c r="I10" s="1200"/>
      <c r="J10" s="136">
        <f>Hybrids!U50</f>
        <v>0</v>
      </c>
      <c r="K10" s="136">
        <f>Hybrids!V50</f>
        <v>0</v>
      </c>
      <c r="L10" s="1203">
        <f>Hybrids!W51</f>
        <v>0</v>
      </c>
      <c r="M10" s="1204"/>
    </row>
    <row r="11" spans="1:13" ht="22" customHeight="1">
      <c r="A11" s="1219" t="s">
        <v>1323</v>
      </c>
      <c r="B11" s="1219"/>
      <c r="C11" s="1219"/>
      <c r="D11" s="1219"/>
      <c r="E11" s="1219"/>
      <c r="F11" s="1219"/>
      <c r="G11" s="2"/>
      <c r="H11" s="1199" t="s">
        <v>1950</v>
      </c>
      <c r="I11" s="1200"/>
      <c r="J11" s="11">
        <f>Volumes!M136</f>
        <v>0</v>
      </c>
      <c r="K11" s="11">
        <f>Volumes!N136</f>
        <v>0</v>
      </c>
      <c r="L11" s="1201">
        <f>Volumes!O137</f>
        <v>0</v>
      </c>
      <c r="M11" s="1202"/>
    </row>
    <row r="12" spans="1:13" ht="22" customHeight="1">
      <c r="A12" s="12"/>
      <c r="B12" s="2"/>
      <c r="C12" s="2"/>
      <c r="D12" s="2"/>
      <c r="E12" s="2"/>
      <c r="F12" s="2"/>
      <c r="G12" s="2"/>
      <c r="H12" s="1205" t="s">
        <v>1771</v>
      </c>
      <c r="I12" s="1197"/>
      <c r="J12" s="20"/>
      <c r="K12" s="20"/>
      <c r="L12" s="1206">
        <f>SUM(L8:M11)</f>
        <v>0</v>
      </c>
      <c r="M12" s="1207"/>
    </row>
    <row r="13" spans="1:13" ht="22" customHeight="1" thickBot="1">
      <c r="A13" s="1220" t="s">
        <v>1331</v>
      </c>
      <c r="B13" s="1220"/>
      <c r="C13" s="1220"/>
      <c r="D13" s="1220"/>
      <c r="E13" s="1220"/>
      <c r="F13" s="1220"/>
      <c r="G13" s="2"/>
      <c r="H13" s="13" t="s">
        <v>774</v>
      </c>
      <c r="I13" s="14"/>
      <c r="J13" s="14"/>
      <c r="K13" s="14"/>
      <c r="L13" s="1224">
        <v>0</v>
      </c>
      <c r="M13" s="1225"/>
    </row>
    <row r="14" spans="1:13" ht="22" customHeight="1" thickBot="1">
      <c r="A14" s="1212" t="s">
        <v>1316</v>
      </c>
      <c r="B14" s="1214"/>
      <c r="C14" s="1212"/>
      <c r="D14" s="1213"/>
      <c r="E14" s="1213"/>
      <c r="F14" s="1214"/>
      <c r="G14" s="2"/>
      <c r="H14" s="1193" t="s">
        <v>1771</v>
      </c>
      <c r="I14" s="1194"/>
      <c r="J14" s="15"/>
      <c r="K14" s="15"/>
      <c r="L14" s="1195">
        <f>L12</f>
        <v>0</v>
      </c>
      <c r="M14" s="1196"/>
    </row>
    <row r="15" spans="1:13" ht="22" customHeight="1" thickBot="1">
      <c r="A15" s="1212" t="s">
        <v>1317</v>
      </c>
      <c r="B15" s="1214"/>
      <c r="C15" s="1212"/>
      <c r="D15" s="1213"/>
      <c r="E15" s="1213"/>
      <c r="F15" s="1214"/>
      <c r="G15" s="2"/>
      <c r="H15" s="1215" t="s">
        <v>775</v>
      </c>
      <c r="I15" s="1216"/>
      <c r="J15" s="16"/>
      <c r="K15" s="17"/>
      <c r="L15" s="1217">
        <f>L14*J15</f>
        <v>0</v>
      </c>
      <c r="M15" s="1218"/>
    </row>
    <row r="16" spans="1:13" ht="22" customHeight="1" thickBot="1">
      <c r="A16" s="1212" t="s">
        <v>1318</v>
      </c>
      <c r="B16" s="1214"/>
      <c r="C16" s="1212"/>
      <c r="D16" s="1213"/>
      <c r="E16" s="1213"/>
      <c r="F16" s="1214"/>
      <c r="G16" s="2"/>
      <c r="H16" s="1208" t="s">
        <v>1772</v>
      </c>
      <c r="I16" s="1209"/>
      <c r="J16" s="18"/>
      <c r="K16" s="18"/>
      <c r="L16" s="1210">
        <f>L14+L15</f>
        <v>0</v>
      </c>
      <c r="M16" s="1211"/>
    </row>
    <row r="17" spans="1:12" ht="22" customHeight="1">
      <c r="A17" s="1212" t="s">
        <v>1319</v>
      </c>
      <c r="B17" s="1214"/>
      <c r="C17" s="1212"/>
      <c r="D17" s="1213"/>
      <c r="E17" s="1213"/>
      <c r="F17" s="1214"/>
      <c r="G17" s="2"/>
    </row>
    <row r="18" spans="1:12" ht="22" customHeight="1">
      <c r="A18" s="1212" t="s">
        <v>1320</v>
      </c>
      <c r="B18" s="1214"/>
      <c r="C18" s="1212"/>
      <c r="D18" s="1213"/>
      <c r="E18" s="1213"/>
      <c r="F18" s="1214"/>
      <c r="G18" s="2"/>
      <c r="H18" s="3"/>
      <c r="I18" s="3"/>
      <c r="J18" s="3"/>
      <c r="K18" s="3"/>
    </row>
    <row r="19" spans="1:12" ht="22" customHeight="1">
      <c r="A19" s="1212" t="s">
        <v>1321</v>
      </c>
      <c r="B19" s="1214"/>
      <c r="C19" s="1212"/>
      <c r="D19" s="1213"/>
      <c r="E19" s="1213"/>
      <c r="F19" s="1214"/>
      <c r="G19" s="2"/>
      <c r="H19" s="3"/>
      <c r="I19" s="3"/>
      <c r="J19" s="3"/>
      <c r="K19" s="3"/>
    </row>
    <row r="20" spans="1:12" ht="22" customHeight="1">
      <c r="A20" s="1212" t="s">
        <v>1322</v>
      </c>
      <c r="B20" s="1214"/>
      <c r="C20" s="1212"/>
      <c r="D20" s="1213"/>
      <c r="E20" s="1213"/>
      <c r="F20" s="1214"/>
      <c r="G20" s="2"/>
      <c r="H20" s="3"/>
      <c r="I20" s="3"/>
      <c r="J20" s="3"/>
      <c r="K20" s="3"/>
    </row>
    <row r="21" spans="1:12" ht="22" customHeight="1">
      <c r="A21" s="1212" t="s">
        <v>1324</v>
      </c>
      <c r="B21" s="1214"/>
      <c r="C21" s="1212"/>
      <c r="D21" s="1213"/>
      <c r="E21" s="1213"/>
      <c r="F21" s="1214"/>
      <c r="G21" s="2"/>
    </row>
    <row r="22" spans="1:12" ht="22" customHeight="1">
      <c r="A22" s="1212" t="s">
        <v>1323</v>
      </c>
      <c r="B22" s="1214"/>
      <c r="C22" s="1212"/>
      <c r="D22" s="1213"/>
      <c r="E22" s="1213"/>
      <c r="F22" s="1214"/>
      <c r="G22" s="2"/>
    </row>
    <row r="23" spans="1:12" ht="22" customHeight="1">
      <c r="A23" s="12"/>
      <c r="B23" s="2"/>
      <c r="C23" s="2"/>
      <c r="D23" s="2"/>
      <c r="E23" s="2"/>
      <c r="F23" s="2"/>
      <c r="G23" s="2"/>
    </row>
    <row r="24" spans="1:12" ht="22" customHeight="1">
      <c r="A24" s="12"/>
      <c r="B24" s="2"/>
      <c r="C24" s="2"/>
      <c r="D24" s="2"/>
      <c r="E24" s="2"/>
      <c r="F24" s="2"/>
      <c r="G24" s="2"/>
      <c r="H24" s="130"/>
      <c r="I24" s="130"/>
      <c r="J24" s="130"/>
      <c r="K24" s="130"/>
    </row>
    <row r="25" spans="1:12" ht="29" customHeight="1">
      <c r="A25" s="12"/>
      <c r="B25" s="1221" t="s">
        <v>1764</v>
      </c>
      <c r="C25" s="1221"/>
      <c r="D25" s="1221"/>
      <c r="E25" s="1221"/>
      <c r="F25" s="1221"/>
      <c r="G25" s="1221"/>
      <c r="H25" s="1221"/>
      <c r="I25" s="1221"/>
      <c r="J25" s="1221"/>
      <c r="K25" s="1221"/>
      <c r="L25" s="1221"/>
    </row>
    <row r="26" spans="1:12" ht="22" customHeight="1">
      <c r="A26" s="12"/>
      <c r="B26" s="1222" t="s">
        <v>1765</v>
      </c>
      <c r="C26" s="1222"/>
      <c r="D26" s="1222"/>
      <c r="E26" s="1222"/>
      <c r="F26" s="1222"/>
      <c r="G26" s="1222"/>
      <c r="H26" s="1222"/>
      <c r="I26" s="1222"/>
      <c r="J26" s="1222"/>
      <c r="K26" s="1222"/>
      <c r="L26" s="1222"/>
    </row>
    <row r="27" spans="1:12" ht="22" customHeight="1">
      <c r="A27" s="12"/>
      <c r="B27" s="2"/>
      <c r="C27" s="2"/>
      <c r="D27" s="2"/>
      <c r="E27" s="2"/>
      <c r="F27" s="2"/>
      <c r="G27" s="2"/>
    </row>
    <row r="28" spans="1:12" ht="22" customHeight="1">
      <c r="A28" s="12"/>
      <c r="B28" s="2"/>
      <c r="C28" s="2"/>
      <c r="D28" s="2"/>
      <c r="E28" s="2"/>
      <c r="F28" s="2"/>
      <c r="G28" s="2"/>
    </row>
    <row r="29" spans="1:12" ht="22" customHeight="1">
      <c r="A29" s="12"/>
      <c r="B29" s="2"/>
      <c r="C29" s="2"/>
      <c r="D29" s="2"/>
      <c r="E29" s="2"/>
      <c r="F29" s="2"/>
      <c r="G29" s="2"/>
    </row>
    <row r="30" spans="1:12" ht="22" customHeight="1">
      <c r="A30" s="12"/>
      <c r="B30" s="2"/>
      <c r="C30" s="2"/>
      <c r="D30" s="2"/>
      <c r="E30" s="2"/>
      <c r="F30" s="2"/>
      <c r="G30" s="2"/>
    </row>
    <row r="31" spans="1:12" ht="22" customHeight="1">
      <c r="A31" s="12"/>
      <c r="B31" s="2"/>
      <c r="C31" s="2"/>
      <c r="D31" s="2"/>
      <c r="E31" s="2"/>
      <c r="F31" s="2"/>
      <c r="G31" s="2"/>
      <c r="H31" s="2"/>
      <c r="I31" s="2"/>
    </row>
    <row r="32" spans="1:12" ht="22" customHeight="1">
      <c r="A32" s="12"/>
      <c r="B32" s="2"/>
      <c r="C32" s="2"/>
      <c r="D32" s="2"/>
      <c r="E32" s="2"/>
      <c r="F32" s="2"/>
      <c r="G32" s="2"/>
    </row>
    <row r="33" spans="1:7" ht="22" customHeight="1">
      <c r="A33" s="12"/>
      <c r="B33" s="2"/>
      <c r="C33" s="2"/>
      <c r="D33" s="2"/>
      <c r="E33" s="2"/>
      <c r="F33" s="2"/>
      <c r="G33" s="2"/>
    </row>
    <row r="34" spans="1:7" ht="22" customHeight="1">
      <c r="A34" s="12"/>
      <c r="B34" s="2"/>
      <c r="C34" s="2"/>
      <c r="D34" s="2"/>
      <c r="E34" s="2"/>
      <c r="F34" s="2"/>
      <c r="G34" s="2"/>
    </row>
    <row r="35" spans="1:7" ht="22" customHeight="1">
      <c r="A35" s="12"/>
      <c r="B35" s="2"/>
      <c r="C35" s="2"/>
      <c r="D35" s="2"/>
      <c r="E35" s="2"/>
      <c r="F35" s="2"/>
      <c r="G35" s="2"/>
    </row>
    <row r="36" spans="1:7" ht="22" customHeight="1">
      <c r="A36" s="2"/>
      <c r="B36" s="2"/>
      <c r="C36" s="2"/>
      <c r="D36" s="2"/>
      <c r="E36" s="2"/>
      <c r="F36" s="2"/>
      <c r="G36" s="2"/>
    </row>
    <row r="37" spans="1:7" ht="22" customHeight="1">
      <c r="A37" s="19"/>
      <c r="B37" s="19"/>
      <c r="C37" s="19"/>
      <c r="D37" s="19"/>
      <c r="E37" s="2"/>
      <c r="F37" s="2"/>
      <c r="G37" s="2"/>
    </row>
    <row r="38" spans="1:7" ht="22" customHeight="1">
      <c r="A38" s="19"/>
      <c r="B38" s="19"/>
      <c r="C38" s="19"/>
      <c r="D38" s="19"/>
      <c r="E38" s="2"/>
      <c r="F38" s="2"/>
      <c r="G38" s="2"/>
    </row>
    <row r="39" spans="1:7" ht="22" customHeight="1">
      <c r="A39" s="19"/>
      <c r="B39" s="19"/>
      <c r="C39" s="19"/>
      <c r="D39" s="2"/>
      <c r="E39" s="2"/>
      <c r="F39" s="2"/>
      <c r="G39" s="2"/>
    </row>
    <row r="40" spans="1:7" ht="22" customHeight="1">
      <c r="A40" s="2"/>
      <c r="B40" s="2"/>
      <c r="C40" s="2"/>
      <c r="D40" s="2"/>
      <c r="E40" s="2"/>
      <c r="F40" s="2"/>
      <c r="G40" s="2"/>
    </row>
    <row r="41" spans="1:7" ht="22" customHeight="1">
      <c r="A41" s="6"/>
      <c r="B41" s="6"/>
      <c r="C41" s="6"/>
      <c r="D41" s="6"/>
      <c r="E41" s="6"/>
      <c r="F41" s="6"/>
      <c r="G41" s="2"/>
    </row>
    <row r="42" spans="1:7" ht="25" customHeight="1">
      <c r="A42" s="6"/>
      <c r="B42" s="6"/>
      <c r="C42" s="6"/>
      <c r="D42" s="6"/>
      <c r="E42" s="6"/>
      <c r="F42" s="6"/>
      <c r="G42" s="6"/>
    </row>
    <row r="43" spans="1:7" ht="25" customHeight="1">
      <c r="G43" s="6"/>
    </row>
    <row r="44" spans="1:7" ht="25" customHeight="1"/>
  </sheetData>
  <mergeCells count="59">
    <mergeCell ref="B25:L25"/>
    <mergeCell ref="B26:L26"/>
    <mergeCell ref="H2:M5"/>
    <mergeCell ref="A16:B16"/>
    <mergeCell ref="A17:B17"/>
    <mergeCell ref="A18:B18"/>
    <mergeCell ref="A13:F13"/>
    <mergeCell ref="A14:B14"/>
    <mergeCell ref="C14:F14"/>
    <mergeCell ref="C18:F18"/>
    <mergeCell ref="A11:B11"/>
    <mergeCell ref="L13:M13"/>
    <mergeCell ref="H10:I10"/>
    <mergeCell ref="L10:M10"/>
    <mergeCell ref="H11:I11"/>
    <mergeCell ref="L11:M11"/>
    <mergeCell ref="A2:F2"/>
    <mergeCell ref="C8:F8"/>
    <mergeCell ref="C9:F9"/>
    <mergeCell ref="C10:F10"/>
    <mergeCell ref="A8:B8"/>
    <mergeCell ref="A9:B9"/>
    <mergeCell ref="A10:B10"/>
    <mergeCell ref="A22:B22"/>
    <mergeCell ref="C22:F22"/>
    <mergeCell ref="C3:F3"/>
    <mergeCell ref="C4:F4"/>
    <mergeCell ref="C5:F5"/>
    <mergeCell ref="C6:F6"/>
    <mergeCell ref="C7:F7"/>
    <mergeCell ref="A3:B3"/>
    <mergeCell ref="A4:B4"/>
    <mergeCell ref="A5:B5"/>
    <mergeCell ref="A6:B6"/>
    <mergeCell ref="A7:B7"/>
    <mergeCell ref="A15:B15"/>
    <mergeCell ref="C15:F15"/>
    <mergeCell ref="C11:F11"/>
    <mergeCell ref="C19:F19"/>
    <mergeCell ref="A20:B20"/>
    <mergeCell ref="C20:F20"/>
    <mergeCell ref="A21:B21"/>
    <mergeCell ref="C21:F21"/>
    <mergeCell ref="A19:B19"/>
    <mergeCell ref="H16:I16"/>
    <mergeCell ref="L16:M16"/>
    <mergeCell ref="C16:F16"/>
    <mergeCell ref="C17:F17"/>
    <mergeCell ref="H15:I15"/>
    <mergeCell ref="L15:M15"/>
    <mergeCell ref="H14:I14"/>
    <mergeCell ref="L14:M14"/>
    <mergeCell ref="L7:M7"/>
    <mergeCell ref="H8:I8"/>
    <mergeCell ref="L8:M8"/>
    <mergeCell ref="H9:I9"/>
    <mergeCell ref="L9:M9"/>
    <mergeCell ref="H12:I12"/>
    <mergeCell ref="L12:M12"/>
  </mergeCells>
  <pageMargins left="1" right="1" top="1" bottom="1" header="0.25" footer="0.25"/>
  <pageSetup scale="60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B421"/>
  <sheetViews>
    <sheetView defaultGridColor="0" colorId="12" zoomScale="108" zoomScaleNormal="108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H13" sqref="H13"/>
    </sheetView>
  </sheetViews>
  <sheetFormatPr baseColWidth="10" defaultColWidth="23.33203125" defaultRowHeight="18" customHeight="1"/>
  <cols>
    <col min="1" max="1" width="7.83203125" style="1149" customWidth="1"/>
    <col min="2" max="2" width="14.1640625" style="521" customWidth="1"/>
    <col min="3" max="3" width="10" style="521" customWidth="1"/>
    <col min="4" max="4" width="8.1640625" style="521" customWidth="1"/>
    <col min="5" max="5" width="9.1640625" style="521" customWidth="1"/>
    <col min="6" max="15" width="6.5" style="530" customWidth="1"/>
    <col min="16" max="16" width="7.33203125" style="530" customWidth="1"/>
    <col min="17" max="19" width="6.5" style="530" customWidth="1"/>
    <col min="20" max="20" width="6.5" style="521" customWidth="1"/>
    <col min="21" max="21" width="7.5" style="521" customWidth="1"/>
    <col min="22" max="22" width="14.1640625" style="521" customWidth="1"/>
    <col min="23" max="23" width="11.5" style="387" customWidth="1"/>
    <col min="24" max="24" width="10.5" style="531" hidden="1" customWidth="1"/>
    <col min="25" max="25" width="9.6640625" style="531" hidden="1" customWidth="1"/>
    <col min="26" max="26" width="3.5" style="531" customWidth="1"/>
    <col min="27" max="27" width="10.1640625" style="521" customWidth="1"/>
    <col min="28" max="28" width="8.83203125" style="521" customWidth="1"/>
    <col min="29" max="57" width="14.83203125" style="521" customWidth="1"/>
    <col min="58" max="58" width="14.83203125" style="522" customWidth="1"/>
    <col min="59" max="59" width="14.83203125" style="523" hidden="1" customWidth="1"/>
    <col min="60" max="60" width="9.5" style="523" hidden="1" customWidth="1"/>
    <col min="61" max="61" width="9.5" style="77" hidden="1" customWidth="1"/>
    <col min="62" max="87" width="8.83203125" style="77" hidden="1" customWidth="1"/>
    <col min="88" max="89" width="23.33203125" style="77" hidden="1" customWidth="1"/>
    <col min="90" max="90" width="23.33203125" style="386" customWidth="1"/>
    <col min="91" max="288" width="23.33203125" style="387" customWidth="1"/>
    <col min="289" max="289" width="23.33203125" style="532" customWidth="1"/>
    <col min="290" max="16384" width="23.33203125" style="532"/>
  </cols>
  <sheetData>
    <row r="1" spans="1:90" s="387" customFormat="1" ht="72" customHeight="1">
      <c r="A1" s="1123"/>
      <c r="B1" s="1236" t="e" vm="1">
        <v>#VALUE!</v>
      </c>
      <c r="C1" s="1236"/>
      <c r="D1" s="1236"/>
      <c r="E1" s="377"/>
      <c r="F1" s="1229" t="s">
        <v>1925</v>
      </c>
      <c r="G1" s="1230"/>
      <c r="H1" s="1230"/>
      <c r="I1" s="1230"/>
      <c r="J1" s="1230"/>
      <c r="K1" s="1230"/>
      <c r="L1" s="1230"/>
      <c r="M1" s="1230"/>
      <c r="N1" s="1230"/>
      <c r="O1" s="1230"/>
      <c r="P1" s="1230"/>
      <c r="Q1" s="1230"/>
      <c r="R1" s="1230"/>
      <c r="S1" s="1230"/>
      <c r="T1" s="1233"/>
      <c r="U1" s="1233"/>
      <c r="V1" s="1233"/>
      <c r="W1" s="1233"/>
      <c r="X1" s="378"/>
      <c r="Y1" s="378"/>
      <c r="Z1" s="379"/>
      <c r="AA1" s="380" t="s">
        <v>1773</v>
      </c>
      <c r="AB1" s="381"/>
      <c r="AC1" s="382"/>
      <c r="AD1" s="382"/>
      <c r="AE1" s="382"/>
      <c r="AF1" s="382"/>
      <c r="AG1" s="382"/>
      <c r="AH1" s="382"/>
      <c r="AI1" s="382"/>
      <c r="AJ1" s="382"/>
      <c r="AK1" s="382"/>
      <c r="AL1" s="382"/>
      <c r="AM1" s="382"/>
      <c r="AN1" s="382"/>
      <c r="AO1" s="382"/>
      <c r="AP1" s="382"/>
      <c r="AQ1" s="382"/>
      <c r="AR1" s="382"/>
      <c r="AS1" s="382"/>
      <c r="AT1" s="382"/>
      <c r="AU1" s="382"/>
      <c r="AV1" s="382"/>
      <c r="AW1" s="382"/>
      <c r="AX1" s="382"/>
      <c r="AY1" s="382"/>
      <c r="AZ1" s="382"/>
      <c r="BA1" s="382"/>
      <c r="BB1" s="382"/>
      <c r="BC1" s="382"/>
      <c r="BD1" s="382"/>
      <c r="BE1" s="382"/>
      <c r="BF1" s="383"/>
      <c r="BG1" s="384"/>
      <c r="BH1" s="385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1228"/>
      <c r="CH1" s="1228"/>
      <c r="CI1" s="1228"/>
      <c r="CJ1" s="77"/>
      <c r="CK1" s="77"/>
      <c r="CL1" s="386"/>
    </row>
    <row r="2" spans="1:90" s="47" customFormat="1" ht="24" customHeight="1">
      <c r="A2" s="1124" t="s">
        <v>1944</v>
      </c>
      <c r="B2" s="388"/>
      <c r="C2" s="388"/>
      <c r="D2" s="1231" t="s">
        <v>1774</v>
      </c>
      <c r="E2" s="1231"/>
      <c r="F2" s="389">
        <v>0</v>
      </c>
      <c r="G2" s="390">
        <v>3020</v>
      </c>
      <c r="H2" s="391">
        <v>5015</v>
      </c>
      <c r="I2" s="392">
        <v>9005</v>
      </c>
      <c r="J2" s="393">
        <v>2005</v>
      </c>
      <c r="K2" s="394"/>
      <c r="L2" s="395"/>
      <c r="M2" s="396">
        <v>4008</v>
      </c>
      <c r="N2" s="397">
        <v>6027</v>
      </c>
      <c r="O2" s="398"/>
      <c r="P2" s="399"/>
      <c r="Q2" s="1110">
        <v>6037</v>
      </c>
      <c r="R2" s="400">
        <v>9016</v>
      </c>
      <c r="S2" s="575"/>
      <c r="T2" s="401"/>
      <c r="U2" s="402" t="s">
        <v>1775</v>
      </c>
      <c r="V2" s="403">
        <f>SUM(Y4:Y406)</f>
        <v>0</v>
      </c>
      <c r="W2" s="404"/>
      <c r="X2" s="405"/>
      <c r="Y2" s="405"/>
      <c r="Z2" s="405"/>
      <c r="AA2" s="406" t="s">
        <v>1255</v>
      </c>
      <c r="AB2" s="407" t="s">
        <v>1256</v>
      </c>
      <c r="AC2" s="408"/>
      <c r="AD2" s="408"/>
      <c r="AE2" s="408"/>
      <c r="AF2" s="408"/>
      <c r="AG2" s="408"/>
      <c r="AH2" s="408"/>
      <c r="AI2" s="408"/>
      <c r="AJ2" s="408"/>
      <c r="AK2" s="408"/>
      <c r="AL2" s="408"/>
      <c r="AM2" s="408"/>
      <c r="AN2" s="408"/>
      <c r="AO2" s="408"/>
      <c r="AP2" s="408"/>
      <c r="AQ2" s="408"/>
      <c r="AR2" s="408"/>
      <c r="AS2" s="408"/>
      <c r="AT2" s="408"/>
      <c r="AU2" s="408"/>
      <c r="AV2" s="408"/>
      <c r="AW2" s="408"/>
      <c r="AX2" s="408"/>
      <c r="AY2" s="408"/>
      <c r="AZ2" s="408"/>
      <c r="BA2" s="408"/>
      <c r="BB2" s="408"/>
      <c r="BC2" s="408"/>
      <c r="BD2" s="408"/>
      <c r="BE2" s="408"/>
      <c r="BF2" s="409"/>
      <c r="BG2" s="410"/>
      <c r="BH2" s="411"/>
      <c r="BI2" s="77"/>
      <c r="BJ2" s="1232" t="s">
        <v>1280</v>
      </c>
      <c r="BK2" s="1232"/>
      <c r="BL2" s="1232"/>
      <c r="BM2" s="1232"/>
      <c r="BN2" s="1232"/>
      <c r="BO2" s="1232"/>
      <c r="BP2" s="1232"/>
      <c r="BQ2" s="1232"/>
      <c r="BR2" s="1232"/>
      <c r="BS2" s="77"/>
      <c r="BT2" s="410" t="s">
        <v>1334</v>
      </c>
      <c r="BU2" s="412"/>
      <c r="BV2" s="1232" t="s">
        <v>1278</v>
      </c>
      <c r="BW2" s="1232"/>
      <c r="BX2" s="1232"/>
      <c r="BY2" s="412"/>
      <c r="BZ2" s="1232" t="s">
        <v>1279</v>
      </c>
      <c r="CA2" s="1232"/>
      <c r="CB2" s="1232"/>
      <c r="CC2" s="1232"/>
      <c r="CD2" s="1232"/>
      <c r="CE2" s="1232"/>
      <c r="CF2" s="77"/>
      <c r="CG2" s="1232" t="s">
        <v>1278</v>
      </c>
      <c r="CH2" s="1232"/>
      <c r="CI2" s="1232"/>
      <c r="CJ2" s="133"/>
      <c r="CK2" s="133"/>
      <c r="CL2" s="75"/>
    </row>
    <row r="3" spans="1:90" s="47" customFormat="1" ht="28" customHeight="1">
      <c r="A3" s="1125" t="s">
        <v>2</v>
      </c>
      <c r="B3" s="413" t="s">
        <v>3</v>
      </c>
      <c r="C3" s="413" t="s">
        <v>4</v>
      </c>
      <c r="D3" s="414" t="s">
        <v>1781</v>
      </c>
      <c r="E3" s="415" t="s">
        <v>1776</v>
      </c>
      <c r="F3" s="416" t="s">
        <v>559</v>
      </c>
      <c r="G3" s="417" t="s">
        <v>560</v>
      </c>
      <c r="H3" s="418" t="s">
        <v>558</v>
      </c>
      <c r="I3" s="419" t="s">
        <v>557</v>
      </c>
      <c r="J3" s="420" t="s">
        <v>1953</v>
      </c>
      <c r="K3" s="421" t="s">
        <v>1954</v>
      </c>
      <c r="L3" s="422" t="s">
        <v>1955</v>
      </c>
      <c r="M3" s="423" t="s">
        <v>1956</v>
      </c>
      <c r="N3" s="424" t="s">
        <v>1145</v>
      </c>
      <c r="O3" s="1165" t="s">
        <v>1957</v>
      </c>
      <c r="P3" s="1166" t="s">
        <v>1958</v>
      </c>
      <c r="Q3" s="1167" t="s">
        <v>1959</v>
      </c>
      <c r="R3" s="427" t="s">
        <v>561</v>
      </c>
      <c r="S3" s="576" t="s">
        <v>1960</v>
      </c>
      <c r="T3" s="414" t="s">
        <v>1777</v>
      </c>
      <c r="U3" s="414" t="s">
        <v>1778</v>
      </c>
      <c r="V3" s="428" t="s">
        <v>1763</v>
      </c>
      <c r="W3" s="429" t="s">
        <v>1779</v>
      </c>
      <c r="X3" s="430" t="s">
        <v>6</v>
      </c>
      <c r="Y3" s="430" t="s">
        <v>1</v>
      </c>
      <c r="Z3" s="430"/>
      <c r="AA3" s="431"/>
      <c r="AB3" s="431"/>
      <c r="AC3" s="408"/>
      <c r="AD3" s="408"/>
      <c r="AE3" s="408"/>
      <c r="AF3" s="408"/>
      <c r="AG3" s="408"/>
      <c r="AH3" s="408"/>
      <c r="AI3" s="408"/>
      <c r="AJ3" s="408"/>
      <c r="AK3" s="408"/>
      <c r="AL3" s="408"/>
      <c r="AM3" s="408"/>
      <c r="AN3" s="408"/>
      <c r="AO3" s="408"/>
      <c r="AP3" s="408"/>
      <c r="AQ3" s="408"/>
      <c r="AR3" s="408"/>
      <c r="AS3" s="408"/>
      <c r="AT3" s="408"/>
      <c r="AU3" s="408"/>
      <c r="AV3" s="408"/>
      <c r="AW3" s="408"/>
      <c r="AX3" s="408"/>
      <c r="AY3" s="408"/>
      <c r="AZ3" s="408"/>
      <c r="BA3" s="408"/>
      <c r="BB3" s="408"/>
      <c r="BC3" s="408"/>
      <c r="BD3" s="408"/>
      <c r="BE3" s="408"/>
      <c r="BF3" s="409"/>
      <c r="BG3" s="410"/>
      <c r="BH3" s="384"/>
      <c r="BI3" s="77"/>
      <c r="BJ3" s="410" t="s">
        <v>1264</v>
      </c>
      <c r="BK3" s="410" t="s">
        <v>1263</v>
      </c>
      <c r="BL3" s="410" t="s">
        <v>1262</v>
      </c>
      <c r="BM3" s="410" t="s">
        <v>1260</v>
      </c>
      <c r="BN3" s="410" t="s">
        <v>1261</v>
      </c>
      <c r="BO3" s="410" t="s">
        <v>1257</v>
      </c>
      <c r="BP3" s="410" t="s">
        <v>1258</v>
      </c>
      <c r="BQ3" s="410" t="s">
        <v>1267</v>
      </c>
      <c r="BR3" s="410" t="s">
        <v>1265</v>
      </c>
      <c r="BS3" s="77"/>
      <c r="BT3" s="410" t="s">
        <v>1268</v>
      </c>
      <c r="BU3" s="410"/>
      <c r="BV3" s="410" t="s">
        <v>1254</v>
      </c>
      <c r="BW3" s="410" t="s">
        <v>1253</v>
      </c>
      <c r="BX3" s="410" t="s">
        <v>1252</v>
      </c>
      <c r="BY3" s="410"/>
      <c r="BZ3" s="410" t="s">
        <v>62</v>
      </c>
      <c r="CA3" s="410" t="s">
        <v>1269</v>
      </c>
      <c r="CB3" s="410" t="s">
        <v>1270</v>
      </c>
      <c r="CC3" s="410" t="s">
        <v>1271</v>
      </c>
      <c r="CD3" s="410" t="s">
        <v>1272</v>
      </c>
      <c r="CE3" s="410" t="s">
        <v>562</v>
      </c>
      <c r="CF3" s="77"/>
      <c r="CG3" s="410" t="s">
        <v>1254</v>
      </c>
      <c r="CH3" s="410" t="s">
        <v>1253</v>
      </c>
      <c r="CI3" s="410" t="s">
        <v>1252</v>
      </c>
      <c r="CJ3" s="133"/>
      <c r="CK3" s="133"/>
      <c r="CL3" s="75"/>
    </row>
    <row r="4" spans="1:90" s="47" customFormat="1" ht="13" customHeight="1">
      <c r="A4" s="1126" t="s">
        <v>1545</v>
      </c>
      <c r="B4" s="432" t="s">
        <v>1675</v>
      </c>
      <c r="C4" s="433" t="s">
        <v>1694</v>
      </c>
      <c r="D4" s="160">
        <v>12</v>
      </c>
      <c r="E4" s="434">
        <v>72</v>
      </c>
      <c r="F4" s="161"/>
      <c r="G4" s="162"/>
      <c r="H4" s="163"/>
      <c r="I4" s="533"/>
      <c r="J4" s="164"/>
      <c r="K4" s="165"/>
      <c r="L4" s="166"/>
      <c r="M4" s="167"/>
      <c r="N4" s="168"/>
      <c r="O4" s="169"/>
      <c r="P4" s="170"/>
      <c r="Q4" s="171"/>
      <c r="R4" s="172"/>
      <c r="S4" s="577"/>
      <c r="T4" s="435">
        <f>I4+H4+F4+G4+M4+J4+L4+K4+N4+R4+Q4+O4+S4+P4</f>
        <v>0</v>
      </c>
      <c r="U4" s="435">
        <f t="shared" ref="U4:U67" si="0">T4*D4</f>
        <v>0</v>
      </c>
      <c r="V4" s="436" t="str">
        <f t="shared" ref="V4:V67" si="1">IF(T4&gt;0,T4*E4,"-")</f>
        <v>-</v>
      </c>
      <c r="W4" s="437" t="s">
        <v>232</v>
      </c>
      <c r="X4" s="155">
        <v>0.38</v>
      </c>
      <c r="Y4" s="156">
        <f t="shared" ref="Y4" si="2">X4*T4</f>
        <v>0</v>
      </c>
      <c r="Z4" s="156"/>
      <c r="AA4" s="175" t="s">
        <v>1254</v>
      </c>
      <c r="AB4" s="438" t="s">
        <v>1263</v>
      </c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74"/>
      <c r="BG4" s="132"/>
      <c r="BH4" s="76"/>
      <c r="BI4" s="77"/>
      <c r="BJ4" s="439"/>
      <c r="BK4" s="439">
        <v>12</v>
      </c>
      <c r="BL4" s="439"/>
      <c r="BM4" s="439"/>
      <c r="BN4" s="439"/>
      <c r="BO4" s="439"/>
      <c r="BP4" s="439"/>
      <c r="BQ4" s="439"/>
      <c r="BR4" s="439"/>
      <c r="BS4" s="440"/>
      <c r="BT4" s="439">
        <v>12</v>
      </c>
      <c r="BU4" s="439"/>
      <c r="BV4" s="439">
        <v>12</v>
      </c>
      <c r="BW4" s="439"/>
      <c r="BX4" s="439"/>
      <c r="BY4" s="439"/>
      <c r="BZ4" s="439">
        <v>12</v>
      </c>
      <c r="CA4" s="439"/>
      <c r="CB4" s="439"/>
      <c r="CC4" s="441"/>
      <c r="CD4" s="441"/>
      <c r="CE4" s="441"/>
      <c r="CF4" s="133"/>
      <c r="CG4" s="441"/>
      <c r="CH4" s="441"/>
      <c r="CI4" s="441"/>
      <c r="CJ4" s="78"/>
      <c r="CK4" s="133"/>
      <c r="CL4" s="75"/>
    </row>
    <row r="5" spans="1:90" s="47" customFormat="1" ht="13" customHeight="1">
      <c r="A5" s="1126" t="s">
        <v>1545</v>
      </c>
      <c r="B5" s="432" t="s">
        <v>1676</v>
      </c>
      <c r="C5" s="433" t="s">
        <v>1695</v>
      </c>
      <c r="D5" s="160">
        <v>14</v>
      </c>
      <c r="E5" s="442">
        <v>97</v>
      </c>
      <c r="F5" s="161"/>
      <c r="G5" s="162"/>
      <c r="H5" s="163"/>
      <c r="I5" s="533"/>
      <c r="J5" s="164"/>
      <c r="K5" s="165"/>
      <c r="L5" s="166"/>
      <c r="M5" s="167"/>
      <c r="N5" s="168"/>
      <c r="O5" s="169"/>
      <c r="P5" s="170"/>
      <c r="Q5" s="171"/>
      <c r="R5" s="172"/>
      <c r="S5" s="577"/>
      <c r="T5" s="435">
        <f t="shared" ref="T5:T67" si="3">I5+H5+F5+G5+M5+J5+L5+K5+N5+R5+Q5+O5+S5+P5</f>
        <v>0</v>
      </c>
      <c r="U5" s="435">
        <f t="shared" si="0"/>
        <v>0</v>
      </c>
      <c r="V5" s="436" t="str">
        <f t="shared" si="1"/>
        <v>-</v>
      </c>
      <c r="W5" s="437" t="s">
        <v>232</v>
      </c>
      <c r="X5" s="155">
        <v>0.69</v>
      </c>
      <c r="Y5" s="156">
        <f t="shared" ref="Y5" si="4">X5*T5</f>
        <v>0</v>
      </c>
      <c r="Z5" s="156"/>
      <c r="AA5" s="175" t="s">
        <v>1252</v>
      </c>
      <c r="AB5" s="438" t="s">
        <v>1262</v>
      </c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74"/>
      <c r="BG5" s="132"/>
      <c r="BH5" s="76"/>
      <c r="BI5" s="77"/>
      <c r="BJ5" s="439"/>
      <c r="BK5" s="439"/>
      <c r="BL5" s="439">
        <v>14</v>
      </c>
      <c r="BM5" s="439"/>
      <c r="BN5" s="439"/>
      <c r="BO5" s="439"/>
      <c r="BP5" s="439"/>
      <c r="BQ5" s="439"/>
      <c r="BR5" s="439"/>
      <c r="BS5" s="440"/>
      <c r="BT5" s="439"/>
      <c r="BU5" s="439"/>
      <c r="BV5" s="439"/>
      <c r="BW5" s="439"/>
      <c r="BX5" s="439"/>
      <c r="BY5" s="439"/>
      <c r="BZ5" s="439"/>
      <c r="CA5" s="439"/>
      <c r="CB5" s="439"/>
      <c r="CC5" s="441"/>
      <c r="CD5" s="441">
        <v>14</v>
      </c>
      <c r="CE5" s="441"/>
      <c r="CF5" s="133"/>
      <c r="CG5" s="441"/>
      <c r="CH5" s="441"/>
      <c r="CI5" s="441">
        <v>14</v>
      </c>
      <c r="CJ5" s="78"/>
      <c r="CK5" s="133"/>
      <c r="CL5" s="75"/>
    </row>
    <row r="6" spans="1:90" s="47" customFormat="1" ht="13" customHeight="1">
      <c r="A6" s="1126" t="s">
        <v>1545</v>
      </c>
      <c r="B6" s="432" t="s">
        <v>1677</v>
      </c>
      <c r="C6" s="433" t="s">
        <v>1696</v>
      </c>
      <c r="D6" s="160">
        <v>8</v>
      </c>
      <c r="E6" s="442">
        <v>81</v>
      </c>
      <c r="F6" s="161"/>
      <c r="G6" s="162"/>
      <c r="H6" s="163"/>
      <c r="I6" s="533"/>
      <c r="J6" s="164"/>
      <c r="K6" s="165"/>
      <c r="L6" s="166"/>
      <c r="M6" s="167"/>
      <c r="N6" s="168"/>
      <c r="O6" s="169"/>
      <c r="P6" s="170"/>
      <c r="Q6" s="171"/>
      <c r="R6" s="172"/>
      <c r="S6" s="577"/>
      <c r="T6" s="435">
        <f t="shared" si="3"/>
        <v>0</v>
      </c>
      <c r="U6" s="435">
        <f t="shared" si="0"/>
        <v>0</v>
      </c>
      <c r="V6" s="436" t="str">
        <f t="shared" si="1"/>
        <v>-</v>
      </c>
      <c r="W6" s="437" t="s">
        <v>232</v>
      </c>
      <c r="X6" s="155">
        <v>0.77</v>
      </c>
      <c r="Y6" s="156">
        <f t="shared" ref="Y6:Y22" si="5">X6*T6</f>
        <v>0</v>
      </c>
      <c r="Z6" s="156"/>
      <c r="AA6" s="175" t="s">
        <v>1260</v>
      </c>
      <c r="AB6" s="438" t="s">
        <v>1262</v>
      </c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74"/>
      <c r="BG6" s="132"/>
      <c r="BH6" s="76"/>
      <c r="BI6" s="77"/>
      <c r="BJ6" s="439"/>
      <c r="BK6" s="439"/>
      <c r="BL6" s="439">
        <v>8</v>
      </c>
      <c r="BM6" s="439"/>
      <c r="BN6" s="439"/>
      <c r="BO6" s="439"/>
      <c r="BP6" s="439"/>
      <c r="BQ6" s="439"/>
      <c r="BR6" s="439"/>
      <c r="BS6" s="440"/>
      <c r="BT6" s="439"/>
      <c r="BU6" s="439"/>
      <c r="BV6" s="439"/>
      <c r="BW6" s="439"/>
      <c r="BX6" s="439"/>
      <c r="BY6" s="439"/>
      <c r="BZ6" s="133"/>
      <c r="CA6" s="439"/>
      <c r="CB6" s="439"/>
      <c r="CC6" s="441"/>
      <c r="CD6" s="441">
        <v>8</v>
      </c>
      <c r="CE6" s="441"/>
      <c r="CF6" s="133"/>
      <c r="CG6" s="441"/>
      <c r="CH6" s="441">
        <v>8</v>
      </c>
      <c r="CI6" s="441"/>
      <c r="CJ6" s="78"/>
      <c r="CK6" s="133"/>
      <c r="CL6" s="75"/>
    </row>
    <row r="7" spans="1:90" s="47" customFormat="1" ht="13" customHeight="1">
      <c r="A7" s="1126" t="s">
        <v>1545</v>
      </c>
      <c r="B7" s="158" t="s">
        <v>1678</v>
      </c>
      <c r="C7" s="159" t="s">
        <v>1697</v>
      </c>
      <c r="D7" s="160">
        <v>8</v>
      </c>
      <c r="E7" s="442">
        <v>92</v>
      </c>
      <c r="F7" s="161"/>
      <c r="G7" s="162"/>
      <c r="H7" s="163"/>
      <c r="I7" s="533"/>
      <c r="J7" s="164"/>
      <c r="K7" s="165"/>
      <c r="L7" s="166"/>
      <c r="M7" s="167"/>
      <c r="N7" s="168"/>
      <c r="O7" s="169"/>
      <c r="P7" s="170"/>
      <c r="Q7" s="171"/>
      <c r="R7" s="172"/>
      <c r="S7" s="577"/>
      <c r="T7" s="435">
        <f t="shared" si="3"/>
        <v>0</v>
      </c>
      <c r="U7" s="435">
        <f t="shared" si="0"/>
        <v>0</v>
      </c>
      <c r="V7" s="436" t="str">
        <f t="shared" si="1"/>
        <v>-</v>
      </c>
      <c r="W7" s="201" t="s">
        <v>232</v>
      </c>
      <c r="X7" s="155">
        <v>0.98</v>
      </c>
      <c r="Y7" s="156">
        <f t="shared" si="5"/>
        <v>0</v>
      </c>
      <c r="Z7" s="156"/>
      <c r="AA7" s="175" t="s">
        <v>1260</v>
      </c>
      <c r="AB7" s="175" t="s">
        <v>1262</v>
      </c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74"/>
      <c r="BG7" s="132"/>
      <c r="BH7" s="76"/>
      <c r="BI7" s="77"/>
      <c r="BJ7" s="439"/>
      <c r="BK7" s="439"/>
      <c r="BL7" s="439">
        <v>8</v>
      </c>
      <c r="BM7" s="439"/>
      <c r="BN7" s="439"/>
      <c r="BO7" s="439"/>
      <c r="BP7" s="439"/>
      <c r="BQ7" s="439"/>
      <c r="BR7" s="439"/>
      <c r="BS7" s="440"/>
      <c r="BT7" s="439"/>
      <c r="BU7" s="439"/>
      <c r="BV7" s="439"/>
      <c r="BW7" s="439"/>
      <c r="BX7" s="439"/>
      <c r="BY7" s="439"/>
      <c r="BZ7" s="439"/>
      <c r="CA7" s="439"/>
      <c r="CB7" s="439"/>
      <c r="CC7" s="441"/>
      <c r="CD7" s="441">
        <v>8</v>
      </c>
      <c r="CE7" s="441"/>
      <c r="CF7" s="133"/>
      <c r="CG7" s="441"/>
      <c r="CH7" s="441">
        <v>8</v>
      </c>
      <c r="CI7" s="441"/>
      <c r="CJ7" s="78"/>
      <c r="CK7" s="133"/>
      <c r="CL7" s="75"/>
    </row>
    <row r="8" spans="1:90" s="47" customFormat="1" ht="13" customHeight="1">
      <c r="A8" s="1126" t="s">
        <v>1545</v>
      </c>
      <c r="B8" s="158" t="s">
        <v>1679</v>
      </c>
      <c r="C8" s="159" t="s">
        <v>1698</v>
      </c>
      <c r="D8" s="160">
        <v>5</v>
      </c>
      <c r="E8" s="442">
        <v>80</v>
      </c>
      <c r="F8" s="161"/>
      <c r="G8" s="162"/>
      <c r="H8" s="163"/>
      <c r="I8" s="533"/>
      <c r="J8" s="164"/>
      <c r="K8" s="165"/>
      <c r="L8" s="166"/>
      <c r="M8" s="167"/>
      <c r="N8" s="168"/>
      <c r="O8" s="169"/>
      <c r="P8" s="170"/>
      <c r="Q8" s="171"/>
      <c r="R8" s="172"/>
      <c r="S8" s="577"/>
      <c r="T8" s="435">
        <f t="shared" si="3"/>
        <v>0</v>
      </c>
      <c r="U8" s="435">
        <f t="shared" si="0"/>
        <v>0</v>
      </c>
      <c r="V8" s="436" t="str">
        <f t="shared" si="1"/>
        <v>-</v>
      </c>
      <c r="W8" s="201" t="s">
        <v>232</v>
      </c>
      <c r="X8" s="155">
        <v>0.94</v>
      </c>
      <c r="Y8" s="156">
        <f t="shared" si="5"/>
        <v>0</v>
      </c>
      <c r="Z8" s="156"/>
      <c r="AA8" s="175" t="s">
        <v>1260</v>
      </c>
      <c r="AB8" s="175" t="s">
        <v>1260</v>
      </c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74"/>
      <c r="BG8" s="132"/>
      <c r="BH8" s="76"/>
      <c r="BI8" s="77"/>
      <c r="BJ8" s="439"/>
      <c r="BK8" s="439"/>
      <c r="BL8" s="439"/>
      <c r="BM8" s="439">
        <v>5</v>
      </c>
      <c r="BN8" s="439"/>
      <c r="BO8" s="439"/>
      <c r="BP8" s="439"/>
      <c r="BQ8" s="439"/>
      <c r="BR8" s="439"/>
      <c r="BS8" s="440"/>
      <c r="BT8" s="439"/>
      <c r="BU8" s="439"/>
      <c r="BV8" s="439"/>
      <c r="BW8" s="439"/>
      <c r="BX8" s="439"/>
      <c r="BY8" s="439"/>
      <c r="BZ8" s="439"/>
      <c r="CA8" s="439"/>
      <c r="CB8" s="439">
        <v>5</v>
      </c>
      <c r="CC8" s="441"/>
      <c r="CD8" s="441"/>
      <c r="CE8" s="441"/>
      <c r="CF8" s="133"/>
      <c r="CG8" s="441"/>
      <c r="CH8" s="441">
        <v>5</v>
      </c>
      <c r="CI8" s="441"/>
      <c r="CJ8" s="78"/>
      <c r="CK8" s="133"/>
      <c r="CL8" s="75"/>
    </row>
    <row r="9" spans="1:90" s="47" customFormat="1" ht="13" customHeight="1">
      <c r="A9" s="1126" t="s">
        <v>1545</v>
      </c>
      <c r="B9" s="158" t="s">
        <v>1680</v>
      </c>
      <c r="C9" s="159" t="s">
        <v>1699</v>
      </c>
      <c r="D9" s="160">
        <v>5</v>
      </c>
      <c r="E9" s="442">
        <v>110</v>
      </c>
      <c r="F9" s="161"/>
      <c r="G9" s="162"/>
      <c r="H9" s="163"/>
      <c r="I9" s="533"/>
      <c r="J9" s="164"/>
      <c r="K9" s="165"/>
      <c r="L9" s="166"/>
      <c r="M9" s="167"/>
      <c r="N9" s="168"/>
      <c r="O9" s="169"/>
      <c r="P9" s="170"/>
      <c r="Q9" s="171"/>
      <c r="R9" s="172"/>
      <c r="S9" s="577"/>
      <c r="T9" s="435">
        <f t="shared" si="3"/>
        <v>0</v>
      </c>
      <c r="U9" s="435">
        <f t="shared" si="0"/>
        <v>0</v>
      </c>
      <c r="V9" s="436" t="str">
        <f t="shared" si="1"/>
        <v>-</v>
      </c>
      <c r="W9" s="201" t="s">
        <v>232</v>
      </c>
      <c r="X9" s="155">
        <v>1.46</v>
      </c>
      <c r="Y9" s="156">
        <f t="shared" si="5"/>
        <v>0</v>
      </c>
      <c r="Z9" s="156"/>
      <c r="AA9" s="175" t="s">
        <v>1260</v>
      </c>
      <c r="AB9" s="175" t="s">
        <v>1260</v>
      </c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74"/>
      <c r="BG9" s="132"/>
      <c r="BH9" s="76"/>
      <c r="BI9" s="77"/>
      <c r="BJ9" s="439"/>
      <c r="BK9" s="439"/>
      <c r="BL9" s="439"/>
      <c r="BM9" s="439">
        <v>5</v>
      </c>
      <c r="BN9" s="439"/>
      <c r="BO9" s="439"/>
      <c r="BP9" s="439"/>
      <c r="BQ9" s="439"/>
      <c r="BR9" s="439"/>
      <c r="BS9" s="440"/>
      <c r="BT9" s="439"/>
      <c r="BU9" s="439"/>
      <c r="BV9" s="439"/>
      <c r="BW9" s="439"/>
      <c r="BX9" s="439"/>
      <c r="BY9" s="439"/>
      <c r="BZ9" s="439"/>
      <c r="CA9" s="439"/>
      <c r="CB9" s="439"/>
      <c r="CC9" s="441"/>
      <c r="CD9" s="441">
        <v>5</v>
      </c>
      <c r="CE9" s="441"/>
      <c r="CF9" s="133"/>
      <c r="CG9" s="441"/>
      <c r="CH9" s="441">
        <v>5</v>
      </c>
      <c r="CI9" s="441"/>
      <c r="CJ9" s="78"/>
      <c r="CK9" s="133"/>
      <c r="CL9" s="75"/>
    </row>
    <row r="10" spans="1:90" s="47" customFormat="1" ht="13" customHeight="1">
      <c r="A10" s="1126" t="s">
        <v>1545</v>
      </c>
      <c r="B10" s="158" t="s">
        <v>1681</v>
      </c>
      <c r="C10" s="159" t="s">
        <v>1700</v>
      </c>
      <c r="D10" s="160">
        <v>3</v>
      </c>
      <c r="E10" s="442">
        <v>88</v>
      </c>
      <c r="F10" s="161"/>
      <c r="G10" s="162"/>
      <c r="H10" s="163"/>
      <c r="I10" s="533"/>
      <c r="J10" s="164"/>
      <c r="K10" s="165"/>
      <c r="L10" s="166"/>
      <c r="M10" s="167"/>
      <c r="N10" s="168"/>
      <c r="O10" s="169"/>
      <c r="P10" s="170"/>
      <c r="Q10" s="171"/>
      <c r="R10" s="172"/>
      <c r="S10" s="577"/>
      <c r="T10" s="435">
        <f t="shared" si="3"/>
        <v>0</v>
      </c>
      <c r="U10" s="435">
        <f t="shared" si="0"/>
        <v>0</v>
      </c>
      <c r="V10" s="436" t="str">
        <f t="shared" si="1"/>
        <v>-</v>
      </c>
      <c r="W10" s="201" t="s">
        <v>232</v>
      </c>
      <c r="X10" s="155">
        <v>1.22</v>
      </c>
      <c r="Y10" s="156">
        <f t="shared" si="5"/>
        <v>0</v>
      </c>
      <c r="Z10" s="156"/>
      <c r="AA10" s="175" t="s">
        <v>1260</v>
      </c>
      <c r="AB10" s="175" t="s">
        <v>1261</v>
      </c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74"/>
      <c r="BG10" s="132"/>
      <c r="BH10" s="76"/>
      <c r="BI10" s="77"/>
      <c r="BJ10" s="439"/>
      <c r="BK10" s="439"/>
      <c r="BL10" s="439"/>
      <c r="BM10" s="439"/>
      <c r="BN10" s="439">
        <v>3</v>
      </c>
      <c r="BO10" s="439"/>
      <c r="BP10" s="439"/>
      <c r="BQ10" s="439"/>
      <c r="BR10" s="439"/>
      <c r="BS10" s="440"/>
      <c r="BT10" s="439"/>
      <c r="BU10" s="439"/>
      <c r="BV10" s="439"/>
      <c r="BW10" s="439"/>
      <c r="BX10" s="439"/>
      <c r="BY10" s="439"/>
      <c r="BZ10" s="439"/>
      <c r="CA10" s="439"/>
      <c r="CB10" s="439"/>
      <c r="CC10" s="441"/>
      <c r="CD10" s="441">
        <v>3</v>
      </c>
      <c r="CE10" s="441"/>
      <c r="CF10" s="133"/>
      <c r="CG10" s="441"/>
      <c r="CH10" s="441">
        <v>3</v>
      </c>
      <c r="CI10" s="441"/>
      <c r="CJ10" s="78"/>
      <c r="CK10" s="133"/>
      <c r="CL10" s="75"/>
    </row>
    <row r="11" spans="1:90" s="47" customFormat="1" ht="13" customHeight="1">
      <c r="A11" s="1126" t="s">
        <v>1545</v>
      </c>
      <c r="B11" s="158" t="s">
        <v>1682</v>
      </c>
      <c r="C11" s="159" t="s">
        <v>1701</v>
      </c>
      <c r="D11" s="160">
        <v>3</v>
      </c>
      <c r="E11" s="442">
        <v>166</v>
      </c>
      <c r="F11" s="161"/>
      <c r="G11" s="162"/>
      <c r="H11" s="163"/>
      <c r="I11" s="533"/>
      <c r="J11" s="164"/>
      <c r="K11" s="165"/>
      <c r="L11" s="166"/>
      <c r="M11" s="167"/>
      <c r="N11" s="168"/>
      <c r="O11" s="169"/>
      <c r="P11" s="170"/>
      <c r="Q11" s="171"/>
      <c r="R11" s="172"/>
      <c r="S11" s="577"/>
      <c r="T11" s="435">
        <f t="shared" si="3"/>
        <v>0</v>
      </c>
      <c r="U11" s="435">
        <f t="shared" si="0"/>
        <v>0</v>
      </c>
      <c r="V11" s="436" t="str">
        <f t="shared" si="1"/>
        <v>-</v>
      </c>
      <c r="W11" s="201" t="s">
        <v>436</v>
      </c>
      <c r="X11" s="155">
        <v>2.54</v>
      </c>
      <c r="Y11" s="156">
        <f t="shared" si="5"/>
        <v>0</v>
      </c>
      <c r="Z11" s="156"/>
      <c r="AA11" s="175" t="s">
        <v>1254</v>
      </c>
      <c r="AB11" s="175" t="s">
        <v>1257</v>
      </c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74"/>
      <c r="BG11" s="132"/>
      <c r="BH11" s="76"/>
      <c r="BI11" s="77"/>
      <c r="BJ11" s="439"/>
      <c r="BK11" s="439"/>
      <c r="BL11" s="439"/>
      <c r="BM11" s="439"/>
      <c r="BN11" s="439"/>
      <c r="BO11" s="439">
        <v>3</v>
      </c>
      <c r="BP11" s="439"/>
      <c r="BQ11" s="439"/>
      <c r="BR11" s="439"/>
      <c r="BS11" s="440"/>
      <c r="BT11" s="439"/>
      <c r="BU11" s="439"/>
      <c r="BV11" s="439"/>
      <c r="BW11" s="439"/>
      <c r="BX11" s="439"/>
      <c r="BY11" s="439"/>
      <c r="BZ11" s="439"/>
      <c r="CA11" s="439">
        <v>3</v>
      </c>
      <c r="CB11" s="439"/>
      <c r="CC11" s="441"/>
      <c r="CD11" s="441"/>
      <c r="CE11" s="441"/>
      <c r="CF11" s="133"/>
      <c r="CG11" s="441">
        <v>3</v>
      </c>
      <c r="CH11" s="441"/>
      <c r="CI11" s="441"/>
      <c r="CJ11" s="78"/>
      <c r="CK11" s="133"/>
      <c r="CL11" s="75"/>
    </row>
    <row r="12" spans="1:90" s="47" customFormat="1" ht="13" customHeight="1">
      <c r="A12" s="1226" t="s">
        <v>1674</v>
      </c>
      <c r="B12" s="158" t="s">
        <v>1683</v>
      </c>
      <c r="C12" s="159" t="s">
        <v>1702</v>
      </c>
      <c r="D12" s="160">
        <v>4</v>
      </c>
      <c r="E12" s="442">
        <v>197</v>
      </c>
      <c r="F12" s="161"/>
      <c r="G12" s="162"/>
      <c r="H12" s="163"/>
      <c r="I12" s="533"/>
      <c r="J12" s="164"/>
      <c r="K12" s="165"/>
      <c r="L12" s="166"/>
      <c r="M12" s="167"/>
      <c r="N12" s="168"/>
      <c r="O12" s="169"/>
      <c r="P12" s="170"/>
      <c r="Q12" s="171"/>
      <c r="R12" s="172"/>
      <c r="S12" s="577"/>
      <c r="T12" s="435">
        <f t="shared" si="3"/>
        <v>0</v>
      </c>
      <c r="U12" s="435">
        <f t="shared" si="0"/>
        <v>0</v>
      </c>
      <c r="V12" s="436" t="str">
        <f t="shared" si="1"/>
        <v>-</v>
      </c>
      <c r="W12" s="201" t="s">
        <v>1713</v>
      </c>
      <c r="X12" s="155">
        <v>3.02</v>
      </c>
      <c r="Y12" s="156">
        <f t="shared" si="5"/>
        <v>0</v>
      </c>
      <c r="Z12" s="156"/>
      <c r="AA12" s="175" t="s">
        <v>1254</v>
      </c>
      <c r="AB12" s="175" t="s">
        <v>1257</v>
      </c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74"/>
      <c r="BG12" s="132"/>
      <c r="BH12" s="76"/>
      <c r="BI12" s="77"/>
      <c r="BJ12" s="439"/>
      <c r="BK12" s="439"/>
      <c r="BL12" s="439"/>
      <c r="BM12" s="439"/>
      <c r="BN12" s="439"/>
      <c r="BO12" s="439">
        <v>4</v>
      </c>
      <c r="BP12" s="439"/>
      <c r="BQ12" s="439"/>
      <c r="BR12" s="439"/>
      <c r="BS12" s="440"/>
      <c r="BT12" s="439"/>
      <c r="BU12" s="439"/>
      <c r="BV12" s="439"/>
      <c r="BW12" s="439"/>
      <c r="BX12" s="439"/>
      <c r="BY12" s="439"/>
      <c r="BZ12" s="439"/>
      <c r="CA12" s="439">
        <v>4</v>
      </c>
      <c r="CB12" s="439"/>
      <c r="CC12" s="441"/>
      <c r="CD12" s="441"/>
      <c r="CE12" s="441"/>
      <c r="CF12" s="133"/>
      <c r="CG12" s="441">
        <v>4</v>
      </c>
      <c r="CH12" s="441"/>
      <c r="CI12" s="441"/>
      <c r="CJ12" s="78"/>
      <c r="CK12" s="133"/>
      <c r="CL12" s="75"/>
    </row>
    <row r="13" spans="1:90" s="47" customFormat="1" ht="13" customHeight="1">
      <c r="A13" s="1226"/>
      <c r="B13" s="158" t="s">
        <v>1684</v>
      </c>
      <c r="C13" s="159" t="s">
        <v>1703</v>
      </c>
      <c r="D13" s="160">
        <v>4</v>
      </c>
      <c r="E13" s="442">
        <v>171</v>
      </c>
      <c r="F13" s="161"/>
      <c r="G13" s="162"/>
      <c r="H13" s="163"/>
      <c r="I13" s="533"/>
      <c r="J13" s="164"/>
      <c r="K13" s="165"/>
      <c r="L13" s="166"/>
      <c r="M13" s="167"/>
      <c r="N13" s="168"/>
      <c r="O13" s="169"/>
      <c r="P13" s="170"/>
      <c r="Q13" s="171"/>
      <c r="R13" s="172"/>
      <c r="S13" s="577"/>
      <c r="T13" s="435">
        <f t="shared" si="3"/>
        <v>0</v>
      </c>
      <c r="U13" s="435">
        <f t="shared" si="0"/>
        <v>0</v>
      </c>
      <c r="V13" s="436" t="str">
        <f t="shared" si="1"/>
        <v>-</v>
      </c>
      <c r="W13" s="201" t="s">
        <v>1798</v>
      </c>
      <c r="X13" s="155">
        <v>2.57</v>
      </c>
      <c r="Y13" s="156">
        <f t="shared" si="5"/>
        <v>0</v>
      </c>
      <c r="Z13" s="156"/>
      <c r="AA13" s="175" t="s">
        <v>1254</v>
      </c>
      <c r="AB13" s="175" t="s">
        <v>1257</v>
      </c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74"/>
      <c r="BG13" s="132"/>
      <c r="BH13" s="76"/>
      <c r="BI13" s="77"/>
      <c r="BJ13" s="439"/>
      <c r="BK13" s="439"/>
      <c r="BL13" s="439"/>
      <c r="BM13" s="439"/>
      <c r="BN13" s="439"/>
      <c r="BO13" s="439">
        <v>4</v>
      </c>
      <c r="BP13" s="439"/>
      <c r="BQ13" s="439"/>
      <c r="BR13" s="439"/>
      <c r="BS13" s="440"/>
      <c r="BT13" s="439"/>
      <c r="BU13" s="439"/>
      <c r="BV13" s="439"/>
      <c r="BW13" s="439"/>
      <c r="BX13" s="439"/>
      <c r="BY13" s="439"/>
      <c r="BZ13" s="439"/>
      <c r="CA13" s="439">
        <v>4</v>
      </c>
      <c r="CB13" s="439"/>
      <c r="CC13" s="441"/>
      <c r="CD13" s="441"/>
      <c r="CE13" s="441"/>
      <c r="CF13" s="133"/>
      <c r="CG13" s="441">
        <v>4</v>
      </c>
      <c r="CH13" s="441"/>
      <c r="CI13" s="441"/>
      <c r="CJ13" s="78"/>
      <c r="CK13" s="133"/>
      <c r="CL13" s="75"/>
    </row>
    <row r="14" spans="1:90" s="47" customFormat="1" ht="13" customHeight="1">
      <c r="A14" s="1126" t="s">
        <v>1545</v>
      </c>
      <c r="B14" s="158" t="s">
        <v>1685</v>
      </c>
      <c r="C14" s="159" t="s">
        <v>1704</v>
      </c>
      <c r="D14" s="160">
        <v>3</v>
      </c>
      <c r="E14" s="442">
        <v>166</v>
      </c>
      <c r="F14" s="161"/>
      <c r="G14" s="162"/>
      <c r="H14" s="163"/>
      <c r="I14" s="533"/>
      <c r="J14" s="164"/>
      <c r="K14" s="165"/>
      <c r="L14" s="166"/>
      <c r="M14" s="167"/>
      <c r="N14" s="168"/>
      <c r="O14" s="169"/>
      <c r="P14" s="170"/>
      <c r="Q14" s="171"/>
      <c r="R14" s="172"/>
      <c r="S14" s="577"/>
      <c r="T14" s="435">
        <f t="shared" si="3"/>
        <v>0</v>
      </c>
      <c r="U14" s="435">
        <f t="shared" si="0"/>
        <v>0</v>
      </c>
      <c r="V14" s="436" t="str">
        <f t="shared" si="1"/>
        <v>-</v>
      </c>
      <c r="W14" s="201" t="s">
        <v>374</v>
      </c>
      <c r="X14" s="155">
        <v>1.68</v>
      </c>
      <c r="Y14" s="156">
        <f t="shared" si="5"/>
        <v>0</v>
      </c>
      <c r="Z14" s="156"/>
      <c r="AA14" s="175" t="s">
        <v>1252</v>
      </c>
      <c r="AB14" s="175" t="s">
        <v>1257</v>
      </c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74"/>
      <c r="BG14" s="132"/>
      <c r="BH14" s="76"/>
      <c r="BI14" s="77"/>
      <c r="BJ14" s="439"/>
      <c r="BK14" s="439"/>
      <c r="BL14" s="439"/>
      <c r="BM14" s="439"/>
      <c r="BN14" s="439"/>
      <c r="BO14" s="439">
        <v>3</v>
      </c>
      <c r="BP14" s="439"/>
      <c r="BQ14" s="439"/>
      <c r="BR14" s="439"/>
      <c r="BS14" s="440"/>
      <c r="BT14" s="439"/>
      <c r="BU14" s="439"/>
      <c r="BV14" s="439"/>
      <c r="BW14" s="439"/>
      <c r="BX14" s="439"/>
      <c r="BY14" s="439"/>
      <c r="BZ14" s="439"/>
      <c r="CA14" s="439"/>
      <c r="CB14" s="439"/>
      <c r="CC14" s="441">
        <v>3</v>
      </c>
      <c r="CD14" s="441"/>
      <c r="CE14" s="441"/>
      <c r="CF14" s="133"/>
      <c r="CG14" s="441"/>
      <c r="CH14" s="441"/>
      <c r="CI14" s="441">
        <v>3</v>
      </c>
      <c r="CJ14" s="78"/>
      <c r="CK14" s="133"/>
      <c r="CL14" s="75"/>
    </row>
    <row r="15" spans="1:90" s="47" customFormat="1" ht="13" customHeight="1">
      <c r="A15" s="1126" t="s">
        <v>1545</v>
      </c>
      <c r="B15" s="158" t="s">
        <v>1686</v>
      </c>
      <c r="C15" s="159" t="s">
        <v>1705</v>
      </c>
      <c r="D15" s="160">
        <v>3</v>
      </c>
      <c r="E15" s="442">
        <v>212</v>
      </c>
      <c r="F15" s="161"/>
      <c r="G15" s="162"/>
      <c r="H15" s="163"/>
      <c r="I15" s="533"/>
      <c r="J15" s="164"/>
      <c r="K15" s="165"/>
      <c r="L15" s="166"/>
      <c r="M15" s="167"/>
      <c r="N15" s="168"/>
      <c r="O15" s="169"/>
      <c r="P15" s="170"/>
      <c r="Q15" s="171"/>
      <c r="R15" s="172"/>
      <c r="S15" s="577"/>
      <c r="T15" s="435">
        <f t="shared" si="3"/>
        <v>0</v>
      </c>
      <c r="U15" s="435">
        <f t="shared" si="0"/>
        <v>0</v>
      </c>
      <c r="V15" s="436" t="str">
        <f t="shared" si="1"/>
        <v>-</v>
      </c>
      <c r="W15" s="201" t="s">
        <v>1799</v>
      </c>
      <c r="X15" s="155">
        <v>2.38</v>
      </c>
      <c r="Y15" s="156">
        <f t="shared" si="5"/>
        <v>0</v>
      </c>
      <c r="Z15" s="156"/>
      <c r="AA15" s="175" t="s">
        <v>1260</v>
      </c>
      <c r="AB15" s="175" t="s">
        <v>1258</v>
      </c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74"/>
      <c r="BG15" s="132"/>
      <c r="BH15" s="76"/>
      <c r="BI15" s="77"/>
      <c r="BJ15" s="439"/>
      <c r="BK15" s="439"/>
      <c r="BL15" s="439"/>
      <c r="BM15" s="439"/>
      <c r="BN15" s="439"/>
      <c r="BO15" s="439"/>
      <c r="BP15" s="439">
        <v>3</v>
      </c>
      <c r="BQ15" s="439"/>
      <c r="BR15" s="439"/>
      <c r="BS15" s="440"/>
      <c r="BT15" s="439"/>
      <c r="BU15" s="439"/>
      <c r="BV15" s="439"/>
      <c r="BW15" s="439"/>
      <c r="BX15" s="439"/>
      <c r="BY15" s="439"/>
      <c r="BZ15" s="439"/>
      <c r="CA15" s="439">
        <v>3</v>
      </c>
      <c r="CB15" s="439"/>
      <c r="CC15" s="441"/>
      <c r="CD15" s="441"/>
      <c r="CE15" s="441"/>
      <c r="CF15" s="133"/>
      <c r="CG15" s="441"/>
      <c r="CH15" s="441">
        <v>3</v>
      </c>
      <c r="CI15" s="441"/>
      <c r="CJ15" s="78"/>
      <c r="CK15" s="133"/>
      <c r="CL15" s="75"/>
    </row>
    <row r="16" spans="1:90" s="47" customFormat="1" ht="13" customHeight="1">
      <c r="A16" s="1126" t="s">
        <v>1545</v>
      </c>
      <c r="B16" s="158" t="s">
        <v>1687</v>
      </c>
      <c r="C16" s="159" t="s">
        <v>1706</v>
      </c>
      <c r="D16" s="160">
        <v>3</v>
      </c>
      <c r="E16" s="442">
        <v>260</v>
      </c>
      <c r="F16" s="161"/>
      <c r="G16" s="162"/>
      <c r="H16" s="163"/>
      <c r="I16" s="533"/>
      <c r="J16" s="164"/>
      <c r="K16" s="165"/>
      <c r="L16" s="166"/>
      <c r="M16" s="167"/>
      <c r="N16" s="168"/>
      <c r="O16" s="169"/>
      <c r="P16" s="170"/>
      <c r="Q16" s="171"/>
      <c r="R16" s="172"/>
      <c r="S16" s="577"/>
      <c r="T16" s="435">
        <f t="shared" si="3"/>
        <v>0</v>
      </c>
      <c r="U16" s="435">
        <f t="shared" si="0"/>
        <v>0</v>
      </c>
      <c r="V16" s="436" t="str">
        <f t="shared" si="1"/>
        <v>-</v>
      </c>
      <c r="W16" s="201" t="s">
        <v>1800</v>
      </c>
      <c r="X16" s="155">
        <v>3.09</v>
      </c>
      <c r="Y16" s="156">
        <f t="shared" si="5"/>
        <v>0</v>
      </c>
      <c r="Z16" s="156"/>
      <c r="AA16" s="175" t="s">
        <v>1254</v>
      </c>
      <c r="AB16" s="175" t="s">
        <v>1258</v>
      </c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74"/>
      <c r="BG16" s="132"/>
      <c r="BH16" s="76"/>
      <c r="BI16" s="77"/>
      <c r="BJ16" s="439"/>
      <c r="BK16" s="439"/>
      <c r="BL16" s="439"/>
      <c r="BM16" s="439"/>
      <c r="BN16" s="439"/>
      <c r="BO16" s="439"/>
      <c r="BP16" s="439">
        <v>3</v>
      </c>
      <c r="BQ16" s="439"/>
      <c r="BR16" s="439"/>
      <c r="BS16" s="440"/>
      <c r="BT16" s="439"/>
      <c r="BU16" s="439"/>
      <c r="BV16" s="439"/>
      <c r="BW16" s="439"/>
      <c r="BX16" s="439"/>
      <c r="BY16" s="439"/>
      <c r="BZ16" s="439"/>
      <c r="CA16" s="439">
        <v>3</v>
      </c>
      <c r="CB16" s="439"/>
      <c r="CC16" s="441"/>
      <c r="CD16" s="441"/>
      <c r="CE16" s="441"/>
      <c r="CF16" s="133"/>
      <c r="CG16" s="441">
        <v>3</v>
      </c>
      <c r="CH16" s="441"/>
      <c r="CI16" s="441"/>
      <c r="CJ16" s="78"/>
      <c r="CK16" s="133"/>
      <c r="CL16" s="75"/>
    </row>
    <row r="17" spans="1:90" s="47" customFormat="1" ht="13" customHeight="1">
      <c r="A17" s="1126" t="s">
        <v>1545</v>
      </c>
      <c r="B17" s="158" t="s">
        <v>1688</v>
      </c>
      <c r="C17" s="159" t="s">
        <v>1707</v>
      </c>
      <c r="D17" s="160">
        <v>3</v>
      </c>
      <c r="E17" s="442">
        <v>243</v>
      </c>
      <c r="F17" s="161"/>
      <c r="G17" s="162"/>
      <c r="H17" s="163"/>
      <c r="I17" s="533"/>
      <c r="J17" s="164"/>
      <c r="K17" s="165"/>
      <c r="L17" s="166"/>
      <c r="M17" s="167"/>
      <c r="N17" s="168"/>
      <c r="O17" s="169"/>
      <c r="P17" s="170"/>
      <c r="Q17" s="171"/>
      <c r="R17" s="172"/>
      <c r="S17" s="577"/>
      <c r="T17" s="435">
        <f t="shared" si="3"/>
        <v>0</v>
      </c>
      <c r="U17" s="435">
        <f t="shared" si="0"/>
        <v>0</v>
      </c>
      <c r="V17" s="436" t="str">
        <f t="shared" si="1"/>
        <v>-</v>
      </c>
      <c r="W17" s="201" t="s">
        <v>1801</v>
      </c>
      <c r="X17" s="155">
        <v>2.83</v>
      </c>
      <c r="Y17" s="156">
        <f t="shared" si="5"/>
        <v>0</v>
      </c>
      <c r="Z17" s="156"/>
      <c r="AA17" s="175" t="s">
        <v>1252</v>
      </c>
      <c r="AB17" s="175" t="s">
        <v>1258</v>
      </c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74"/>
      <c r="BG17" s="132"/>
      <c r="BH17" s="76"/>
      <c r="BI17" s="77"/>
      <c r="BJ17" s="439"/>
      <c r="BK17" s="439"/>
      <c r="BL17" s="439"/>
      <c r="BM17" s="439"/>
      <c r="BN17" s="439"/>
      <c r="BO17" s="439"/>
      <c r="BP17" s="439">
        <v>3</v>
      </c>
      <c r="BQ17" s="439"/>
      <c r="BR17" s="439"/>
      <c r="BS17" s="440"/>
      <c r="BT17" s="439"/>
      <c r="BU17" s="439"/>
      <c r="BV17" s="439"/>
      <c r="BW17" s="439"/>
      <c r="BX17" s="439"/>
      <c r="BY17" s="439"/>
      <c r="BZ17" s="439"/>
      <c r="CA17" s="439"/>
      <c r="CB17" s="439"/>
      <c r="CC17" s="441">
        <v>3</v>
      </c>
      <c r="CD17" s="441"/>
      <c r="CE17" s="441"/>
      <c r="CF17" s="133"/>
      <c r="CG17" s="441"/>
      <c r="CH17" s="441"/>
      <c r="CI17" s="441">
        <v>3</v>
      </c>
      <c r="CJ17" s="78"/>
      <c r="CK17" s="133"/>
      <c r="CL17" s="75"/>
    </row>
    <row r="18" spans="1:90" s="47" customFormat="1" ht="13" customHeight="1">
      <c r="A18" s="1126" t="s">
        <v>1545</v>
      </c>
      <c r="B18" s="158" t="s">
        <v>1689</v>
      </c>
      <c r="C18" s="159" t="s">
        <v>1708</v>
      </c>
      <c r="D18" s="160">
        <v>2</v>
      </c>
      <c r="E18" s="442">
        <v>181</v>
      </c>
      <c r="F18" s="161"/>
      <c r="G18" s="162"/>
      <c r="H18" s="163"/>
      <c r="I18" s="533"/>
      <c r="J18" s="164"/>
      <c r="K18" s="165"/>
      <c r="L18" s="166"/>
      <c r="M18" s="167"/>
      <c r="N18" s="168"/>
      <c r="O18" s="169"/>
      <c r="P18" s="170"/>
      <c r="Q18" s="171"/>
      <c r="R18" s="172"/>
      <c r="S18" s="577"/>
      <c r="T18" s="435">
        <f t="shared" si="3"/>
        <v>0</v>
      </c>
      <c r="U18" s="435">
        <f t="shared" si="0"/>
        <v>0</v>
      </c>
      <c r="V18" s="436" t="str">
        <f t="shared" si="1"/>
        <v>-</v>
      </c>
      <c r="W18" s="201" t="s">
        <v>1802</v>
      </c>
      <c r="X18" s="155">
        <v>2.14</v>
      </c>
      <c r="Y18" s="156">
        <f t="shared" si="5"/>
        <v>0</v>
      </c>
      <c r="Z18" s="156"/>
      <c r="AA18" s="175" t="s">
        <v>1260</v>
      </c>
      <c r="AB18" s="175" t="s">
        <v>1259</v>
      </c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74"/>
      <c r="BG18" s="132"/>
      <c r="BH18" s="76"/>
      <c r="BI18" s="77"/>
      <c r="BJ18" s="439"/>
      <c r="BK18" s="439"/>
      <c r="BL18" s="439"/>
      <c r="BM18" s="439"/>
      <c r="BN18" s="439"/>
      <c r="BO18" s="439"/>
      <c r="BP18" s="439"/>
      <c r="BQ18" s="439"/>
      <c r="BR18" s="439">
        <v>2</v>
      </c>
      <c r="BS18" s="440"/>
      <c r="BT18" s="439"/>
      <c r="BU18" s="439"/>
      <c r="BV18" s="439"/>
      <c r="BW18" s="439"/>
      <c r="BX18" s="439"/>
      <c r="BY18" s="439"/>
      <c r="BZ18" s="439"/>
      <c r="CA18" s="439"/>
      <c r="CB18" s="439"/>
      <c r="CC18" s="441">
        <v>2</v>
      </c>
      <c r="CD18" s="441"/>
      <c r="CE18" s="441"/>
      <c r="CF18" s="133"/>
      <c r="CG18" s="441"/>
      <c r="CH18" s="441">
        <v>2</v>
      </c>
      <c r="CI18" s="441"/>
      <c r="CJ18" s="78"/>
      <c r="CK18" s="133"/>
      <c r="CL18" s="75"/>
    </row>
    <row r="19" spans="1:90" s="47" customFormat="1" ht="13" customHeight="1">
      <c r="A19" s="1126" t="s">
        <v>1545</v>
      </c>
      <c r="B19" s="158" t="s">
        <v>1690</v>
      </c>
      <c r="C19" s="159" t="s">
        <v>1709</v>
      </c>
      <c r="D19" s="160">
        <v>1</v>
      </c>
      <c r="E19" s="442">
        <v>155</v>
      </c>
      <c r="F19" s="161"/>
      <c r="G19" s="162"/>
      <c r="H19" s="163"/>
      <c r="I19" s="533"/>
      <c r="J19" s="164"/>
      <c r="K19" s="165"/>
      <c r="L19" s="166"/>
      <c r="M19" s="167"/>
      <c r="N19" s="168"/>
      <c r="O19" s="169"/>
      <c r="P19" s="170"/>
      <c r="Q19" s="171"/>
      <c r="R19" s="172"/>
      <c r="S19" s="577"/>
      <c r="T19" s="435">
        <f t="shared" si="3"/>
        <v>0</v>
      </c>
      <c r="U19" s="435">
        <f t="shared" si="0"/>
        <v>0</v>
      </c>
      <c r="V19" s="436" t="str">
        <f t="shared" si="1"/>
        <v>-</v>
      </c>
      <c r="W19" s="201" t="s">
        <v>1803</v>
      </c>
      <c r="X19" s="155">
        <v>1.96</v>
      </c>
      <c r="Y19" s="156">
        <f t="shared" si="5"/>
        <v>0</v>
      </c>
      <c r="Z19" s="156"/>
      <c r="AA19" s="175" t="s">
        <v>1254</v>
      </c>
      <c r="AB19" s="175" t="s">
        <v>1259</v>
      </c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74"/>
      <c r="BG19" s="132"/>
      <c r="BH19" s="76"/>
      <c r="BI19" s="77"/>
      <c r="BJ19" s="439"/>
      <c r="BK19" s="439"/>
      <c r="BL19" s="439"/>
      <c r="BM19" s="439"/>
      <c r="BN19" s="439"/>
      <c r="BO19" s="439"/>
      <c r="BP19" s="439"/>
      <c r="BQ19" s="439"/>
      <c r="BR19" s="439">
        <v>1</v>
      </c>
      <c r="BS19" s="440"/>
      <c r="BT19" s="439"/>
      <c r="BU19" s="439"/>
      <c r="BV19" s="439"/>
      <c r="BW19" s="439"/>
      <c r="BX19" s="439"/>
      <c r="BY19" s="439"/>
      <c r="BZ19" s="439"/>
      <c r="CA19" s="439">
        <v>1</v>
      </c>
      <c r="CB19" s="439"/>
      <c r="CC19" s="441"/>
      <c r="CD19" s="441"/>
      <c r="CE19" s="441"/>
      <c r="CF19" s="133"/>
      <c r="CG19" s="441">
        <v>1</v>
      </c>
      <c r="CH19" s="441"/>
      <c r="CI19" s="441"/>
      <c r="CJ19" s="78"/>
      <c r="CK19" s="133"/>
      <c r="CL19" s="75"/>
    </row>
    <row r="20" spans="1:90" s="47" customFormat="1" ht="13" customHeight="1">
      <c r="A20" s="1126" t="s">
        <v>1545</v>
      </c>
      <c r="B20" s="158" t="s">
        <v>1691</v>
      </c>
      <c r="C20" s="159" t="s">
        <v>1710</v>
      </c>
      <c r="D20" s="160">
        <v>1</v>
      </c>
      <c r="E20" s="442">
        <v>191</v>
      </c>
      <c r="F20" s="161"/>
      <c r="G20" s="162"/>
      <c r="H20" s="163"/>
      <c r="I20" s="533"/>
      <c r="J20" s="164"/>
      <c r="K20" s="165"/>
      <c r="L20" s="166"/>
      <c r="M20" s="167"/>
      <c r="N20" s="168"/>
      <c r="O20" s="169"/>
      <c r="P20" s="170"/>
      <c r="Q20" s="171"/>
      <c r="R20" s="172"/>
      <c r="S20" s="577"/>
      <c r="T20" s="435">
        <f t="shared" si="3"/>
        <v>0</v>
      </c>
      <c r="U20" s="435">
        <f t="shared" si="0"/>
        <v>0</v>
      </c>
      <c r="V20" s="436" t="str">
        <f t="shared" si="1"/>
        <v>-</v>
      </c>
      <c r="W20" s="201" t="s">
        <v>307</v>
      </c>
      <c r="X20" s="155">
        <v>2.5099999999999998</v>
      </c>
      <c r="Y20" s="156">
        <f t="shared" si="5"/>
        <v>0</v>
      </c>
      <c r="Z20" s="156"/>
      <c r="AA20" s="175" t="s">
        <v>1254</v>
      </c>
      <c r="AB20" s="175" t="s">
        <v>1259</v>
      </c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74"/>
      <c r="BG20" s="132"/>
      <c r="BH20" s="76"/>
      <c r="BI20" s="77"/>
      <c r="BJ20" s="439"/>
      <c r="BK20" s="439"/>
      <c r="BL20" s="439"/>
      <c r="BM20" s="439"/>
      <c r="BN20" s="439"/>
      <c r="BO20" s="439"/>
      <c r="BP20" s="439"/>
      <c r="BQ20" s="439"/>
      <c r="BR20" s="439">
        <v>1</v>
      </c>
      <c r="BS20" s="440"/>
      <c r="BT20" s="439"/>
      <c r="BU20" s="439"/>
      <c r="BV20" s="439"/>
      <c r="BW20" s="439"/>
      <c r="BX20" s="439"/>
      <c r="BY20" s="439"/>
      <c r="BZ20" s="439"/>
      <c r="CA20" s="439">
        <v>1</v>
      </c>
      <c r="CB20" s="439"/>
      <c r="CC20" s="441"/>
      <c r="CD20" s="441"/>
      <c r="CE20" s="441"/>
      <c r="CF20" s="133"/>
      <c r="CG20" s="441">
        <v>1</v>
      </c>
      <c r="CH20" s="441"/>
      <c r="CI20" s="441"/>
      <c r="CJ20" s="78"/>
      <c r="CK20" s="133"/>
      <c r="CL20" s="75"/>
    </row>
    <row r="21" spans="1:90" s="47" customFormat="1" ht="13" customHeight="1">
      <c r="A21" s="1126" t="s">
        <v>1545</v>
      </c>
      <c r="B21" s="432" t="s">
        <v>1692</v>
      </c>
      <c r="C21" s="433" t="s">
        <v>1711</v>
      </c>
      <c r="D21" s="160">
        <v>1</v>
      </c>
      <c r="E21" s="442">
        <v>191</v>
      </c>
      <c r="F21" s="161"/>
      <c r="G21" s="162"/>
      <c r="H21" s="163"/>
      <c r="I21" s="533"/>
      <c r="J21" s="164"/>
      <c r="K21" s="165"/>
      <c r="L21" s="166"/>
      <c r="M21" s="167"/>
      <c r="N21" s="168"/>
      <c r="O21" s="169"/>
      <c r="P21" s="170"/>
      <c r="Q21" s="171"/>
      <c r="R21" s="172"/>
      <c r="S21" s="577"/>
      <c r="T21" s="435">
        <f t="shared" si="3"/>
        <v>0</v>
      </c>
      <c r="U21" s="435">
        <f t="shared" si="0"/>
        <v>0</v>
      </c>
      <c r="V21" s="436" t="str">
        <f t="shared" si="1"/>
        <v>-</v>
      </c>
      <c r="W21" s="437" t="s">
        <v>307</v>
      </c>
      <c r="X21" s="155">
        <v>2.5</v>
      </c>
      <c r="Y21" s="156">
        <f t="shared" si="5"/>
        <v>0</v>
      </c>
      <c r="Z21" s="156"/>
      <c r="AA21" s="175" t="s">
        <v>1254</v>
      </c>
      <c r="AB21" s="438" t="s">
        <v>1259</v>
      </c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74"/>
      <c r="BG21" s="132"/>
      <c r="BH21" s="76"/>
      <c r="BI21" s="77"/>
      <c r="BJ21" s="439"/>
      <c r="BK21" s="439"/>
      <c r="BL21" s="439"/>
      <c r="BM21" s="439"/>
      <c r="BN21" s="439"/>
      <c r="BO21" s="439"/>
      <c r="BP21" s="439"/>
      <c r="BQ21" s="439"/>
      <c r="BR21" s="439">
        <v>1</v>
      </c>
      <c r="BS21" s="440"/>
      <c r="BT21" s="439"/>
      <c r="BU21" s="439"/>
      <c r="BV21" s="439"/>
      <c r="BW21" s="439"/>
      <c r="BX21" s="439"/>
      <c r="BY21" s="439"/>
      <c r="BZ21" s="439"/>
      <c r="CA21" s="439">
        <v>1</v>
      </c>
      <c r="CB21" s="439"/>
      <c r="CC21" s="441"/>
      <c r="CD21" s="441"/>
      <c r="CE21" s="441"/>
      <c r="CF21" s="133"/>
      <c r="CG21" s="441">
        <v>1</v>
      </c>
      <c r="CH21" s="441"/>
      <c r="CI21" s="441"/>
      <c r="CJ21" s="78"/>
      <c r="CK21" s="133"/>
      <c r="CL21" s="75"/>
    </row>
    <row r="22" spans="1:90" s="47" customFormat="1" ht="13" customHeight="1">
      <c r="A22" s="1126" t="s">
        <v>1545</v>
      </c>
      <c r="B22" s="443" t="s">
        <v>1693</v>
      </c>
      <c r="C22" s="444" t="s">
        <v>1712</v>
      </c>
      <c r="D22" s="182">
        <v>1</v>
      </c>
      <c r="E22" s="445">
        <v>338</v>
      </c>
      <c r="F22" s="183"/>
      <c r="G22" s="184"/>
      <c r="H22" s="185"/>
      <c r="I22" s="534"/>
      <c r="J22" s="187"/>
      <c r="K22" s="188"/>
      <c r="L22" s="189"/>
      <c r="M22" s="190"/>
      <c r="N22" s="191"/>
      <c r="O22" s="192"/>
      <c r="P22" s="193"/>
      <c r="Q22" s="194"/>
      <c r="R22" s="195"/>
      <c r="S22" s="578"/>
      <c r="T22" s="446">
        <f t="shared" si="3"/>
        <v>0</v>
      </c>
      <c r="U22" s="446">
        <f t="shared" si="0"/>
        <v>0</v>
      </c>
      <c r="V22" s="447" t="str">
        <f t="shared" si="1"/>
        <v>-</v>
      </c>
      <c r="W22" s="448" t="s">
        <v>40</v>
      </c>
      <c r="X22" s="155">
        <v>4.6500000000000004</v>
      </c>
      <c r="Y22" s="156">
        <f t="shared" si="5"/>
        <v>0</v>
      </c>
      <c r="Z22" s="156"/>
      <c r="AA22" s="198" t="s">
        <v>1254</v>
      </c>
      <c r="AB22" s="198" t="s">
        <v>1259</v>
      </c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74"/>
      <c r="BG22" s="132"/>
      <c r="BH22" s="76"/>
      <c r="BI22" s="77"/>
      <c r="BJ22" s="439"/>
      <c r="BK22" s="439"/>
      <c r="BL22" s="439"/>
      <c r="BM22" s="439"/>
      <c r="BN22" s="439"/>
      <c r="BO22" s="439"/>
      <c r="BP22" s="439"/>
      <c r="BQ22" s="439"/>
      <c r="BR22" s="439">
        <v>1</v>
      </c>
      <c r="BS22" s="440"/>
      <c r="BT22" s="439"/>
      <c r="BU22" s="439"/>
      <c r="BV22" s="439"/>
      <c r="BW22" s="439"/>
      <c r="BX22" s="439"/>
      <c r="BY22" s="439"/>
      <c r="BZ22" s="439"/>
      <c r="CA22" s="439">
        <v>1</v>
      </c>
      <c r="CB22" s="439"/>
      <c r="CC22" s="441"/>
      <c r="CD22" s="441"/>
      <c r="CE22" s="441"/>
      <c r="CF22" s="133"/>
      <c r="CG22" s="441">
        <v>1</v>
      </c>
      <c r="CH22" s="441"/>
      <c r="CI22" s="441"/>
      <c r="CJ22" s="78"/>
      <c r="CK22" s="133"/>
      <c r="CL22" s="75"/>
    </row>
    <row r="23" spans="1:90" s="47" customFormat="1" ht="13" customHeight="1">
      <c r="A23" s="1237" t="s">
        <v>1251</v>
      </c>
      <c r="B23" s="449" t="s">
        <v>1010</v>
      </c>
      <c r="C23" s="450" t="s">
        <v>1011</v>
      </c>
      <c r="D23" s="139">
        <v>5</v>
      </c>
      <c r="E23" s="442">
        <v>50</v>
      </c>
      <c r="F23" s="140"/>
      <c r="G23" s="141"/>
      <c r="H23" s="142"/>
      <c r="I23" s="143"/>
      <c r="J23" s="144"/>
      <c r="K23" s="145"/>
      <c r="L23" s="146"/>
      <c r="M23" s="147"/>
      <c r="N23" s="148"/>
      <c r="O23" s="149"/>
      <c r="P23" s="150"/>
      <c r="Q23" s="151"/>
      <c r="R23" s="152"/>
      <c r="S23" s="579"/>
      <c r="T23" s="451">
        <f t="shared" si="3"/>
        <v>0</v>
      </c>
      <c r="U23" s="451">
        <f t="shared" si="0"/>
        <v>0</v>
      </c>
      <c r="V23" s="452" t="str">
        <f t="shared" si="1"/>
        <v>-</v>
      </c>
      <c r="W23" s="200" t="s">
        <v>171</v>
      </c>
      <c r="X23" s="155">
        <v>0.504</v>
      </c>
      <c r="Y23" s="156">
        <f t="shared" ref="Y23:Y91" si="6">X23*T23</f>
        <v>0</v>
      </c>
      <c r="Z23" s="156"/>
      <c r="AA23" s="175" t="s">
        <v>1252</v>
      </c>
      <c r="AB23" s="438" t="s">
        <v>1262</v>
      </c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74"/>
      <c r="BG23" s="132"/>
      <c r="BH23" s="76"/>
      <c r="BI23" s="77"/>
      <c r="BJ23" s="439"/>
      <c r="BK23" s="439"/>
      <c r="BL23" s="439">
        <v>5</v>
      </c>
      <c r="BM23" s="439"/>
      <c r="BN23" s="439"/>
      <c r="BO23" s="439"/>
      <c r="BP23" s="439"/>
      <c r="BQ23" s="439"/>
      <c r="BR23" s="439"/>
      <c r="BS23" s="440"/>
      <c r="BT23" s="439"/>
      <c r="BU23" s="439"/>
      <c r="BV23" s="439"/>
      <c r="BW23" s="439"/>
      <c r="BX23" s="439"/>
      <c r="BY23" s="439"/>
      <c r="BZ23" s="439"/>
      <c r="CA23" s="439"/>
      <c r="CB23" s="439"/>
      <c r="CC23" s="441">
        <v>5</v>
      </c>
      <c r="CD23" s="441"/>
      <c r="CE23" s="441"/>
      <c r="CF23" s="133"/>
      <c r="CG23" s="441"/>
      <c r="CH23" s="441"/>
      <c r="CI23" s="441">
        <v>5</v>
      </c>
      <c r="CJ23" s="78"/>
      <c r="CK23" s="133"/>
      <c r="CL23" s="75"/>
    </row>
    <row r="24" spans="1:90" s="47" customFormat="1" ht="13" customHeight="1">
      <c r="A24" s="1226"/>
      <c r="B24" s="432" t="s">
        <v>1012</v>
      </c>
      <c r="C24" s="433" t="s">
        <v>1013</v>
      </c>
      <c r="D24" s="160">
        <v>5</v>
      </c>
      <c r="E24" s="442">
        <v>60</v>
      </c>
      <c r="F24" s="161"/>
      <c r="G24" s="162"/>
      <c r="H24" s="163"/>
      <c r="I24" s="533"/>
      <c r="J24" s="164"/>
      <c r="K24" s="165"/>
      <c r="L24" s="166"/>
      <c r="M24" s="535"/>
      <c r="N24" s="168"/>
      <c r="O24" s="169"/>
      <c r="P24" s="170"/>
      <c r="Q24" s="171"/>
      <c r="R24" s="172"/>
      <c r="S24" s="577"/>
      <c r="T24" s="435">
        <f t="shared" si="3"/>
        <v>0</v>
      </c>
      <c r="U24" s="435">
        <f t="shared" si="0"/>
        <v>0</v>
      </c>
      <c r="V24" s="436" t="str">
        <f t="shared" si="1"/>
        <v>-</v>
      </c>
      <c r="W24" s="437" t="s">
        <v>171</v>
      </c>
      <c r="X24" s="155">
        <v>0.68600000000000005</v>
      </c>
      <c r="Y24" s="156">
        <f t="shared" si="6"/>
        <v>0</v>
      </c>
      <c r="Z24" s="156"/>
      <c r="AA24" s="175" t="s">
        <v>1252</v>
      </c>
      <c r="AB24" s="438" t="s">
        <v>1262</v>
      </c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74"/>
      <c r="BG24" s="132"/>
      <c r="BH24" s="76"/>
      <c r="BI24" s="77"/>
      <c r="BJ24" s="439"/>
      <c r="BK24" s="439"/>
      <c r="BL24" s="439">
        <v>5</v>
      </c>
      <c r="BM24" s="439"/>
      <c r="BN24" s="439"/>
      <c r="BO24" s="439"/>
      <c r="BP24" s="439"/>
      <c r="BQ24" s="439"/>
      <c r="BR24" s="439"/>
      <c r="BS24" s="440"/>
      <c r="BT24" s="439"/>
      <c r="BU24" s="439"/>
      <c r="BV24" s="439"/>
      <c r="BW24" s="439"/>
      <c r="BX24" s="439"/>
      <c r="BY24" s="439"/>
      <c r="BZ24" s="439"/>
      <c r="CA24" s="439"/>
      <c r="CB24" s="439"/>
      <c r="CC24" s="441">
        <v>5</v>
      </c>
      <c r="CD24" s="441"/>
      <c r="CE24" s="441"/>
      <c r="CF24" s="133"/>
      <c r="CG24" s="441"/>
      <c r="CH24" s="441"/>
      <c r="CI24" s="441">
        <v>5</v>
      </c>
      <c r="CJ24" s="78"/>
      <c r="CK24" s="133"/>
      <c r="CL24" s="75"/>
    </row>
    <row r="25" spans="1:90" s="47" customFormat="1" ht="13" customHeight="1">
      <c r="A25" s="1226"/>
      <c r="B25" s="432" t="s">
        <v>1014</v>
      </c>
      <c r="C25" s="433" t="s">
        <v>1015</v>
      </c>
      <c r="D25" s="160">
        <v>5</v>
      </c>
      <c r="E25" s="442">
        <v>65</v>
      </c>
      <c r="F25" s="161"/>
      <c r="G25" s="162"/>
      <c r="H25" s="163"/>
      <c r="I25" s="533"/>
      <c r="J25" s="164"/>
      <c r="K25" s="165"/>
      <c r="L25" s="166"/>
      <c r="M25" s="167"/>
      <c r="N25" s="168"/>
      <c r="O25" s="169"/>
      <c r="P25" s="170"/>
      <c r="Q25" s="171"/>
      <c r="R25" s="172"/>
      <c r="S25" s="577"/>
      <c r="T25" s="435">
        <f t="shared" si="3"/>
        <v>0</v>
      </c>
      <c r="U25" s="435">
        <f t="shared" si="0"/>
        <v>0</v>
      </c>
      <c r="V25" s="436" t="str">
        <f t="shared" si="1"/>
        <v>-</v>
      </c>
      <c r="W25" s="437" t="s">
        <v>171</v>
      </c>
      <c r="X25" s="155">
        <v>0.75</v>
      </c>
      <c r="Y25" s="156">
        <f t="shared" si="6"/>
        <v>0</v>
      </c>
      <c r="Z25" s="156"/>
      <c r="AA25" s="175" t="s">
        <v>1252</v>
      </c>
      <c r="AB25" s="438" t="s">
        <v>1260</v>
      </c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74"/>
      <c r="BG25" s="132"/>
      <c r="BH25" s="76"/>
      <c r="BI25" s="77"/>
      <c r="BJ25" s="439"/>
      <c r="BK25" s="439"/>
      <c r="BL25" s="439"/>
      <c r="BM25" s="439">
        <v>5</v>
      </c>
      <c r="BN25" s="439"/>
      <c r="BO25" s="439"/>
      <c r="BP25" s="439"/>
      <c r="BQ25" s="439"/>
      <c r="BR25" s="439"/>
      <c r="BS25" s="440"/>
      <c r="BT25" s="439"/>
      <c r="BU25" s="439"/>
      <c r="BV25" s="439"/>
      <c r="BW25" s="439"/>
      <c r="BX25" s="439"/>
      <c r="BY25" s="439"/>
      <c r="BZ25" s="439"/>
      <c r="CA25" s="439"/>
      <c r="CB25" s="439"/>
      <c r="CC25" s="441">
        <v>5</v>
      </c>
      <c r="CD25" s="441"/>
      <c r="CE25" s="441"/>
      <c r="CF25" s="133"/>
      <c r="CG25" s="441"/>
      <c r="CH25" s="441"/>
      <c r="CI25" s="441">
        <v>5</v>
      </c>
      <c r="CJ25" s="78"/>
      <c r="CK25" s="133"/>
      <c r="CL25" s="75"/>
    </row>
    <row r="26" spans="1:90" s="47" customFormat="1" ht="13" customHeight="1">
      <c r="A26" s="1226"/>
      <c r="B26" s="432" t="s">
        <v>1016</v>
      </c>
      <c r="C26" s="433" t="s">
        <v>1017</v>
      </c>
      <c r="D26" s="160">
        <v>3</v>
      </c>
      <c r="E26" s="442">
        <v>51</v>
      </c>
      <c r="F26" s="161"/>
      <c r="G26" s="162"/>
      <c r="H26" s="163"/>
      <c r="I26" s="533"/>
      <c r="J26" s="164"/>
      <c r="K26" s="165"/>
      <c r="L26" s="166"/>
      <c r="M26" s="167"/>
      <c r="N26" s="168"/>
      <c r="O26" s="169"/>
      <c r="P26" s="170"/>
      <c r="Q26" s="171"/>
      <c r="R26" s="172"/>
      <c r="S26" s="577"/>
      <c r="T26" s="435">
        <f t="shared" si="3"/>
        <v>0</v>
      </c>
      <c r="U26" s="435">
        <f t="shared" si="0"/>
        <v>0</v>
      </c>
      <c r="V26" s="436" t="str">
        <f t="shared" si="1"/>
        <v>-</v>
      </c>
      <c r="W26" s="437" t="s">
        <v>232</v>
      </c>
      <c r="X26" s="155">
        <v>0.627</v>
      </c>
      <c r="Y26" s="156">
        <f t="shared" si="6"/>
        <v>0</v>
      </c>
      <c r="Z26" s="156"/>
      <c r="AA26" s="175" t="s">
        <v>1252</v>
      </c>
      <c r="AB26" s="438" t="s">
        <v>1260</v>
      </c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74"/>
      <c r="BG26" s="132"/>
      <c r="BH26" s="76"/>
      <c r="BI26" s="77"/>
      <c r="BJ26" s="439"/>
      <c r="BK26" s="439"/>
      <c r="BL26" s="439"/>
      <c r="BM26" s="439">
        <v>3</v>
      </c>
      <c r="BN26" s="439"/>
      <c r="BO26" s="439"/>
      <c r="BP26" s="439"/>
      <c r="BQ26" s="439"/>
      <c r="BR26" s="439"/>
      <c r="BS26" s="440"/>
      <c r="BT26" s="439"/>
      <c r="BU26" s="439"/>
      <c r="BV26" s="439"/>
      <c r="BW26" s="439"/>
      <c r="BX26" s="439"/>
      <c r="BY26" s="439"/>
      <c r="BZ26" s="439"/>
      <c r="CA26" s="439"/>
      <c r="CB26" s="439"/>
      <c r="CC26" s="441">
        <v>3</v>
      </c>
      <c r="CD26" s="441"/>
      <c r="CE26" s="441"/>
      <c r="CF26" s="133"/>
      <c r="CG26" s="441"/>
      <c r="CH26" s="441"/>
      <c r="CI26" s="441">
        <v>3</v>
      </c>
      <c r="CJ26" s="78"/>
      <c r="CK26" s="133"/>
      <c r="CL26" s="75"/>
    </row>
    <row r="27" spans="1:90" s="47" customFormat="1" ht="13" customHeight="1">
      <c r="A27" s="1226"/>
      <c r="B27" s="432" t="s">
        <v>1018</v>
      </c>
      <c r="C27" s="433" t="s">
        <v>1019</v>
      </c>
      <c r="D27" s="160">
        <v>3</v>
      </c>
      <c r="E27" s="442">
        <v>65</v>
      </c>
      <c r="F27" s="161"/>
      <c r="G27" s="162"/>
      <c r="H27" s="163"/>
      <c r="I27" s="533"/>
      <c r="J27" s="164"/>
      <c r="K27" s="165"/>
      <c r="L27" s="166"/>
      <c r="M27" s="167"/>
      <c r="N27" s="168"/>
      <c r="O27" s="169"/>
      <c r="P27" s="170"/>
      <c r="Q27" s="171"/>
      <c r="R27" s="172"/>
      <c r="S27" s="577"/>
      <c r="T27" s="435">
        <f t="shared" si="3"/>
        <v>0</v>
      </c>
      <c r="U27" s="435">
        <f t="shared" si="0"/>
        <v>0</v>
      </c>
      <c r="V27" s="436" t="str">
        <f t="shared" si="1"/>
        <v>-</v>
      </c>
      <c r="W27" s="437" t="s">
        <v>232</v>
      </c>
      <c r="X27" s="155">
        <v>0.93700000000000006</v>
      </c>
      <c r="Y27" s="156">
        <f t="shared" si="6"/>
        <v>0</v>
      </c>
      <c r="Z27" s="156"/>
      <c r="AA27" s="175" t="s">
        <v>1252</v>
      </c>
      <c r="AB27" s="438" t="s">
        <v>1260</v>
      </c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74"/>
      <c r="BG27" s="132"/>
      <c r="BH27" s="76"/>
      <c r="BI27" s="77"/>
      <c r="BJ27" s="439"/>
      <c r="BK27" s="439"/>
      <c r="BL27" s="439"/>
      <c r="BM27" s="439">
        <v>3</v>
      </c>
      <c r="BN27" s="439"/>
      <c r="BO27" s="439"/>
      <c r="BP27" s="439"/>
      <c r="BQ27" s="439"/>
      <c r="BR27" s="439"/>
      <c r="BS27" s="440"/>
      <c r="BT27" s="439"/>
      <c r="BU27" s="439"/>
      <c r="BV27" s="439"/>
      <c r="BW27" s="439"/>
      <c r="BX27" s="439"/>
      <c r="BY27" s="439"/>
      <c r="BZ27" s="439"/>
      <c r="CA27" s="439"/>
      <c r="CB27" s="439"/>
      <c r="CC27" s="441">
        <v>3</v>
      </c>
      <c r="CD27" s="441"/>
      <c r="CE27" s="441"/>
      <c r="CF27" s="133"/>
      <c r="CG27" s="441"/>
      <c r="CH27" s="441"/>
      <c r="CI27" s="441">
        <v>3</v>
      </c>
      <c r="CJ27" s="78"/>
      <c r="CK27" s="133"/>
      <c r="CL27" s="75"/>
    </row>
    <row r="28" spans="1:90" s="47" customFormat="1" ht="13" customHeight="1">
      <c r="A28" s="1226"/>
      <c r="B28" s="432" t="s">
        <v>1020</v>
      </c>
      <c r="C28" s="433" t="s">
        <v>1021</v>
      </c>
      <c r="D28" s="160">
        <v>3</v>
      </c>
      <c r="E28" s="442">
        <v>85</v>
      </c>
      <c r="F28" s="161"/>
      <c r="G28" s="162"/>
      <c r="H28" s="163"/>
      <c r="I28" s="533"/>
      <c r="J28" s="164"/>
      <c r="K28" s="165"/>
      <c r="L28" s="166"/>
      <c r="M28" s="167"/>
      <c r="N28" s="168"/>
      <c r="O28" s="169"/>
      <c r="P28" s="170"/>
      <c r="Q28" s="171"/>
      <c r="R28" s="172"/>
      <c r="S28" s="577"/>
      <c r="T28" s="435">
        <f t="shared" si="3"/>
        <v>0</v>
      </c>
      <c r="U28" s="435">
        <f t="shared" si="0"/>
        <v>0</v>
      </c>
      <c r="V28" s="436" t="str">
        <f t="shared" si="1"/>
        <v>-</v>
      </c>
      <c r="W28" s="437" t="s">
        <v>1144</v>
      </c>
      <c r="X28" s="155">
        <v>1.2170000000000001</v>
      </c>
      <c r="Y28" s="156">
        <f t="shared" si="6"/>
        <v>0</v>
      </c>
      <c r="Z28" s="156"/>
      <c r="AA28" s="175" t="s">
        <v>1252</v>
      </c>
      <c r="AB28" s="438" t="s">
        <v>1261</v>
      </c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74"/>
      <c r="BG28" s="132"/>
      <c r="BH28" s="76"/>
      <c r="BI28" s="77"/>
      <c r="BJ28" s="439"/>
      <c r="BK28" s="439"/>
      <c r="BL28" s="439"/>
      <c r="BM28" s="439"/>
      <c r="BN28" s="439">
        <v>3</v>
      </c>
      <c r="BO28" s="439"/>
      <c r="BP28" s="439"/>
      <c r="BQ28" s="439"/>
      <c r="BR28" s="439"/>
      <c r="BS28" s="440"/>
      <c r="BT28" s="439"/>
      <c r="BU28" s="439"/>
      <c r="BV28" s="439"/>
      <c r="BW28" s="439"/>
      <c r="BX28" s="439"/>
      <c r="BY28" s="439"/>
      <c r="BZ28" s="439"/>
      <c r="CA28" s="439"/>
      <c r="CB28" s="439"/>
      <c r="CC28" s="441">
        <v>3</v>
      </c>
      <c r="CD28" s="441"/>
      <c r="CE28" s="441"/>
      <c r="CF28" s="133"/>
      <c r="CG28" s="441"/>
      <c r="CH28" s="441"/>
      <c r="CI28" s="441">
        <v>3</v>
      </c>
      <c r="CJ28" s="78"/>
      <c r="CK28" s="133"/>
      <c r="CL28" s="75"/>
    </row>
    <row r="29" spans="1:90" s="47" customFormat="1" ht="13" customHeight="1">
      <c r="A29" s="1226"/>
      <c r="B29" s="432" t="s">
        <v>1022</v>
      </c>
      <c r="C29" s="433" t="s">
        <v>1023</v>
      </c>
      <c r="D29" s="160">
        <v>2</v>
      </c>
      <c r="E29" s="442">
        <v>67</v>
      </c>
      <c r="F29" s="161"/>
      <c r="G29" s="162"/>
      <c r="H29" s="163"/>
      <c r="I29" s="533"/>
      <c r="J29" s="164"/>
      <c r="K29" s="165"/>
      <c r="L29" s="166"/>
      <c r="M29" s="167"/>
      <c r="N29" s="168"/>
      <c r="O29" s="169"/>
      <c r="P29" s="170"/>
      <c r="Q29" s="171"/>
      <c r="R29" s="172"/>
      <c r="S29" s="577"/>
      <c r="T29" s="435">
        <f t="shared" si="3"/>
        <v>0</v>
      </c>
      <c r="U29" s="435">
        <f t="shared" si="0"/>
        <v>0</v>
      </c>
      <c r="V29" s="436" t="str">
        <f t="shared" si="1"/>
        <v>-</v>
      </c>
      <c r="W29" s="437" t="s">
        <v>443</v>
      </c>
      <c r="X29" s="155">
        <v>1.008</v>
      </c>
      <c r="Y29" s="156">
        <f t="shared" si="6"/>
        <v>0</v>
      </c>
      <c r="Z29" s="156"/>
      <c r="AA29" s="175" t="s">
        <v>1252</v>
      </c>
      <c r="AB29" s="438" t="s">
        <v>1261</v>
      </c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74"/>
      <c r="BG29" s="132"/>
      <c r="BH29" s="76"/>
      <c r="BI29" s="77"/>
      <c r="BJ29" s="439"/>
      <c r="BK29" s="439"/>
      <c r="BL29" s="439"/>
      <c r="BM29" s="439"/>
      <c r="BN29" s="439">
        <v>2</v>
      </c>
      <c r="BO29" s="439"/>
      <c r="BP29" s="439"/>
      <c r="BQ29" s="439"/>
      <c r="BR29" s="439"/>
      <c r="BS29" s="440"/>
      <c r="BT29" s="439"/>
      <c r="BU29" s="439"/>
      <c r="BV29" s="439"/>
      <c r="BW29" s="439"/>
      <c r="BX29" s="439"/>
      <c r="BY29" s="439"/>
      <c r="BZ29" s="439"/>
      <c r="CA29" s="439"/>
      <c r="CB29" s="439"/>
      <c r="CC29" s="441">
        <v>2</v>
      </c>
      <c r="CD29" s="441"/>
      <c r="CE29" s="441"/>
      <c r="CF29" s="133"/>
      <c r="CG29" s="441"/>
      <c r="CH29" s="441"/>
      <c r="CI29" s="441">
        <v>2</v>
      </c>
      <c r="CJ29" s="78"/>
      <c r="CK29" s="133"/>
      <c r="CL29" s="75"/>
    </row>
    <row r="30" spans="1:90" s="47" customFormat="1" ht="13" customHeight="1">
      <c r="A30" s="1226"/>
      <c r="B30" s="432" t="s">
        <v>1024</v>
      </c>
      <c r="C30" s="433" t="s">
        <v>1025</v>
      </c>
      <c r="D30" s="160">
        <v>3</v>
      </c>
      <c r="E30" s="442">
        <v>146</v>
      </c>
      <c r="F30" s="161"/>
      <c r="G30" s="162"/>
      <c r="H30" s="163"/>
      <c r="I30" s="533"/>
      <c r="J30" s="164"/>
      <c r="K30" s="165"/>
      <c r="L30" s="166"/>
      <c r="M30" s="167"/>
      <c r="N30" s="168"/>
      <c r="O30" s="169"/>
      <c r="P30" s="170"/>
      <c r="Q30" s="171"/>
      <c r="R30" s="172"/>
      <c r="S30" s="577"/>
      <c r="T30" s="435">
        <f t="shared" si="3"/>
        <v>0</v>
      </c>
      <c r="U30" s="435">
        <f t="shared" si="0"/>
        <v>0</v>
      </c>
      <c r="V30" s="436" t="str">
        <f t="shared" si="1"/>
        <v>-</v>
      </c>
      <c r="W30" s="453" t="s">
        <v>1144</v>
      </c>
      <c r="X30" s="155">
        <v>2.3239999999999998</v>
      </c>
      <c r="Y30" s="156">
        <f t="shared" si="6"/>
        <v>0</v>
      </c>
      <c r="Z30" s="156"/>
      <c r="AA30" s="175" t="s">
        <v>1252</v>
      </c>
      <c r="AB30" s="438" t="s">
        <v>1257</v>
      </c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74"/>
      <c r="BG30" s="132"/>
      <c r="BH30" s="76"/>
      <c r="BI30" s="77"/>
      <c r="BJ30" s="439"/>
      <c r="BK30" s="439"/>
      <c r="BL30" s="439"/>
      <c r="BM30" s="439"/>
      <c r="BN30" s="439"/>
      <c r="BO30" s="439">
        <v>3</v>
      </c>
      <c r="BP30" s="439"/>
      <c r="BQ30" s="439"/>
      <c r="BR30" s="439"/>
      <c r="BS30" s="440"/>
      <c r="BT30" s="439"/>
      <c r="BU30" s="439"/>
      <c r="BV30" s="439"/>
      <c r="BW30" s="439"/>
      <c r="BX30" s="439"/>
      <c r="BY30" s="439"/>
      <c r="BZ30" s="439"/>
      <c r="CA30" s="439"/>
      <c r="CB30" s="439"/>
      <c r="CC30" s="441">
        <v>3</v>
      </c>
      <c r="CD30" s="441"/>
      <c r="CE30" s="441"/>
      <c r="CF30" s="133"/>
      <c r="CG30" s="441"/>
      <c r="CH30" s="441"/>
      <c r="CI30" s="441">
        <v>3</v>
      </c>
      <c r="CJ30" s="78"/>
      <c r="CK30" s="133"/>
      <c r="CL30" s="75"/>
    </row>
    <row r="31" spans="1:90" s="47" customFormat="1" ht="13" customHeight="1">
      <c r="A31" s="1226"/>
      <c r="B31" s="432" t="s">
        <v>1026</v>
      </c>
      <c r="C31" s="433" t="s">
        <v>1027</v>
      </c>
      <c r="D31" s="160">
        <v>3</v>
      </c>
      <c r="E31" s="442">
        <v>114</v>
      </c>
      <c r="F31" s="161"/>
      <c r="G31" s="162"/>
      <c r="H31" s="163"/>
      <c r="I31" s="533"/>
      <c r="J31" s="164"/>
      <c r="K31" s="165"/>
      <c r="L31" s="166"/>
      <c r="M31" s="167"/>
      <c r="N31" s="168"/>
      <c r="O31" s="169"/>
      <c r="P31" s="170"/>
      <c r="Q31" s="171"/>
      <c r="R31" s="172"/>
      <c r="S31" s="577"/>
      <c r="T31" s="435">
        <f t="shared" si="3"/>
        <v>0</v>
      </c>
      <c r="U31" s="435">
        <f t="shared" si="0"/>
        <v>0</v>
      </c>
      <c r="V31" s="436" t="str">
        <f t="shared" si="1"/>
        <v>-</v>
      </c>
      <c r="W31" s="453" t="s">
        <v>179</v>
      </c>
      <c r="X31" s="155">
        <v>1.77</v>
      </c>
      <c r="Y31" s="156">
        <f t="shared" si="6"/>
        <v>0</v>
      </c>
      <c r="Z31" s="156"/>
      <c r="AA31" s="175" t="s">
        <v>1252</v>
      </c>
      <c r="AB31" s="438" t="s">
        <v>1257</v>
      </c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74"/>
      <c r="BG31" s="132"/>
      <c r="BH31" s="76"/>
      <c r="BI31" s="77"/>
      <c r="BJ31" s="439"/>
      <c r="BK31" s="439"/>
      <c r="BL31" s="439"/>
      <c r="BM31" s="439"/>
      <c r="BN31" s="439"/>
      <c r="BO31" s="439">
        <v>3</v>
      </c>
      <c r="BP31" s="439"/>
      <c r="BQ31" s="439"/>
      <c r="BR31" s="439"/>
      <c r="BS31" s="440"/>
      <c r="BT31" s="439"/>
      <c r="BU31" s="439"/>
      <c r="BV31" s="439"/>
      <c r="BW31" s="439"/>
      <c r="BX31" s="439"/>
      <c r="BY31" s="439"/>
      <c r="BZ31" s="439"/>
      <c r="CA31" s="439"/>
      <c r="CB31" s="439"/>
      <c r="CC31" s="441">
        <v>3</v>
      </c>
      <c r="CD31" s="441"/>
      <c r="CE31" s="441"/>
      <c r="CF31" s="133"/>
      <c r="CG31" s="441"/>
      <c r="CH31" s="441"/>
      <c r="CI31" s="441">
        <v>3</v>
      </c>
      <c r="CJ31" s="78"/>
      <c r="CK31" s="133"/>
      <c r="CL31" s="75"/>
    </row>
    <row r="32" spans="1:90" s="47" customFormat="1" ht="13" customHeight="1">
      <c r="A32" s="1238"/>
      <c r="B32" s="443" t="s">
        <v>1028</v>
      </c>
      <c r="C32" s="444" t="s">
        <v>1029</v>
      </c>
      <c r="D32" s="182">
        <v>2</v>
      </c>
      <c r="E32" s="445">
        <v>152</v>
      </c>
      <c r="F32" s="183"/>
      <c r="G32" s="184"/>
      <c r="H32" s="185"/>
      <c r="I32" s="534"/>
      <c r="J32" s="187"/>
      <c r="K32" s="188"/>
      <c r="L32" s="189"/>
      <c r="M32" s="190"/>
      <c r="N32" s="191"/>
      <c r="O32" s="192"/>
      <c r="P32" s="193"/>
      <c r="Q32" s="194"/>
      <c r="R32" s="195"/>
      <c r="S32" s="578"/>
      <c r="T32" s="446">
        <f t="shared" si="3"/>
        <v>0</v>
      </c>
      <c r="U32" s="446">
        <f t="shared" si="0"/>
        <v>0</v>
      </c>
      <c r="V32" s="447" t="str">
        <f t="shared" si="1"/>
        <v>-</v>
      </c>
      <c r="W32" s="448" t="s">
        <v>443</v>
      </c>
      <c r="X32" s="155">
        <v>2.48</v>
      </c>
      <c r="Y32" s="156">
        <f t="shared" si="6"/>
        <v>0</v>
      </c>
      <c r="Z32" s="156"/>
      <c r="AA32" s="198" t="s">
        <v>1252</v>
      </c>
      <c r="AB32" s="198" t="s">
        <v>1257</v>
      </c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  <c r="BF32" s="74"/>
      <c r="BG32" s="132"/>
      <c r="BH32" s="76"/>
      <c r="BI32" s="77"/>
      <c r="BJ32" s="439"/>
      <c r="BK32" s="439"/>
      <c r="BL32" s="439"/>
      <c r="BM32" s="439"/>
      <c r="BN32" s="439"/>
      <c r="BO32" s="439">
        <v>2</v>
      </c>
      <c r="BP32" s="439"/>
      <c r="BQ32" s="439"/>
      <c r="BR32" s="439"/>
      <c r="BS32" s="440"/>
      <c r="BT32" s="439"/>
      <c r="BU32" s="439"/>
      <c r="BV32" s="439"/>
      <c r="BW32" s="439"/>
      <c r="BX32" s="439"/>
      <c r="BY32" s="439"/>
      <c r="BZ32" s="439"/>
      <c r="CA32" s="439"/>
      <c r="CB32" s="439"/>
      <c r="CC32" s="441">
        <v>2</v>
      </c>
      <c r="CD32" s="441"/>
      <c r="CE32" s="441"/>
      <c r="CF32" s="133"/>
      <c r="CG32" s="441"/>
      <c r="CH32" s="441"/>
      <c r="CI32" s="441">
        <v>2</v>
      </c>
      <c r="CJ32" s="78"/>
      <c r="CK32" s="133"/>
      <c r="CL32" s="75"/>
    </row>
    <row r="33" spans="1:90" s="47" customFormat="1" ht="13" customHeight="1">
      <c r="A33" s="1128"/>
      <c r="B33" s="137" t="s">
        <v>991</v>
      </c>
      <c r="C33" s="138" t="s">
        <v>992</v>
      </c>
      <c r="D33" s="139">
        <v>10</v>
      </c>
      <c r="E33" s="442">
        <v>87</v>
      </c>
      <c r="F33" s="140"/>
      <c r="G33" s="141"/>
      <c r="H33" s="142"/>
      <c r="I33" s="143"/>
      <c r="J33" s="144"/>
      <c r="K33" s="145"/>
      <c r="L33" s="146"/>
      <c r="M33" s="147"/>
      <c r="N33" s="148"/>
      <c r="O33" s="149"/>
      <c r="P33" s="150"/>
      <c r="Q33" s="151"/>
      <c r="R33" s="152"/>
      <c r="S33" s="579"/>
      <c r="T33" s="153">
        <f t="shared" si="3"/>
        <v>0</v>
      </c>
      <c r="U33" s="153">
        <f t="shared" si="0"/>
        <v>0</v>
      </c>
      <c r="V33" s="154" t="str">
        <f t="shared" si="1"/>
        <v>-</v>
      </c>
      <c r="W33" s="200" t="s">
        <v>232</v>
      </c>
      <c r="X33" s="155">
        <v>0.79200000000000004</v>
      </c>
      <c r="Y33" s="156">
        <f t="shared" si="6"/>
        <v>0</v>
      </c>
      <c r="Z33" s="156"/>
      <c r="AA33" s="157" t="s">
        <v>1252</v>
      </c>
      <c r="AB33" s="157" t="s">
        <v>1263</v>
      </c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74"/>
      <c r="BG33" s="132"/>
      <c r="BH33" s="76"/>
      <c r="BI33" s="77"/>
      <c r="BJ33" s="439"/>
      <c r="BK33" s="439">
        <v>10</v>
      </c>
      <c r="BL33" s="439"/>
      <c r="BM33" s="439"/>
      <c r="BN33" s="439"/>
      <c r="BO33" s="439"/>
      <c r="BP33" s="439"/>
      <c r="BQ33" s="439"/>
      <c r="BR33" s="439"/>
      <c r="BS33" s="440"/>
      <c r="BT33" s="439"/>
      <c r="BU33" s="439"/>
      <c r="BV33" s="439"/>
      <c r="BW33" s="439"/>
      <c r="BX33" s="439"/>
      <c r="BY33" s="439"/>
      <c r="BZ33" s="439"/>
      <c r="CA33" s="439"/>
      <c r="CB33" s="439"/>
      <c r="CC33" s="439"/>
      <c r="CD33" s="439">
        <v>10</v>
      </c>
      <c r="CE33" s="439"/>
      <c r="CF33" s="77"/>
      <c r="CG33" s="439"/>
      <c r="CH33" s="439"/>
      <c r="CI33" s="439">
        <v>10</v>
      </c>
      <c r="CJ33" s="78"/>
      <c r="CK33" s="133"/>
      <c r="CL33" s="75"/>
    </row>
    <row r="34" spans="1:90" s="47" customFormat="1" ht="13" customHeight="1">
      <c r="A34" s="1128"/>
      <c r="B34" s="158" t="s">
        <v>993</v>
      </c>
      <c r="C34" s="159" t="s">
        <v>994</v>
      </c>
      <c r="D34" s="160">
        <v>10</v>
      </c>
      <c r="E34" s="442">
        <v>116</v>
      </c>
      <c r="F34" s="161"/>
      <c r="G34" s="162"/>
      <c r="H34" s="163"/>
      <c r="I34" s="143"/>
      <c r="J34" s="164"/>
      <c r="K34" s="165"/>
      <c r="L34" s="166"/>
      <c r="M34" s="167"/>
      <c r="N34" s="168"/>
      <c r="O34" s="169"/>
      <c r="P34" s="170"/>
      <c r="Q34" s="171"/>
      <c r="R34" s="172"/>
      <c r="S34" s="577"/>
      <c r="T34" s="173">
        <f t="shared" si="3"/>
        <v>0</v>
      </c>
      <c r="U34" s="173">
        <f t="shared" si="0"/>
        <v>0</v>
      </c>
      <c r="V34" s="174" t="str">
        <f t="shared" si="1"/>
        <v>-</v>
      </c>
      <c r="W34" s="201" t="s">
        <v>232</v>
      </c>
      <c r="X34" s="155">
        <v>1.252</v>
      </c>
      <c r="Y34" s="156">
        <f t="shared" si="6"/>
        <v>0</v>
      </c>
      <c r="Z34" s="156"/>
      <c r="AA34" s="175" t="s">
        <v>1252</v>
      </c>
      <c r="AB34" s="175" t="s">
        <v>1262</v>
      </c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74"/>
      <c r="BG34" s="132"/>
      <c r="BH34" s="76"/>
      <c r="BI34" s="77"/>
      <c r="BJ34" s="439"/>
      <c r="BK34" s="439"/>
      <c r="BL34" s="439">
        <v>10</v>
      </c>
      <c r="BM34" s="439"/>
      <c r="BN34" s="439"/>
      <c r="BO34" s="439"/>
      <c r="BP34" s="439"/>
      <c r="BQ34" s="439"/>
      <c r="BR34" s="439"/>
      <c r="BS34" s="440"/>
      <c r="BT34" s="439"/>
      <c r="BU34" s="439"/>
      <c r="BV34" s="439"/>
      <c r="BW34" s="439"/>
      <c r="BX34" s="439"/>
      <c r="BY34" s="439"/>
      <c r="BZ34" s="439"/>
      <c r="CA34" s="439"/>
      <c r="CB34" s="439"/>
      <c r="CC34" s="439"/>
      <c r="CD34" s="439">
        <v>10</v>
      </c>
      <c r="CE34" s="439"/>
      <c r="CF34" s="77"/>
      <c r="CG34" s="439"/>
      <c r="CH34" s="439">
        <v>1</v>
      </c>
      <c r="CI34" s="439">
        <v>9</v>
      </c>
      <c r="CJ34" s="78"/>
      <c r="CK34" s="133"/>
      <c r="CL34" s="75"/>
    </row>
    <row r="35" spans="1:90" s="47" customFormat="1" ht="13" customHeight="1">
      <c r="A35" s="1129" t="s">
        <v>1545</v>
      </c>
      <c r="B35" s="158" t="s">
        <v>1588</v>
      </c>
      <c r="C35" s="159" t="s">
        <v>1589</v>
      </c>
      <c r="D35" s="160">
        <v>15</v>
      </c>
      <c r="E35" s="442">
        <v>123</v>
      </c>
      <c r="F35" s="161"/>
      <c r="G35" s="162"/>
      <c r="H35" s="163"/>
      <c r="I35" s="143"/>
      <c r="J35" s="164"/>
      <c r="K35" s="165"/>
      <c r="L35" s="166"/>
      <c r="M35" s="167"/>
      <c r="N35" s="168"/>
      <c r="O35" s="169"/>
      <c r="P35" s="170"/>
      <c r="Q35" s="171"/>
      <c r="R35" s="172"/>
      <c r="S35" s="577"/>
      <c r="T35" s="173">
        <f t="shared" si="3"/>
        <v>0</v>
      </c>
      <c r="U35" s="173">
        <f t="shared" si="0"/>
        <v>0</v>
      </c>
      <c r="V35" s="174" t="str">
        <f t="shared" si="1"/>
        <v>-</v>
      </c>
      <c r="W35" s="201" t="s">
        <v>1804</v>
      </c>
      <c r="X35" s="155">
        <v>0.9</v>
      </c>
      <c r="Y35" s="156">
        <f t="shared" si="6"/>
        <v>0</v>
      </c>
      <c r="Z35" s="156"/>
      <c r="AA35" s="175" t="s">
        <v>1260</v>
      </c>
      <c r="AB35" s="175" t="s">
        <v>1262</v>
      </c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74"/>
      <c r="BG35" s="132"/>
      <c r="BH35" s="76"/>
      <c r="BI35" s="77"/>
      <c r="BJ35" s="439"/>
      <c r="BK35" s="439"/>
      <c r="BL35" s="439">
        <v>15</v>
      </c>
      <c r="BM35" s="439"/>
      <c r="BN35" s="439"/>
      <c r="BO35" s="439"/>
      <c r="BP35" s="439"/>
      <c r="BQ35" s="439"/>
      <c r="BR35" s="439"/>
      <c r="BS35" s="440"/>
      <c r="BT35" s="439">
        <v>15</v>
      </c>
      <c r="BU35" s="439"/>
      <c r="BV35" s="439"/>
      <c r="BW35" s="439">
        <v>15</v>
      </c>
      <c r="BX35" s="439"/>
      <c r="BY35" s="439"/>
      <c r="BZ35" s="439"/>
      <c r="CA35" s="439"/>
      <c r="CB35" s="439"/>
      <c r="CC35" s="439"/>
      <c r="CD35" s="439"/>
      <c r="CE35" s="439"/>
      <c r="CF35" s="77"/>
      <c r="CG35" s="439"/>
      <c r="CH35" s="439"/>
      <c r="CI35" s="439"/>
      <c r="CJ35" s="78"/>
      <c r="CK35" s="133"/>
      <c r="CL35" s="75"/>
    </row>
    <row r="36" spans="1:90" s="47" customFormat="1" ht="13" customHeight="1">
      <c r="A36" s="1129" t="s">
        <v>1545</v>
      </c>
      <c r="B36" s="158" t="s">
        <v>1546</v>
      </c>
      <c r="C36" s="159" t="s">
        <v>1547</v>
      </c>
      <c r="D36" s="160">
        <v>10</v>
      </c>
      <c r="E36" s="442">
        <v>106</v>
      </c>
      <c r="F36" s="161"/>
      <c r="G36" s="162"/>
      <c r="H36" s="163"/>
      <c r="I36" s="143"/>
      <c r="J36" s="164"/>
      <c r="K36" s="165"/>
      <c r="L36" s="166"/>
      <c r="M36" s="167"/>
      <c r="N36" s="168"/>
      <c r="O36" s="169"/>
      <c r="P36" s="170"/>
      <c r="Q36" s="171"/>
      <c r="R36" s="172"/>
      <c r="S36" s="577"/>
      <c r="T36" s="173">
        <f t="shared" si="3"/>
        <v>0</v>
      </c>
      <c r="U36" s="173">
        <f t="shared" si="0"/>
        <v>0</v>
      </c>
      <c r="V36" s="174" t="str">
        <f t="shared" si="1"/>
        <v>-</v>
      </c>
      <c r="W36" s="201" t="s">
        <v>232</v>
      </c>
      <c r="X36" s="155">
        <v>1.1000000000000001</v>
      </c>
      <c r="Y36" s="156">
        <f t="shared" si="6"/>
        <v>0</v>
      </c>
      <c r="Z36" s="156"/>
      <c r="AA36" s="175" t="s">
        <v>1252</v>
      </c>
      <c r="AB36" s="175" t="s">
        <v>1262</v>
      </c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74"/>
      <c r="BG36" s="132"/>
      <c r="BH36" s="76"/>
      <c r="BI36" s="77"/>
      <c r="BJ36" s="439"/>
      <c r="BK36" s="439"/>
      <c r="BL36" s="439">
        <v>10</v>
      </c>
      <c r="BM36" s="439"/>
      <c r="BN36" s="439"/>
      <c r="BO36" s="439"/>
      <c r="BP36" s="439"/>
      <c r="BQ36" s="439"/>
      <c r="BR36" s="439"/>
      <c r="BS36" s="440"/>
      <c r="BT36" s="439"/>
      <c r="BU36" s="439"/>
      <c r="BV36" s="439"/>
      <c r="BW36" s="439"/>
      <c r="BX36" s="439"/>
      <c r="BY36" s="439"/>
      <c r="BZ36" s="439"/>
      <c r="CA36" s="439"/>
      <c r="CB36" s="439"/>
      <c r="CC36" s="439"/>
      <c r="CD36" s="439">
        <v>10</v>
      </c>
      <c r="CE36" s="439"/>
      <c r="CF36" s="77"/>
      <c r="CG36" s="439"/>
      <c r="CH36" s="439">
        <v>3</v>
      </c>
      <c r="CI36" s="439">
        <v>7</v>
      </c>
      <c r="CJ36" s="78"/>
      <c r="CK36" s="133"/>
      <c r="CL36" s="75"/>
    </row>
    <row r="37" spans="1:90" s="47" customFormat="1" ht="13" customHeight="1">
      <c r="A37" s="1129" t="s">
        <v>1545</v>
      </c>
      <c r="B37" s="176" t="s">
        <v>1648</v>
      </c>
      <c r="C37" s="159" t="s">
        <v>1659</v>
      </c>
      <c r="D37" s="160">
        <v>10</v>
      </c>
      <c r="E37" s="442">
        <v>194</v>
      </c>
      <c r="F37" s="161"/>
      <c r="G37" s="162"/>
      <c r="H37" s="163"/>
      <c r="I37" s="143"/>
      <c r="J37" s="164"/>
      <c r="K37" s="165"/>
      <c r="L37" s="166"/>
      <c r="M37" s="167"/>
      <c r="N37" s="168"/>
      <c r="O37" s="169"/>
      <c r="P37" s="170"/>
      <c r="Q37" s="171"/>
      <c r="R37" s="172"/>
      <c r="S37" s="577"/>
      <c r="T37" s="173">
        <f t="shared" si="3"/>
        <v>0</v>
      </c>
      <c r="U37" s="173">
        <f t="shared" si="0"/>
        <v>0</v>
      </c>
      <c r="V37" s="174" t="str">
        <f t="shared" si="1"/>
        <v>-</v>
      </c>
      <c r="W37" s="202" t="s">
        <v>1805</v>
      </c>
      <c r="X37" s="155">
        <v>2.5</v>
      </c>
      <c r="Y37" s="156">
        <f t="shared" si="6"/>
        <v>0</v>
      </c>
      <c r="Z37" s="156"/>
      <c r="AA37" s="175" t="s">
        <v>1260</v>
      </c>
      <c r="AB37" s="175" t="s">
        <v>1260</v>
      </c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74"/>
      <c r="BG37" s="132"/>
      <c r="BH37" s="76"/>
      <c r="BI37" s="77"/>
      <c r="BJ37" s="439"/>
      <c r="BK37" s="439"/>
      <c r="BL37" s="439"/>
      <c r="BM37" s="439">
        <v>10</v>
      </c>
      <c r="BN37" s="439"/>
      <c r="BO37" s="439"/>
      <c r="BP37" s="439"/>
      <c r="BQ37" s="439"/>
      <c r="BR37" s="439"/>
      <c r="BS37" s="440"/>
      <c r="BT37" s="439"/>
      <c r="BU37" s="439"/>
      <c r="BV37" s="439"/>
      <c r="BW37" s="439"/>
      <c r="BX37" s="439"/>
      <c r="BY37" s="439"/>
      <c r="BZ37" s="439"/>
      <c r="CA37" s="439"/>
      <c r="CB37" s="439"/>
      <c r="CC37" s="439"/>
      <c r="CD37" s="439">
        <v>10</v>
      </c>
      <c r="CE37" s="439"/>
      <c r="CF37" s="77"/>
      <c r="CG37" s="439"/>
      <c r="CH37" s="439">
        <v>10</v>
      </c>
      <c r="CI37" s="439"/>
      <c r="CJ37" s="78"/>
      <c r="CK37" s="133"/>
      <c r="CL37" s="75"/>
    </row>
    <row r="38" spans="1:90" s="47" customFormat="1" ht="13" customHeight="1">
      <c r="A38" s="1129" t="s">
        <v>1545</v>
      </c>
      <c r="B38" s="176" t="s">
        <v>1548</v>
      </c>
      <c r="C38" s="177" t="s">
        <v>1549</v>
      </c>
      <c r="D38" s="160">
        <v>10</v>
      </c>
      <c r="E38" s="442">
        <v>231</v>
      </c>
      <c r="F38" s="161"/>
      <c r="G38" s="162"/>
      <c r="H38" s="163"/>
      <c r="I38" s="143"/>
      <c r="J38" s="164"/>
      <c r="K38" s="165"/>
      <c r="L38" s="166"/>
      <c r="M38" s="167"/>
      <c r="N38" s="168"/>
      <c r="O38" s="169"/>
      <c r="P38" s="170"/>
      <c r="Q38" s="171"/>
      <c r="R38" s="172"/>
      <c r="S38" s="577"/>
      <c r="T38" s="173">
        <f t="shared" si="3"/>
        <v>0</v>
      </c>
      <c r="U38" s="173">
        <f t="shared" si="0"/>
        <v>0</v>
      </c>
      <c r="V38" s="174" t="str">
        <f t="shared" si="1"/>
        <v>-</v>
      </c>
      <c r="W38" s="201" t="s">
        <v>1806</v>
      </c>
      <c r="X38" s="155">
        <v>3.16</v>
      </c>
      <c r="Y38" s="156">
        <f t="shared" si="6"/>
        <v>0</v>
      </c>
      <c r="Z38" s="156"/>
      <c r="AA38" s="175" t="s">
        <v>1260</v>
      </c>
      <c r="AB38" s="175" t="s">
        <v>1260</v>
      </c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74"/>
      <c r="BG38" s="132"/>
      <c r="BH38" s="76"/>
      <c r="BI38" s="77"/>
      <c r="BJ38" s="439"/>
      <c r="BK38" s="439"/>
      <c r="BL38" s="439"/>
      <c r="BM38" s="439">
        <v>10</v>
      </c>
      <c r="BN38" s="439"/>
      <c r="BO38" s="439"/>
      <c r="BP38" s="439"/>
      <c r="BQ38" s="439"/>
      <c r="BR38" s="439"/>
      <c r="BS38" s="440"/>
      <c r="BT38" s="439"/>
      <c r="BU38" s="439"/>
      <c r="BV38" s="439"/>
      <c r="BW38" s="439"/>
      <c r="BX38" s="439"/>
      <c r="BY38" s="439"/>
      <c r="BZ38" s="439"/>
      <c r="CA38" s="439"/>
      <c r="CB38" s="439"/>
      <c r="CC38" s="439">
        <v>3</v>
      </c>
      <c r="CD38" s="439">
        <v>7</v>
      </c>
      <c r="CE38" s="439"/>
      <c r="CF38" s="77"/>
      <c r="CG38" s="439">
        <v>3</v>
      </c>
      <c r="CH38" s="439">
        <v>7</v>
      </c>
      <c r="CI38" s="439"/>
      <c r="CJ38" s="78"/>
      <c r="CK38" s="133"/>
      <c r="CL38" s="75"/>
    </row>
    <row r="39" spans="1:90" s="47" customFormat="1" ht="13" customHeight="1">
      <c r="A39" s="1129" t="s">
        <v>1545</v>
      </c>
      <c r="B39" s="176" t="s">
        <v>1649</v>
      </c>
      <c r="C39" s="177" t="s">
        <v>1660</v>
      </c>
      <c r="D39" s="160">
        <v>10</v>
      </c>
      <c r="E39" s="442">
        <v>175</v>
      </c>
      <c r="F39" s="161"/>
      <c r="G39" s="162"/>
      <c r="H39" s="163"/>
      <c r="I39" s="143"/>
      <c r="J39" s="164"/>
      <c r="K39" s="165"/>
      <c r="L39" s="166"/>
      <c r="M39" s="167"/>
      <c r="N39" s="168"/>
      <c r="O39" s="169"/>
      <c r="P39" s="170"/>
      <c r="Q39" s="171"/>
      <c r="R39" s="172"/>
      <c r="S39" s="577"/>
      <c r="T39" s="173">
        <f t="shared" si="3"/>
        <v>0</v>
      </c>
      <c r="U39" s="173">
        <f t="shared" si="0"/>
        <v>0</v>
      </c>
      <c r="V39" s="174" t="str">
        <f t="shared" si="1"/>
        <v>-</v>
      </c>
      <c r="W39" s="202" t="s">
        <v>1807</v>
      </c>
      <c r="X39" s="155">
        <v>2.16</v>
      </c>
      <c r="Y39" s="156">
        <f t="shared" si="6"/>
        <v>0</v>
      </c>
      <c r="Z39" s="156"/>
      <c r="AA39" s="175" t="s">
        <v>1252</v>
      </c>
      <c r="AB39" s="175" t="s">
        <v>1260</v>
      </c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74"/>
      <c r="BG39" s="132"/>
      <c r="BH39" s="76"/>
      <c r="BI39" s="77"/>
      <c r="BJ39" s="439"/>
      <c r="BK39" s="439"/>
      <c r="BL39" s="439"/>
      <c r="BM39" s="439">
        <v>10</v>
      </c>
      <c r="BN39" s="439"/>
      <c r="BO39" s="439"/>
      <c r="BP39" s="439"/>
      <c r="BQ39" s="439"/>
      <c r="BR39" s="439"/>
      <c r="BS39" s="440"/>
      <c r="BT39" s="439"/>
      <c r="BU39" s="439"/>
      <c r="BV39" s="439"/>
      <c r="BW39" s="439"/>
      <c r="BX39" s="439"/>
      <c r="BY39" s="439"/>
      <c r="BZ39" s="439"/>
      <c r="CA39" s="439"/>
      <c r="CB39" s="439"/>
      <c r="CC39" s="439">
        <v>10</v>
      </c>
      <c r="CD39" s="439"/>
      <c r="CE39" s="439"/>
      <c r="CF39" s="77"/>
      <c r="CG39" s="439"/>
      <c r="CH39" s="439"/>
      <c r="CI39" s="439">
        <v>10</v>
      </c>
      <c r="CJ39" s="78"/>
      <c r="CK39" s="133"/>
      <c r="CL39" s="75"/>
    </row>
    <row r="40" spans="1:90" s="47" customFormat="1" ht="13" customHeight="1">
      <c r="A40" s="1129" t="s">
        <v>1545</v>
      </c>
      <c r="B40" s="176" t="s">
        <v>1562</v>
      </c>
      <c r="C40" s="177" t="s">
        <v>1550</v>
      </c>
      <c r="D40" s="178">
        <v>3</v>
      </c>
      <c r="E40" s="442">
        <v>101</v>
      </c>
      <c r="F40" s="161"/>
      <c r="G40" s="162"/>
      <c r="H40" s="163"/>
      <c r="I40" s="143"/>
      <c r="J40" s="164"/>
      <c r="K40" s="165"/>
      <c r="L40" s="166"/>
      <c r="M40" s="167"/>
      <c r="N40" s="168"/>
      <c r="O40" s="169"/>
      <c r="P40" s="170"/>
      <c r="Q40" s="171"/>
      <c r="R40" s="172"/>
      <c r="S40" s="577"/>
      <c r="T40" s="173">
        <f t="shared" si="3"/>
        <v>0</v>
      </c>
      <c r="U40" s="173">
        <f t="shared" si="0"/>
        <v>0</v>
      </c>
      <c r="V40" s="174" t="str">
        <f t="shared" si="1"/>
        <v>-</v>
      </c>
      <c r="W40" s="201" t="s">
        <v>1808</v>
      </c>
      <c r="X40" s="155">
        <v>1.42</v>
      </c>
      <c r="Y40" s="156">
        <f t="shared" si="6"/>
        <v>0</v>
      </c>
      <c r="Z40" s="156"/>
      <c r="AA40" s="175" t="s">
        <v>1252</v>
      </c>
      <c r="AB40" s="175" t="s">
        <v>1260</v>
      </c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74"/>
      <c r="BG40" s="132"/>
      <c r="BH40" s="76"/>
      <c r="BI40" s="77"/>
      <c r="BJ40" s="439"/>
      <c r="BK40" s="439"/>
      <c r="BL40" s="439"/>
      <c r="BM40" s="439">
        <v>3</v>
      </c>
      <c r="BN40" s="439"/>
      <c r="BO40" s="439"/>
      <c r="BP40" s="439"/>
      <c r="BQ40" s="439"/>
      <c r="BR40" s="439"/>
      <c r="BS40" s="440"/>
      <c r="BT40" s="439"/>
      <c r="BU40" s="439"/>
      <c r="BV40" s="439"/>
      <c r="BW40" s="439"/>
      <c r="BX40" s="439"/>
      <c r="BY40" s="439"/>
      <c r="BZ40" s="439"/>
      <c r="CA40" s="439"/>
      <c r="CB40" s="439"/>
      <c r="CC40" s="439">
        <v>3</v>
      </c>
      <c r="CD40" s="439"/>
      <c r="CE40" s="439"/>
      <c r="CF40" s="77"/>
      <c r="CG40" s="439"/>
      <c r="CH40" s="439"/>
      <c r="CI40" s="439">
        <v>3</v>
      </c>
      <c r="CJ40" s="78"/>
      <c r="CK40" s="133"/>
      <c r="CL40" s="75"/>
    </row>
    <row r="41" spans="1:90" s="47" customFormat="1" ht="13" customHeight="1">
      <c r="A41" s="1129" t="s">
        <v>1545</v>
      </c>
      <c r="B41" s="176" t="s">
        <v>1563</v>
      </c>
      <c r="C41" s="177" t="s">
        <v>1564</v>
      </c>
      <c r="D41" s="160">
        <v>5</v>
      </c>
      <c r="E41" s="442">
        <v>162</v>
      </c>
      <c r="F41" s="161"/>
      <c r="G41" s="162"/>
      <c r="H41" s="163"/>
      <c r="I41" s="143"/>
      <c r="J41" s="164"/>
      <c r="K41" s="165"/>
      <c r="L41" s="166"/>
      <c r="M41" s="167"/>
      <c r="N41" s="168"/>
      <c r="O41" s="169"/>
      <c r="P41" s="170"/>
      <c r="Q41" s="171"/>
      <c r="R41" s="172"/>
      <c r="S41" s="577"/>
      <c r="T41" s="173">
        <f t="shared" si="3"/>
        <v>0</v>
      </c>
      <c r="U41" s="173">
        <f t="shared" si="0"/>
        <v>0</v>
      </c>
      <c r="V41" s="174" t="str">
        <f t="shared" si="1"/>
        <v>-</v>
      </c>
      <c r="W41" s="454" t="s">
        <v>816</v>
      </c>
      <c r="X41" s="155">
        <v>2.3199999999999998</v>
      </c>
      <c r="Y41" s="156">
        <f t="shared" si="6"/>
        <v>0</v>
      </c>
      <c r="Z41" s="156"/>
      <c r="AA41" s="175" t="s">
        <v>1254</v>
      </c>
      <c r="AB41" s="175" t="s">
        <v>1261</v>
      </c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74"/>
      <c r="BG41" s="132"/>
      <c r="BH41" s="76"/>
      <c r="BI41" s="77"/>
      <c r="BJ41" s="439"/>
      <c r="BK41" s="439"/>
      <c r="BL41" s="439"/>
      <c r="BM41" s="439"/>
      <c r="BN41" s="439">
        <v>5</v>
      </c>
      <c r="BO41" s="439"/>
      <c r="BP41" s="439"/>
      <c r="BQ41" s="439"/>
      <c r="BR41" s="439"/>
      <c r="BS41" s="440"/>
      <c r="BT41" s="439"/>
      <c r="BU41" s="439"/>
      <c r="BV41" s="439"/>
      <c r="BW41" s="439"/>
      <c r="BX41" s="439"/>
      <c r="BY41" s="439"/>
      <c r="BZ41" s="439"/>
      <c r="CA41" s="439"/>
      <c r="CB41" s="439">
        <v>5</v>
      </c>
      <c r="CC41" s="439"/>
      <c r="CD41" s="439"/>
      <c r="CE41" s="439"/>
      <c r="CF41" s="77"/>
      <c r="CG41" s="439">
        <v>3</v>
      </c>
      <c r="CH41" s="439">
        <v>2</v>
      </c>
      <c r="CI41" s="439"/>
      <c r="CJ41" s="78"/>
      <c r="CK41" s="133"/>
      <c r="CL41" s="75"/>
    </row>
    <row r="42" spans="1:90" s="47" customFormat="1" ht="13" customHeight="1">
      <c r="A42" s="1129" t="s">
        <v>1545</v>
      </c>
      <c r="B42" s="176" t="s">
        <v>1650</v>
      </c>
      <c r="C42" s="177" t="s">
        <v>1661</v>
      </c>
      <c r="D42" s="160">
        <v>6</v>
      </c>
      <c r="E42" s="442">
        <v>197</v>
      </c>
      <c r="F42" s="161"/>
      <c r="G42" s="162"/>
      <c r="H42" s="163"/>
      <c r="I42" s="143"/>
      <c r="J42" s="164"/>
      <c r="K42" s="165"/>
      <c r="L42" s="166"/>
      <c r="M42" s="167"/>
      <c r="N42" s="168"/>
      <c r="O42" s="169"/>
      <c r="P42" s="170"/>
      <c r="Q42" s="171"/>
      <c r="R42" s="172"/>
      <c r="S42" s="577"/>
      <c r="T42" s="173">
        <f t="shared" si="3"/>
        <v>0</v>
      </c>
      <c r="U42" s="173">
        <f t="shared" si="0"/>
        <v>0</v>
      </c>
      <c r="V42" s="174" t="str">
        <f t="shared" si="1"/>
        <v>-</v>
      </c>
      <c r="W42" s="454" t="s">
        <v>1809</v>
      </c>
      <c r="X42" s="155">
        <v>2.85</v>
      </c>
      <c r="Y42" s="156">
        <f t="shared" si="6"/>
        <v>0</v>
      </c>
      <c r="Z42" s="156"/>
      <c r="AA42" s="175" t="s">
        <v>1254</v>
      </c>
      <c r="AB42" s="175" t="s">
        <v>1261</v>
      </c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74"/>
      <c r="BG42" s="132"/>
      <c r="BH42" s="76"/>
      <c r="BI42" s="77"/>
      <c r="BJ42" s="439"/>
      <c r="BK42" s="439"/>
      <c r="BL42" s="439"/>
      <c r="BM42" s="439"/>
      <c r="BN42" s="439">
        <v>6</v>
      </c>
      <c r="BO42" s="439"/>
      <c r="BP42" s="439"/>
      <c r="BQ42" s="439"/>
      <c r="BR42" s="439"/>
      <c r="BS42" s="440"/>
      <c r="BT42" s="439"/>
      <c r="BU42" s="439"/>
      <c r="BV42" s="439"/>
      <c r="BW42" s="439"/>
      <c r="BX42" s="439"/>
      <c r="BY42" s="439"/>
      <c r="BZ42" s="439"/>
      <c r="CA42" s="439">
        <v>6</v>
      </c>
      <c r="CB42" s="439"/>
      <c r="CC42" s="439"/>
      <c r="CD42" s="439"/>
      <c r="CE42" s="439"/>
      <c r="CF42" s="77"/>
      <c r="CG42" s="439">
        <v>6</v>
      </c>
      <c r="CH42" s="439"/>
      <c r="CI42" s="439"/>
      <c r="CJ42" s="78"/>
      <c r="CK42" s="133"/>
      <c r="CL42" s="75"/>
    </row>
    <row r="43" spans="1:90" s="47" customFormat="1" ht="13" customHeight="1">
      <c r="A43" s="1129" t="s">
        <v>1545</v>
      </c>
      <c r="B43" s="176" t="s">
        <v>1651</v>
      </c>
      <c r="C43" s="177" t="s">
        <v>1662</v>
      </c>
      <c r="D43" s="160">
        <v>6</v>
      </c>
      <c r="E43" s="442">
        <v>217</v>
      </c>
      <c r="F43" s="161"/>
      <c r="G43" s="162"/>
      <c r="H43" s="163"/>
      <c r="I43" s="143"/>
      <c r="J43" s="164"/>
      <c r="K43" s="165"/>
      <c r="L43" s="166"/>
      <c r="M43" s="167"/>
      <c r="N43" s="168"/>
      <c r="O43" s="169"/>
      <c r="P43" s="170"/>
      <c r="Q43" s="171"/>
      <c r="R43" s="172"/>
      <c r="S43" s="577"/>
      <c r="T43" s="173">
        <f t="shared" si="3"/>
        <v>0</v>
      </c>
      <c r="U43" s="173">
        <f t="shared" si="0"/>
        <v>0</v>
      </c>
      <c r="V43" s="174" t="str">
        <f t="shared" si="1"/>
        <v>-</v>
      </c>
      <c r="W43" s="454" t="s">
        <v>1810</v>
      </c>
      <c r="X43" s="155">
        <v>1.69</v>
      </c>
      <c r="Y43" s="156">
        <f t="shared" si="6"/>
        <v>0</v>
      </c>
      <c r="Z43" s="156"/>
      <c r="AA43" s="175" t="s">
        <v>1260</v>
      </c>
      <c r="AB43" s="175" t="s">
        <v>1261</v>
      </c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74"/>
      <c r="BG43" s="132"/>
      <c r="BH43" s="76"/>
      <c r="BI43" s="77"/>
      <c r="BJ43" s="439"/>
      <c r="BK43" s="439"/>
      <c r="BL43" s="439"/>
      <c r="BM43" s="439"/>
      <c r="BN43" s="439">
        <v>6</v>
      </c>
      <c r="BO43" s="439"/>
      <c r="BP43" s="439"/>
      <c r="BQ43" s="439"/>
      <c r="BR43" s="439"/>
      <c r="BS43" s="440"/>
      <c r="BT43" s="439"/>
      <c r="BU43" s="439"/>
      <c r="BV43" s="439"/>
      <c r="BW43" s="439"/>
      <c r="BX43" s="439"/>
      <c r="BY43" s="439"/>
      <c r="BZ43" s="439"/>
      <c r="CA43" s="439"/>
      <c r="CB43" s="439"/>
      <c r="CC43" s="439">
        <v>6</v>
      </c>
      <c r="CD43" s="439"/>
      <c r="CE43" s="439"/>
      <c r="CF43" s="77"/>
      <c r="CG43" s="439"/>
      <c r="CH43" s="439">
        <v>6</v>
      </c>
      <c r="CI43" s="439"/>
      <c r="CJ43" s="78"/>
      <c r="CK43" s="133"/>
      <c r="CL43" s="75"/>
    </row>
    <row r="44" spans="1:90" s="47" customFormat="1" ht="13" customHeight="1">
      <c r="A44" s="1129" t="s">
        <v>1545</v>
      </c>
      <c r="B44" s="176" t="s">
        <v>1652</v>
      </c>
      <c r="C44" s="177" t="s">
        <v>1663</v>
      </c>
      <c r="D44" s="160">
        <v>3</v>
      </c>
      <c r="E44" s="442">
        <v>112</v>
      </c>
      <c r="F44" s="161"/>
      <c r="G44" s="162"/>
      <c r="H44" s="163"/>
      <c r="I44" s="143"/>
      <c r="J44" s="164"/>
      <c r="K44" s="165"/>
      <c r="L44" s="166"/>
      <c r="M44" s="167"/>
      <c r="N44" s="168"/>
      <c r="O44" s="169"/>
      <c r="P44" s="170"/>
      <c r="Q44" s="171"/>
      <c r="R44" s="172"/>
      <c r="S44" s="577"/>
      <c r="T44" s="173">
        <f t="shared" si="3"/>
        <v>0</v>
      </c>
      <c r="U44" s="173">
        <f t="shared" si="0"/>
        <v>0</v>
      </c>
      <c r="V44" s="174" t="str">
        <f t="shared" si="1"/>
        <v>-</v>
      </c>
      <c r="W44" s="454" t="s">
        <v>1811</v>
      </c>
      <c r="X44" s="155">
        <v>0.86</v>
      </c>
      <c r="Y44" s="156">
        <f t="shared" si="6"/>
        <v>0</v>
      </c>
      <c r="Z44" s="156"/>
      <c r="AA44" s="175" t="s">
        <v>1252</v>
      </c>
      <c r="AB44" s="175" t="s">
        <v>1261</v>
      </c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74"/>
      <c r="BG44" s="132"/>
      <c r="BH44" s="76"/>
      <c r="BI44" s="77"/>
      <c r="BJ44" s="439"/>
      <c r="BK44" s="439"/>
      <c r="BL44" s="439"/>
      <c r="BM44" s="439"/>
      <c r="BN44" s="439">
        <v>3</v>
      </c>
      <c r="BO44" s="439"/>
      <c r="BP44" s="439"/>
      <c r="BQ44" s="439"/>
      <c r="BR44" s="439"/>
      <c r="BS44" s="440"/>
      <c r="BT44" s="439"/>
      <c r="BU44" s="439"/>
      <c r="BV44" s="439"/>
      <c r="BW44" s="439"/>
      <c r="BX44" s="439"/>
      <c r="BY44" s="439"/>
      <c r="BZ44" s="439"/>
      <c r="CA44" s="439"/>
      <c r="CB44" s="439"/>
      <c r="CC44" s="439">
        <v>3</v>
      </c>
      <c r="CD44" s="439"/>
      <c r="CE44" s="439"/>
      <c r="CF44" s="77"/>
      <c r="CG44" s="439"/>
      <c r="CH44" s="439"/>
      <c r="CI44" s="439">
        <v>3</v>
      </c>
      <c r="CJ44" s="78"/>
      <c r="CK44" s="133"/>
      <c r="CL44" s="75"/>
    </row>
    <row r="45" spans="1:90" s="47" customFormat="1" ht="13" customHeight="1">
      <c r="A45" s="1129" t="s">
        <v>1545</v>
      </c>
      <c r="B45" s="176" t="s">
        <v>1551</v>
      </c>
      <c r="C45" s="177" t="s">
        <v>1553</v>
      </c>
      <c r="D45" s="160">
        <v>6</v>
      </c>
      <c r="E45" s="442">
        <v>232</v>
      </c>
      <c r="F45" s="161"/>
      <c r="G45" s="162"/>
      <c r="H45" s="163"/>
      <c r="I45" s="143"/>
      <c r="J45" s="164"/>
      <c r="K45" s="165"/>
      <c r="L45" s="166"/>
      <c r="M45" s="167"/>
      <c r="N45" s="168"/>
      <c r="O45" s="169"/>
      <c r="P45" s="170"/>
      <c r="Q45" s="171"/>
      <c r="R45" s="172"/>
      <c r="S45" s="577"/>
      <c r="T45" s="173">
        <f t="shared" si="3"/>
        <v>0</v>
      </c>
      <c r="U45" s="173">
        <f t="shared" si="0"/>
        <v>0</v>
      </c>
      <c r="V45" s="174" t="str">
        <f t="shared" si="1"/>
        <v>-</v>
      </c>
      <c r="W45" s="204" t="s">
        <v>1812</v>
      </c>
      <c r="X45" s="155">
        <v>1.96</v>
      </c>
      <c r="Y45" s="156">
        <f t="shared" si="6"/>
        <v>0</v>
      </c>
      <c r="Z45" s="156"/>
      <c r="AA45" s="175" t="s">
        <v>1252</v>
      </c>
      <c r="AB45" s="175" t="s">
        <v>1257</v>
      </c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74"/>
      <c r="BG45" s="132"/>
      <c r="BH45" s="76"/>
      <c r="BI45" s="77"/>
      <c r="BJ45" s="439"/>
      <c r="BK45" s="439"/>
      <c r="BL45" s="439"/>
      <c r="BM45" s="439"/>
      <c r="BN45" s="439"/>
      <c r="BO45" s="439">
        <v>6</v>
      </c>
      <c r="BP45" s="439"/>
      <c r="BQ45" s="439"/>
      <c r="BR45" s="439"/>
      <c r="BS45" s="440"/>
      <c r="BT45" s="439"/>
      <c r="BU45" s="439"/>
      <c r="BV45" s="439"/>
      <c r="BW45" s="439"/>
      <c r="BX45" s="439"/>
      <c r="BY45" s="439"/>
      <c r="BZ45" s="439"/>
      <c r="CA45" s="439"/>
      <c r="CB45" s="439"/>
      <c r="CC45" s="439">
        <v>6</v>
      </c>
      <c r="CD45" s="439"/>
      <c r="CE45" s="439"/>
      <c r="CF45" s="77"/>
      <c r="CG45" s="439"/>
      <c r="CH45" s="439">
        <v>1</v>
      </c>
      <c r="CI45" s="439">
        <v>5</v>
      </c>
      <c r="CJ45" s="78"/>
      <c r="CK45" s="133"/>
      <c r="CL45" s="75"/>
    </row>
    <row r="46" spans="1:90" s="47" customFormat="1" ht="13" customHeight="1">
      <c r="A46" s="1129" t="s">
        <v>1545</v>
      </c>
      <c r="B46" s="176" t="s">
        <v>1552</v>
      </c>
      <c r="C46" s="177" t="s">
        <v>1554</v>
      </c>
      <c r="D46" s="160">
        <v>5</v>
      </c>
      <c r="E46" s="442">
        <v>277</v>
      </c>
      <c r="F46" s="161"/>
      <c r="G46" s="162"/>
      <c r="H46" s="163"/>
      <c r="I46" s="143"/>
      <c r="J46" s="164"/>
      <c r="K46" s="165"/>
      <c r="L46" s="166"/>
      <c r="M46" s="167"/>
      <c r="N46" s="168"/>
      <c r="O46" s="169"/>
      <c r="P46" s="170"/>
      <c r="Q46" s="171"/>
      <c r="R46" s="172"/>
      <c r="S46" s="577"/>
      <c r="T46" s="173">
        <f t="shared" si="3"/>
        <v>0</v>
      </c>
      <c r="U46" s="173">
        <f t="shared" si="0"/>
        <v>0</v>
      </c>
      <c r="V46" s="174" t="str">
        <f t="shared" si="1"/>
        <v>-</v>
      </c>
      <c r="W46" s="201" t="s">
        <v>1813</v>
      </c>
      <c r="X46" s="155">
        <v>2.85</v>
      </c>
      <c r="Y46" s="156">
        <f t="shared" si="6"/>
        <v>0</v>
      </c>
      <c r="Z46" s="156"/>
      <c r="AA46" s="175" t="s">
        <v>1254</v>
      </c>
      <c r="AB46" s="175" t="s">
        <v>1257</v>
      </c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74"/>
      <c r="BG46" s="132"/>
      <c r="BH46" s="76"/>
      <c r="BI46" s="77"/>
      <c r="BJ46" s="439"/>
      <c r="BK46" s="439"/>
      <c r="BL46" s="439"/>
      <c r="BM46" s="439"/>
      <c r="BN46" s="439"/>
      <c r="BO46" s="439">
        <v>5</v>
      </c>
      <c r="BP46" s="439"/>
      <c r="BQ46" s="439"/>
      <c r="BR46" s="439"/>
      <c r="BS46" s="440"/>
      <c r="BT46" s="439"/>
      <c r="BU46" s="439"/>
      <c r="BV46" s="439"/>
      <c r="BW46" s="439"/>
      <c r="BX46" s="439"/>
      <c r="BY46" s="439"/>
      <c r="BZ46" s="439"/>
      <c r="CA46" s="439">
        <v>5</v>
      </c>
      <c r="CB46" s="439"/>
      <c r="CC46" s="439"/>
      <c r="CD46" s="439"/>
      <c r="CE46" s="439"/>
      <c r="CF46" s="77"/>
      <c r="CG46" s="439">
        <v>4</v>
      </c>
      <c r="CH46" s="439">
        <v>1</v>
      </c>
      <c r="CI46" s="439"/>
      <c r="CJ46" s="78"/>
      <c r="CK46" s="133"/>
      <c r="CL46" s="75"/>
    </row>
    <row r="47" spans="1:90" s="47" customFormat="1" ht="13" customHeight="1">
      <c r="A47" s="1129" t="s">
        <v>1545</v>
      </c>
      <c r="B47" s="179" t="s">
        <v>1565</v>
      </c>
      <c r="C47" s="177" t="s">
        <v>1569</v>
      </c>
      <c r="D47" s="160">
        <v>3</v>
      </c>
      <c r="E47" s="442">
        <v>159</v>
      </c>
      <c r="F47" s="161"/>
      <c r="G47" s="162"/>
      <c r="H47" s="163"/>
      <c r="I47" s="143"/>
      <c r="J47" s="164"/>
      <c r="K47" s="165"/>
      <c r="L47" s="166"/>
      <c r="M47" s="167"/>
      <c r="N47" s="168"/>
      <c r="O47" s="169"/>
      <c r="P47" s="170"/>
      <c r="Q47" s="171"/>
      <c r="R47" s="172"/>
      <c r="S47" s="577"/>
      <c r="T47" s="173">
        <f t="shared" si="3"/>
        <v>0</v>
      </c>
      <c r="U47" s="173">
        <f t="shared" si="0"/>
        <v>0</v>
      </c>
      <c r="V47" s="174" t="str">
        <f t="shared" si="1"/>
        <v>-</v>
      </c>
      <c r="W47" s="201" t="s">
        <v>1814</v>
      </c>
      <c r="X47" s="155">
        <v>1.56</v>
      </c>
      <c r="Y47" s="156">
        <f t="shared" si="6"/>
        <v>0</v>
      </c>
      <c r="Z47" s="156"/>
      <c r="AA47" s="175" t="s">
        <v>1254</v>
      </c>
      <c r="AB47" s="175" t="s">
        <v>1257</v>
      </c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74"/>
      <c r="BG47" s="132"/>
      <c r="BH47" s="76"/>
      <c r="BI47" s="77"/>
      <c r="BJ47" s="439"/>
      <c r="BK47" s="439"/>
      <c r="BL47" s="439"/>
      <c r="BM47" s="439"/>
      <c r="BN47" s="439"/>
      <c r="BO47" s="439">
        <v>3</v>
      </c>
      <c r="BP47" s="439"/>
      <c r="BQ47" s="439"/>
      <c r="BR47" s="439"/>
      <c r="BS47" s="440"/>
      <c r="BT47" s="439"/>
      <c r="BU47" s="439"/>
      <c r="BV47" s="439"/>
      <c r="BW47" s="439"/>
      <c r="BX47" s="439"/>
      <c r="BY47" s="439"/>
      <c r="BZ47" s="439"/>
      <c r="CA47" s="439">
        <v>3</v>
      </c>
      <c r="CB47" s="439"/>
      <c r="CC47" s="439"/>
      <c r="CD47" s="439"/>
      <c r="CE47" s="439"/>
      <c r="CF47" s="77"/>
      <c r="CG47" s="439">
        <v>3</v>
      </c>
      <c r="CH47" s="439"/>
      <c r="CI47" s="439"/>
      <c r="CJ47" s="78"/>
      <c r="CK47" s="133"/>
      <c r="CL47" s="75"/>
    </row>
    <row r="48" spans="1:90" s="47" customFormat="1" ht="13" customHeight="1">
      <c r="A48" s="1129" t="s">
        <v>1545</v>
      </c>
      <c r="B48" s="179" t="s">
        <v>1653</v>
      </c>
      <c r="C48" s="177" t="s">
        <v>1664</v>
      </c>
      <c r="D48" s="160">
        <v>2</v>
      </c>
      <c r="E48" s="442">
        <v>85</v>
      </c>
      <c r="F48" s="161"/>
      <c r="G48" s="162"/>
      <c r="H48" s="163"/>
      <c r="I48" s="143"/>
      <c r="J48" s="164"/>
      <c r="K48" s="165"/>
      <c r="L48" s="166"/>
      <c r="M48" s="167"/>
      <c r="N48" s="168"/>
      <c r="O48" s="169"/>
      <c r="P48" s="170"/>
      <c r="Q48" s="171"/>
      <c r="R48" s="172"/>
      <c r="S48" s="577"/>
      <c r="T48" s="173">
        <f t="shared" si="3"/>
        <v>0</v>
      </c>
      <c r="U48" s="173">
        <f t="shared" si="0"/>
        <v>0</v>
      </c>
      <c r="V48" s="174" t="str">
        <f t="shared" si="1"/>
        <v>-</v>
      </c>
      <c r="W48" s="201" t="s">
        <v>1815</v>
      </c>
      <c r="X48" s="155">
        <v>0.71</v>
      </c>
      <c r="Y48" s="156">
        <f t="shared" si="6"/>
        <v>0</v>
      </c>
      <c r="Z48" s="156"/>
      <c r="AA48" s="175" t="s">
        <v>1252</v>
      </c>
      <c r="AB48" s="175" t="s">
        <v>1257</v>
      </c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74"/>
      <c r="BG48" s="132"/>
      <c r="BH48" s="76"/>
      <c r="BI48" s="77"/>
      <c r="BJ48" s="439"/>
      <c r="BK48" s="439"/>
      <c r="BL48" s="439"/>
      <c r="BM48" s="439"/>
      <c r="BN48" s="439"/>
      <c r="BO48" s="439">
        <v>2</v>
      </c>
      <c r="BP48" s="439"/>
      <c r="BQ48" s="439"/>
      <c r="BR48" s="439"/>
      <c r="BS48" s="440"/>
      <c r="BT48" s="439"/>
      <c r="BU48" s="439"/>
      <c r="BV48" s="439"/>
      <c r="BW48" s="439"/>
      <c r="BX48" s="439"/>
      <c r="BY48" s="439"/>
      <c r="BZ48" s="439"/>
      <c r="CA48" s="439"/>
      <c r="CB48" s="439"/>
      <c r="CC48" s="439">
        <v>2</v>
      </c>
      <c r="CD48" s="439"/>
      <c r="CE48" s="439"/>
      <c r="CF48" s="77"/>
      <c r="CG48" s="439"/>
      <c r="CH48" s="439"/>
      <c r="CI48" s="439">
        <v>2</v>
      </c>
      <c r="CJ48" s="78"/>
      <c r="CK48" s="133"/>
      <c r="CL48" s="75"/>
    </row>
    <row r="49" spans="1:90" s="47" customFormat="1" ht="13" customHeight="1">
      <c r="A49" s="1129" t="s">
        <v>1545</v>
      </c>
      <c r="B49" s="179" t="s">
        <v>1654</v>
      </c>
      <c r="C49" s="177" t="s">
        <v>1665</v>
      </c>
      <c r="D49" s="160">
        <v>3</v>
      </c>
      <c r="E49" s="442">
        <v>142</v>
      </c>
      <c r="F49" s="161"/>
      <c r="G49" s="162"/>
      <c r="H49" s="163"/>
      <c r="I49" s="143"/>
      <c r="J49" s="164"/>
      <c r="K49" s="165"/>
      <c r="L49" s="166"/>
      <c r="M49" s="167"/>
      <c r="N49" s="168"/>
      <c r="O49" s="169"/>
      <c r="P49" s="170"/>
      <c r="Q49" s="171"/>
      <c r="R49" s="172"/>
      <c r="S49" s="577"/>
      <c r="T49" s="173">
        <f t="shared" si="3"/>
        <v>0</v>
      </c>
      <c r="U49" s="173">
        <f t="shared" si="0"/>
        <v>0</v>
      </c>
      <c r="V49" s="174" t="str">
        <f t="shared" si="1"/>
        <v>-</v>
      </c>
      <c r="W49" s="201" t="s">
        <v>1670</v>
      </c>
      <c r="X49" s="155">
        <v>1.3</v>
      </c>
      <c r="Y49" s="156">
        <f t="shared" si="6"/>
        <v>0</v>
      </c>
      <c r="Z49" s="156"/>
      <c r="AA49" s="175" t="s">
        <v>1260</v>
      </c>
      <c r="AB49" s="175" t="s">
        <v>1257</v>
      </c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74"/>
      <c r="BG49" s="132"/>
      <c r="BH49" s="76"/>
      <c r="BI49" s="77"/>
      <c r="BJ49" s="439"/>
      <c r="BK49" s="439"/>
      <c r="BL49" s="439"/>
      <c r="BM49" s="439"/>
      <c r="BN49" s="439"/>
      <c r="BO49" s="439">
        <v>3</v>
      </c>
      <c r="BP49" s="439"/>
      <c r="BQ49" s="439"/>
      <c r="BR49" s="439"/>
      <c r="BS49" s="440"/>
      <c r="BT49" s="439"/>
      <c r="BU49" s="439"/>
      <c r="BV49" s="439"/>
      <c r="BW49" s="439"/>
      <c r="BX49" s="439"/>
      <c r="BY49" s="439"/>
      <c r="BZ49" s="439"/>
      <c r="CA49" s="439"/>
      <c r="CB49" s="439"/>
      <c r="CC49" s="439">
        <v>3</v>
      </c>
      <c r="CD49" s="439"/>
      <c r="CE49" s="439"/>
      <c r="CF49" s="77"/>
      <c r="CG49" s="439"/>
      <c r="CH49" s="439">
        <v>3</v>
      </c>
      <c r="CI49" s="439"/>
      <c r="CJ49" s="78"/>
      <c r="CK49" s="133"/>
      <c r="CL49" s="75"/>
    </row>
    <row r="50" spans="1:90" s="47" customFormat="1" ht="13" customHeight="1">
      <c r="A50" s="1127" t="s">
        <v>1275</v>
      </c>
      <c r="B50" s="158" t="s">
        <v>1601</v>
      </c>
      <c r="C50" s="159" t="s">
        <v>995</v>
      </c>
      <c r="D50" s="160">
        <v>3</v>
      </c>
      <c r="E50" s="442">
        <v>159</v>
      </c>
      <c r="F50" s="161"/>
      <c r="G50" s="162"/>
      <c r="H50" s="163"/>
      <c r="I50" s="143"/>
      <c r="J50" s="164"/>
      <c r="K50" s="165"/>
      <c r="L50" s="166"/>
      <c r="M50" s="167"/>
      <c r="N50" s="168"/>
      <c r="O50" s="169"/>
      <c r="P50" s="170"/>
      <c r="Q50" s="171"/>
      <c r="R50" s="172"/>
      <c r="S50" s="577"/>
      <c r="T50" s="173">
        <f t="shared" si="3"/>
        <v>0</v>
      </c>
      <c r="U50" s="173">
        <f t="shared" si="0"/>
        <v>0</v>
      </c>
      <c r="V50" s="174" t="str">
        <f t="shared" si="1"/>
        <v>-</v>
      </c>
      <c r="W50" s="201" t="s">
        <v>436</v>
      </c>
      <c r="X50" s="155">
        <v>1.5740000000000001</v>
      </c>
      <c r="Y50" s="156">
        <f t="shared" si="6"/>
        <v>0</v>
      </c>
      <c r="Z50" s="156"/>
      <c r="AA50" s="175" t="s">
        <v>1252</v>
      </c>
      <c r="AB50" s="175" t="s">
        <v>1258</v>
      </c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74"/>
      <c r="BG50" s="132"/>
      <c r="BH50" s="76"/>
      <c r="BI50" s="77"/>
      <c r="BJ50" s="439"/>
      <c r="BK50" s="439"/>
      <c r="BL50" s="439"/>
      <c r="BM50" s="439"/>
      <c r="BN50" s="439"/>
      <c r="BO50" s="439"/>
      <c r="BP50" s="439">
        <v>3</v>
      </c>
      <c r="BQ50" s="439"/>
      <c r="BR50" s="439"/>
      <c r="BS50" s="440"/>
      <c r="BT50" s="439"/>
      <c r="BU50" s="439"/>
      <c r="BV50" s="439"/>
      <c r="BW50" s="439"/>
      <c r="BX50" s="439"/>
      <c r="BY50" s="439"/>
      <c r="BZ50" s="439"/>
      <c r="CA50" s="439"/>
      <c r="CB50" s="439"/>
      <c r="CC50" s="439">
        <v>3</v>
      </c>
      <c r="CD50" s="439"/>
      <c r="CE50" s="439"/>
      <c r="CF50" s="77"/>
      <c r="CG50" s="439"/>
      <c r="CH50" s="439"/>
      <c r="CI50" s="439">
        <v>3</v>
      </c>
      <c r="CJ50" s="78"/>
      <c r="CK50" s="133"/>
      <c r="CL50" s="75"/>
    </row>
    <row r="51" spans="1:90" s="47" customFormat="1" ht="13" customHeight="1">
      <c r="A51" s="1128"/>
      <c r="B51" s="158" t="s">
        <v>1602</v>
      </c>
      <c r="C51" s="159" t="s">
        <v>996</v>
      </c>
      <c r="D51" s="160">
        <v>2</v>
      </c>
      <c r="E51" s="442">
        <v>127</v>
      </c>
      <c r="F51" s="161"/>
      <c r="G51" s="162"/>
      <c r="H51" s="163"/>
      <c r="I51" s="143"/>
      <c r="J51" s="164"/>
      <c r="K51" s="165"/>
      <c r="L51" s="166"/>
      <c r="M51" s="167"/>
      <c r="N51" s="168"/>
      <c r="O51" s="169"/>
      <c r="P51" s="170"/>
      <c r="Q51" s="171"/>
      <c r="R51" s="172"/>
      <c r="S51" s="577"/>
      <c r="T51" s="173">
        <f t="shared" si="3"/>
        <v>0</v>
      </c>
      <c r="U51" s="173">
        <f t="shared" si="0"/>
        <v>0</v>
      </c>
      <c r="V51" s="174" t="str">
        <f t="shared" si="1"/>
        <v>-</v>
      </c>
      <c r="W51" s="201" t="s">
        <v>1816</v>
      </c>
      <c r="X51" s="155">
        <v>1.329</v>
      </c>
      <c r="Y51" s="156">
        <f t="shared" si="6"/>
        <v>0</v>
      </c>
      <c r="Z51" s="156"/>
      <c r="AA51" s="175" t="s">
        <v>1252</v>
      </c>
      <c r="AB51" s="175" t="s">
        <v>1258</v>
      </c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74"/>
      <c r="BG51" s="132"/>
      <c r="BH51" s="76"/>
      <c r="BI51" s="77"/>
      <c r="BJ51" s="439"/>
      <c r="BK51" s="439"/>
      <c r="BL51" s="439"/>
      <c r="BM51" s="439"/>
      <c r="BN51" s="439"/>
      <c r="BO51" s="439"/>
      <c r="BP51" s="439">
        <v>2</v>
      </c>
      <c r="BQ51" s="439"/>
      <c r="BR51" s="439"/>
      <c r="BS51" s="440"/>
      <c r="BT51" s="439"/>
      <c r="BU51" s="439"/>
      <c r="BV51" s="439"/>
      <c r="BW51" s="439"/>
      <c r="BX51" s="439"/>
      <c r="BY51" s="439"/>
      <c r="BZ51" s="439"/>
      <c r="CA51" s="439"/>
      <c r="CB51" s="439"/>
      <c r="CC51" s="439">
        <v>2</v>
      </c>
      <c r="CD51" s="439"/>
      <c r="CE51" s="439"/>
      <c r="CF51" s="77"/>
      <c r="CG51" s="439"/>
      <c r="CH51" s="439"/>
      <c r="CI51" s="439">
        <v>2</v>
      </c>
      <c r="CJ51" s="78"/>
      <c r="CK51" s="133"/>
      <c r="CL51" s="75"/>
    </row>
    <row r="52" spans="1:90" s="47" customFormat="1" ht="13" customHeight="1">
      <c r="A52" s="1128"/>
      <c r="B52" s="158" t="s">
        <v>1603</v>
      </c>
      <c r="C52" s="159" t="s">
        <v>997</v>
      </c>
      <c r="D52" s="160">
        <v>1</v>
      </c>
      <c r="E52" s="442">
        <v>88</v>
      </c>
      <c r="F52" s="161"/>
      <c r="G52" s="162"/>
      <c r="H52" s="163"/>
      <c r="I52" s="143"/>
      <c r="J52" s="164"/>
      <c r="K52" s="165"/>
      <c r="L52" s="166"/>
      <c r="M52" s="167"/>
      <c r="N52" s="168"/>
      <c r="O52" s="169"/>
      <c r="P52" s="170"/>
      <c r="Q52" s="171"/>
      <c r="R52" s="172"/>
      <c r="S52" s="577"/>
      <c r="T52" s="173">
        <f t="shared" si="3"/>
        <v>0</v>
      </c>
      <c r="U52" s="173">
        <f t="shared" si="0"/>
        <v>0</v>
      </c>
      <c r="V52" s="174" t="str">
        <f t="shared" si="1"/>
        <v>-</v>
      </c>
      <c r="W52" s="201" t="s">
        <v>473</v>
      </c>
      <c r="X52" s="155">
        <v>0.97699999999999998</v>
      </c>
      <c r="Y52" s="156">
        <f t="shared" si="6"/>
        <v>0</v>
      </c>
      <c r="Z52" s="156"/>
      <c r="AA52" s="175" t="s">
        <v>1252</v>
      </c>
      <c r="AB52" s="175" t="s">
        <v>1267</v>
      </c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74"/>
      <c r="BG52" s="132"/>
      <c r="BH52" s="76"/>
      <c r="BI52" s="77"/>
      <c r="BJ52" s="439"/>
      <c r="BK52" s="439"/>
      <c r="BL52" s="439"/>
      <c r="BM52" s="439"/>
      <c r="BN52" s="439"/>
      <c r="BO52" s="439"/>
      <c r="BP52" s="439"/>
      <c r="BQ52" s="439">
        <v>1</v>
      </c>
      <c r="BR52" s="439"/>
      <c r="BS52" s="440"/>
      <c r="BT52" s="439"/>
      <c r="BU52" s="439"/>
      <c r="BV52" s="439"/>
      <c r="BW52" s="439"/>
      <c r="BX52" s="439"/>
      <c r="BY52" s="439"/>
      <c r="BZ52" s="439"/>
      <c r="CA52" s="439"/>
      <c r="CB52" s="439"/>
      <c r="CC52" s="439">
        <v>1</v>
      </c>
      <c r="CD52" s="439"/>
      <c r="CE52" s="439"/>
      <c r="CF52" s="77"/>
      <c r="CG52" s="439"/>
      <c r="CH52" s="439"/>
      <c r="CI52" s="439">
        <v>1</v>
      </c>
      <c r="CJ52" s="78"/>
      <c r="CK52" s="133"/>
      <c r="CL52" s="75"/>
    </row>
    <row r="53" spans="1:90" s="47" customFormat="1" ht="13" customHeight="1">
      <c r="A53" s="1129" t="s">
        <v>1545</v>
      </c>
      <c r="B53" s="179" t="s">
        <v>1566</v>
      </c>
      <c r="C53" s="159" t="s">
        <v>1567</v>
      </c>
      <c r="D53" s="160">
        <v>2</v>
      </c>
      <c r="E53" s="442">
        <v>146</v>
      </c>
      <c r="F53" s="161"/>
      <c r="G53" s="162"/>
      <c r="H53" s="163"/>
      <c r="I53" s="143"/>
      <c r="J53" s="164"/>
      <c r="K53" s="165"/>
      <c r="L53" s="166"/>
      <c r="M53" s="167"/>
      <c r="N53" s="168"/>
      <c r="O53" s="169"/>
      <c r="P53" s="170"/>
      <c r="Q53" s="171"/>
      <c r="R53" s="172"/>
      <c r="S53" s="577"/>
      <c r="T53" s="173">
        <f t="shared" si="3"/>
        <v>0</v>
      </c>
      <c r="U53" s="173">
        <f t="shared" si="0"/>
        <v>0</v>
      </c>
      <c r="V53" s="174" t="str">
        <f t="shared" si="1"/>
        <v>-</v>
      </c>
      <c r="W53" s="202" t="s">
        <v>462</v>
      </c>
      <c r="X53" s="155">
        <v>1.57</v>
      </c>
      <c r="Y53" s="156">
        <f t="shared" si="6"/>
        <v>0</v>
      </c>
      <c r="Z53" s="156"/>
      <c r="AA53" s="175" t="s">
        <v>1254</v>
      </c>
      <c r="AB53" s="175" t="s">
        <v>1267</v>
      </c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74"/>
      <c r="BG53" s="132"/>
      <c r="BH53" s="76"/>
      <c r="BI53" s="77"/>
      <c r="BJ53" s="439"/>
      <c r="BK53" s="439"/>
      <c r="BL53" s="439"/>
      <c r="BM53" s="439"/>
      <c r="BN53" s="439"/>
      <c r="BO53" s="439"/>
      <c r="BP53" s="439"/>
      <c r="BQ53" s="439">
        <v>2</v>
      </c>
      <c r="BR53" s="439"/>
      <c r="BS53" s="440"/>
      <c r="BT53" s="439"/>
      <c r="BU53" s="439"/>
      <c r="BV53" s="439"/>
      <c r="BW53" s="439"/>
      <c r="BX53" s="439"/>
      <c r="BY53" s="439"/>
      <c r="BZ53" s="439"/>
      <c r="CA53" s="439">
        <v>2</v>
      </c>
      <c r="CB53" s="439"/>
      <c r="CC53" s="439"/>
      <c r="CD53" s="439"/>
      <c r="CE53" s="439"/>
      <c r="CF53" s="77"/>
      <c r="CG53" s="439">
        <v>2</v>
      </c>
      <c r="CH53" s="439"/>
      <c r="CI53" s="439"/>
      <c r="CJ53" s="78"/>
      <c r="CK53" s="133"/>
      <c r="CL53" s="75"/>
    </row>
    <row r="54" spans="1:90" s="47" customFormat="1" ht="13" customHeight="1">
      <c r="A54" s="1129" t="s">
        <v>1545</v>
      </c>
      <c r="B54" s="179" t="s">
        <v>1655</v>
      </c>
      <c r="C54" s="159" t="s">
        <v>1666</v>
      </c>
      <c r="D54" s="160">
        <v>2</v>
      </c>
      <c r="E54" s="442">
        <v>141</v>
      </c>
      <c r="F54" s="161"/>
      <c r="G54" s="162"/>
      <c r="H54" s="163"/>
      <c r="I54" s="143"/>
      <c r="J54" s="164"/>
      <c r="K54" s="165"/>
      <c r="L54" s="166"/>
      <c r="M54" s="167"/>
      <c r="N54" s="168"/>
      <c r="O54" s="169"/>
      <c r="P54" s="170"/>
      <c r="Q54" s="171"/>
      <c r="R54" s="172"/>
      <c r="S54" s="577"/>
      <c r="T54" s="173">
        <f t="shared" si="3"/>
        <v>0</v>
      </c>
      <c r="U54" s="173">
        <f t="shared" si="0"/>
        <v>0</v>
      </c>
      <c r="V54" s="174" t="str">
        <f t="shared" si="1"/>
        <v>-</v>
      </c>
      <c r="W54" s="202" t="s">
        <v>506</v>
      </c>
      <c r="X54" s="155">
        <v>1.49</v>
      </c>
      <c r="Y54" s="156">
        <f t="shared" si="6"/>
        <v>0</v>
      </c>
      <c r="Z54" s="156"/>
      <c r="AA54" s="175" t="s">
        <v>1254</v>
      </c>
      <c r="AB54" s="175" t="s">
        <v>1267</v>
      </c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74"/>
      <c r="BG54" s="132"/>
      <c r="BH54" s="76"/>
      <c r="BI54" s="77"/>
      <c r="BJ54" s="439"/>
      <c r="BK54" s="439"/>
      <c r="BL54" s="439"/>
      <c r="BM54" s="439"/>
      <c r="BN54" s="439"/>
      <c r="BO54" s="439"/>
      <c r="BP54" s="439"/>
      <c r="BQ54" s="439">
        <v>2</v>
      </c>
      <c r="BR54" s="439"/>
      <c r="BS54" s="440"/>
      <c r="BT54" s="439"/>
      <c r="BU54" s="439"/>
      <c r="BV54" s="439"/>
      <c r="BW54" s="439"/>
      <c r="BX54" s="439"/>
      <c r="BY54" s="439"/>
      <c r="BZ54" s="439"/>
      <c r="CA54" s="439">
        <v>2</v>
      </c>
      <c r="CB54" s="439"/>
      <c r="CC54" s="439"/>
      <c r="CD54" s="439"/>
      <c r="CE54" s="439"/>
      <c r="CF54" s="77"/>
      <c r="CG54" s="439">
        <v>2</v>
      </c>
      <c r="CH54" s="439"/>
      <c r="CI54" s="439"/>
      <c r="CJ54" s="78"/>
      <c r="CK54" s="133"/>
      <c r="CL54" s="75"/>
    </row>
    <row r="55" spans="1:90" s="47" customFormat="1" ht="13" customHeight="1">
      <c r="A55" s="1129" t="s">
        <v>1545</v>
      </c>
      <c r="B55" s="179" t="s">
        <v>1656</v>
      </c>
      <c r="C55" s="159" t="s">
        <v>1667</v>
      </c>
      <c r="D55" s="160">
        <v>2</v>
      </c>
      <c r="E55" s="442">
        <v>155</v>
      </c>
      <c r="F55" s="161"/>
      <c r="G55" s="162"/>
      <c r="H55" s="163"/>
      <c r="I55" s="143"/>
      <c r="J55" s="164"/>
      <c r="K55" s="165"/>
      <c r="L55" s="166"/>
      <c r="M55" s="167"/>
      <c r="N55" s="168"/>
      <c r="O55" s="169"/>
      <c r="P55" s="170"/>
      <c r="Q55" s="171"/>
      <c r="R55" s="172"/>
      <c r="S55" s="577"/>
      <c r="T55" s="173">
        <f t="shared" si="3"/>
        <v>0</v>
      </c>
      <c r="U55" s="173">
        <f t="shared" si="0"/>
        <v>0</v>
      </c>
      <c r="V55" s="174" t="str">
        <f t="shared" si="1"/>
        <v>-</v>
      </c>
      <c r="W55" s="202" t="s">
        <v>1817</v>
      </c>
      <c r="X55" s="155">
        <v>1.7</v>
      </c>
      <c r="Y55" s="156">
        <f t="shared" si="6"/>
        <v>0</v>
      </c>
      <c r="Z55" s="156"/>
      <c r="AA55" s="175" t="s">
        <v>1254</v>
      </c>
      <c r="AB55" s="175" t="s">
        <v>1267</v>
      </c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74"/>
      <c r="BG55" s="132"/>
      <c r="BH55" s="76"/>
      <c r="BI55" s="77"/>
      <c r="BJ55" s="439"/>
      <c r="BK55" s="439"/>
      <c r="BL55" s="439"/>
      <c r="BM55" s="439"/>
      <c r="BN55" s="439"/>
      <c r="BO55" s="439"/>
      <c r="BP55" s="439"/>
      <c r="BQ55" s="439">
        <v>2</v>
      </c>
      <c r="BR55" s="439"/>
      <c r="BS55" s="440"/>
      <c r="BT55" s="439"/>
      <c r="BU55" s="439"/>
      <c r="BV55" s="439"/>
      <c r="BW55" s="439"/>
      <c r="BX55" s="439"/>
      <c r="BY55" s="439"/>
      <c r="BZ55" s="439"/>
      <c r="CA55" s="439">
        <v>2</v>
      </c>
      <c r="CB55" s="439"/>
      <c r="CC55" s="439"/>
      <c r="CD55" s="439"/>
      <c r="CE55" s="439"/>
      <c r="CF55" s="77"/>
      <c r="CG55" s="439">
        <v>2</v>
      </c>
      <c r="CH55" s="439"/>
      <c r="CI55" s="439"/>
      <c r="CJ55" s="78"/>
      <c r="CK55" s="133"/>
      <c r="CL55" s="75"/>
    </row>
    <row r="56" spans="1:90" s="47" customFormat="1" ht="13" customHeight="1">
      <c r="A56" s="1130"/>
      <c r="B56" s="158" t="s">
        <v>998</v>
      </c>
      <c r="C56" s="159" t="s">
        <v>999</v>
      </c>
      <c r="D56" s="160">
        <v>1</v>
      </c>
      <c r="E56" s="442">
        <v>89</v>
      </c>
      <c r="F56" s="161"/>
      <c r="G56" s="162"/>
      <c r="H56" s="163"/>
      <c r="I56" s="143"/>
      <c r="J56" s="164"/>
      <c r="K56" s="165"/>
      <c r="L56" s="166"/>
      <c r="M56" s="167"/>
      <c r="N56" s="168"/>
      <c r="O56" s="169"/>
      <c r="P56" s="170"/>
      <c r="Q56" s="171"/>
      <c r="R56" s="172"/>
      <c r="S56" s="577"/>
      <c r="T56" s="173">
        <f t="shared" si="3"/>
        <v>0</v>
      </c>
      <c r="U56" s="173">
        <f t="shared" si="0"/>
        <v>0</v>
      </c>
      <c r="V56" s="174" t="str">
        <f t="shared" si="1"/>
        <v>-</v>
      </c>
      <c r="W56" s="201" t="s">
        <v>294</v>
      </c>
      <c r="X56" s="155">
        <v>1.0049999999999999</v>
      </c>
      <c r="Y56" s="156">
        <f t="shared" si="6"/>
        <v>0</v>
      </c>
      <c r="Z56" s="156"/>
      <c r="AA56" s="175" t="s">
        <v>1252</v>
      </c>
      <c r="AB56" s="175" t="s">
        <v>1259</v>
      </c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74"/>
      <c r="BG56" s="132"/>
      <c r="BH56" s="76"/>
      <c r="BI56" s="77"/>
      <c r="BJ56" s="439"/>
      <c r="BK56" s="439"/>
      <c r="BL56" s="439"/>
      <c r="BM56" s="439"/>
      <c r="BN56" s="439"/>
      <c r="BO56" s="439"/>
      <c r="BP56" s="439"/>
      <c r="BQ56" s="439"/>
      <c r="BR56" s="439">
        <v>1</v>
      </c>
      <c r="BS56" s="440"/>
      <c r="BT56" s="439"/>
      <c r="BU56" s="439"/>
      <c r="BV56" s="439"/>
      <c r="BW56" s="439"/>
      <c r="BX56" s="439"/>
      <c r="BY56" s="439"/>
      <c r="BZ56" s="439"/>
      <c r="CA56" s="439"/>
      <c r="CB56" s="439"/>
      <c r="CC56" s="439">
        <v>1</v>
      </c>
      <c r="CD56" s="439"/>
      <c r="CE56" s="439"/>
      <c r="CF56" s="77"/>
      <c r="CG56" s="439"/>
      <c r="CH56" s="439"/>
      <c r="CI56" s="439">
        <v>1</v>
      </c>
      <c r="CJ56" s="78"/>
      <c r="CK56" s="133"/>
      <c r="CL56" s="75"/>
    </row>
    <row r="57" spans="1:90" s="47" customFormat="1" ht="13" customHeight="1">
      <c r="A57" s="1128"/>
      <c r="B57" s="158" t="s">
        <v>1000</v>
      </c>
      <c r="C57" s="159" t="s">
        <v>1001</v>
      </c>
      <c r="D57" s="160">
        <v>1</v>
      </c>
      <c r="E57" s="442">
        <v>99</v>
      </c>
      <c r="F57" s="161"/>
      <c r="G57" s="162"/>
      <c r="H57" s="163"/>
      <c r="I57" s="143"/>
      <c r="J57" s="164"/>
      <c r="K57" s="165"/>
      <c r="L57" s="166"/>
      <c r="M57" s="167"/>
      <c r="N57" s="168"/>
      <c r="O57" s="169"/>
      <c r="P57" s="170"/>
      <c r="Q57" s="171"/>
      <c r="R57" s="172"/>
      <c r="S57" s="577"/>
      <c r="T57" s="173">
        <f t="shared" si="3"/>
        <v>0</v>
      </c>
      <c r="U57" s="173">
        <f t="shared" si="0"/>
        <v>0</v>
      </c>
      <c r="V57" s="174" t="str">
        <f t="shared" si="1"/>
        <v>-</v>
      </c>
      <c r="W57" s="201" t="s">
        <v>294</v>
      </c>
      <c r="X57" s="155">
        <v>1.163</v>
      </c>
      <c r="Y57" s="156">
        <f t="shared" si="6"/>
        <v>0</v>
      </c>
      <c r="Z57" s="156"/>
      <c r="AA57" s="175" t="s">
        <v>1260</v>
      </c>
      <c r="AB57" s="175" t="s">
        <v>1259</v>
      </c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74"/>
      <c r="BG57" s="132"/>
      <c r="BH57" s="76"/>
      <c r="BI57" s="77"/>
      <c r="BJ57" s="439"/>
      <c r="BK57" s="439"/>
      <c r="BL57" s="439"/>
      <c r="BM57" s="439"/>
      <c r="BN57" s="439"/>
      <c r="BO57" s="439"/>
      <c r="BP57" s="439"/>
      <c r="BQ57" s="439"/>
      <c r="BR57" s="439">
        <v>1</v>
      </c>
      <c r="BS57" s="440"/>
      <c r="BT57" s="439"/>
      <c r="BU57" s="439"/>
      <c r="BV57" s="439"/>
      <c r="BW57" s="439"/>
      <c r="BX57" s="439"/>
      <c r="BY57" s="439"/>
      <c r="BZ57" s="439"/>
      <c r="CA57" s="439"/>
      <c r="CB57" s="439"/>
      <c r="CC57" s="439">
        <v>1</v>
      </c>
      <c r="CD57" s="439"/>
      <c r="CE57" s="439"/>
      <c r="CF57" s="77"/>
      <c r="CG57" s="439"/>
      <c r="CH57" s="439">
        <v>1</v>
      </c>
      <c r="CI57" s="439"/>
      <c r="CJ57" s="78"/>
      <c r="CK57" s="133"/>
      <c r="CL57" s="75"/>
    </row>
    <row r="58" spans="1:90" s="47" customFormat="1" ht="13" customHeight="1">
      <c r="A58" s="1128"/>
      <c r="B58" s="158" t="s">
        <v>1002</v>
      </c>
      <c r="C58" s="159" t="s">
        <v>1003</v>
      </c>
      <c r="D58" s="160">
        <v>1</v>
      </c>
      <c r="E58" s="442">
        <v>85</v>
      </c>
      <c r="F58" s="161"/>
      <c r="G58" s="162"/>
      <c r="H58" s="163"/>
      <c r="I58" s="143"/>
      <c r="J58" s="164"/>
      <c r="K58" s="165"/>
      <c r="L58" s="166"/>
      <c r="M58" s="167"/>
      <c r="N58" s="168"/>
      <c r="O58" s="169"/>
      <c r="P58" s="170"/>
      <c r="Q58" s="171"/>
      <c r="R58" s="172"/>
      <c r="S58" s="577"/>
      <c r="T58" s="173">
        <f t="shared" si="3"/>
        <v>0</v>
      </c>
      <c r="U58" s="173">
        <f t="shared" si="0"/>
        <v>0</v>
      </c>
      <c r="V58" s="174" t="str">
        <f t="shared" si="1"/>
        <v>-</v>
      </c>
      <c r="W58" s="201" t="s">
        <v>294</v>
      </c>
      <c r="X58" s="155">
        <v>0.96499999999999997</v>
      </c>
      <c r="Y58" s="156">
        <f t="shared" si="6"/>
        <v>0</v>
      </c>
      <c r="Z58" s="156"/>
      <c r="AA58" s="175" t="s">
        <v>1252</v>
      </c>
      <c r="AB58" s="175" t="s">
        <v>1259</v>
      </c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74"/>
      <c r="BG58" s="132"/>
      <c r="BH58" s="76"/>
      <c r="BI58" s="77"/>
      <c r="BJ58" s="439"/>
      <c r="BK58" s="439"/>
      <c r="BL58" s="439"/>
      <c r="BM58" s="439"/>
      <c r="BN58" s="439"/>
      <c r="BO58" s="439"/>
      <c r="BP58" s="439"/>
      <c r="BQ58" s="439"/>
      <c r="BR58" s="439">
        <v>1</v>
      </c>
      <c r="BS58" s="440"/>
      <c r="BT58" s="439"/>
      <c r="BU58" s="439"/>
      <c r="BV58" s="439"/>
      <c r="BW58" s="439"/>
      <c r="BX58" s="439"/>
      <c r="BY58" s="439"/>
      <c r="BZ58" s="439"/>
      <c r="CA58" s="439"/>
      <c r="CB58" s="439"/>
      <c r="CC58" s="439">
        <v>1</v>
      </c>
      <c r="CD58" s="439"/>
      <c r="CE58" s="439"/>
      <c r="CF58" s="77"/>
      <c r="CG58" s="439"/>
      <c r="CH58" s="439"/>
      <c r="CI58" s="439">
        <v>1</v>
      </c>
      <c r="CJ58" s="78"/>
      <c r="CK58" s="133"/>
      <c r="CL58" s="75"/>
    </row>
    <row r="59" spans="1:90" s="47" customFormat="1" ht="13" customHeight="1">
      <c r="A59" s="1128"/>
      <c r="B59" s="158" t="s">
        <v>1004</v>
      </c>
      <c r="C59" s="159" t="s">
        <v>1005</v>
      </c>
      <c r="D59" s="160">
        <v>1</v>
      </c>
      <c r="E59" s="442">
        <v>101</v>
      </c>
      <c r="F59" s="161"/>
      <c r="G59" s="162"/>
      <c r="H59" s="163"/>
      <c r="I59" s="143"/>
      <c r="J59" s="164"/>
      <c r="K59" s="165"/>
      <c r="L59" s="166"/>
      <c r="M59" s="167"/>
      <c r="N59" s="168"/>
      <c r="O59" s="169"/>
      <c r="P59" s="170"/>
      <c r="Q59" s="171"/>
      <c r="R59" s="172"/>
      <c r="S59" s="577"/>
      <c r="T59" s="173">
        <f t="shared" si="3"/>
        <v>0</v>
      </c>
      <c r="U59" s="173">
        <f t="shared" si="0"/>
        <v>0</v>
      </c>
      <c r="V59" s="174" t="str">
        <f t="shared" si="1"/>
        <v>-</v>
      </c>
      <c r="W59" s="201" t="s">
        <v>320</v>
      </c>
      <c r="X59" s="155">
        <v>1.149</v>
      </c>
      <c r="Y59" s="156">
        <f t="shared" si="6"/>
        <v>0</v>
      </c>
      <c r="Z59" s="156"/>
      <c r="AA59" s="175" t="s">
        <v>1260</v>
      </c>
      <c r="AB59" s="175" t="s">
        <v>1259</v>
      </c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74"/>
      <c r="BG59" s="132"/>
      <c r="BH59" s="76"/>
      <c r="BI59" s="77"/>
      <c r="BJ59" s="439"/>
      <c r="BK59" s="439"/>
      <c r="BL59" s="439"/>
      <c r="BM59" s="439"/>
      <c r="BN59" s="439"/>
      <c r="BO59" s="439"/>
      <c r="BP59" s="439"/>
      <c r="BQ59" s="439"/>
      <c r="BR59" s="439">
        <v>1</v>
      </c>
      <c r="BS59" s="440"/>
      <c r="BT59" s="439"/>
      <c r="BU59" s="439"/>
      <c r="BV59" s="439"/>
      <c r="BW59" s="439"/>
      <c r="BX59" s="439"/>
      <c r="BY59" s="439"/>
      <c r="BZ59" s="439"/>
      <c r="CA59" s="439"/>
      <c r="CB59" s="439"/>
      <c r="CC59" s="439">
        <v>1</v>
      </c>
      <c r="CD59" s="439"/>
      <c r="CE59" s="439"/>
      <c r="CF59" s="77"/>
      <c r="CG59" s="439"/>
      <c r="CH59" s="439">
        <v>1</v>
      </c>
      <c r="CI59" s="439"/>
      <c r="CJ59" s="78"/>
      <c r="CK59" s="133"/>
      <c r="CL59" s="75"/>
    </row>
    <row r="60" spans="1:90" s="47" customFormat="1" ht="13" customHeight="1">
      <c r="A60" s="1128"/>
      <c r="B60" s="158" t="s">
        <v>1006</v>
      </c>
      <c r="C60" s="159" t="s">
        <v>1007</v>
      </c>
      <c r="D60" s="160">
        <v>1</v>
      </c>
      <c r="E60" s="442">
        <v>106</v>
      </c>
      <c r="F60" s="161"/>
      <c r="G60" s="162"/>
      <c r="H60" s="163"/>
      <c r="I60" s="143"/>
      <c r="J60" s="164"/>
      <c r="K60" s="165"/>
      <c r="L60" s="166"/>
      <c r="M60" s="167"/>
      <c r="N60" s="168"/>
      <c r="O60" s="169"/>
      <c r="P60" s="170"/>
      <c r="Q60" s="171"/>
      <c r="R60" s="172"/>
      <c r="S60" s="577"/>
      <c r="T60" s="173">
        <f t="shared" si="3"/>
        <v>0</v>
      </c>
      <c r="U60" s="173">
        <f t="shared" si="0"/>
        <v>0</v>
      </c>
      <c r="V60" s="174" t="str">
        <f t="shared" si="1"/>
        <v>-</v>
      </c>
      <c r="W60" s="201" t="s">
        <v>323</v>
      </c>
      <c r="X60" s="155">
        <v>1.2390000000000001</v>
      </c>
      <c r="Y60" s="156">
        <f t="shared" si="6"/>
        <v>0</v>
      </c>
      <c r="Z60" s="156"/>
      <c r="AA60" s="175" t="s">
        <v>1254</v>
      </c>
      <c r="AB60" s="175" t="s">
        <v>1259</v>
      </c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74"/>
      <c r="BG60" s="132"/>
      <c r="BH60" s="76"/>
      <c r="BI60" s="77"/>
      <c r="BJ60" s="439"/>
      <c r="BK60" s="439"/>
      <c r="BL60" s="439"/>
      <c r="BM60" s="439"/>
      <c r="BN60" s="439"/>
      <c r="BO60" s="439"/>
      <c r="BP60" s="439"/>
      <c r="BQ60" s="439"/>
      <c r="BR60" s="439">
        <v>1</v>
      </c>
      <c r="BS60" s="440"/>
      <c r="BT60" s="439"/>
      <c r="BU60" s="439"/>
      <c r="BV60" s="439"/>
      <c r="BW60" s="439"/>
      <c r="BX60" s="439"/>
      <c r="BY60" s="439"/>
      <c r="BZ60" s="439"/>
      <c r="CA60" s="439">
        <v>1</v>
      </c>
      <c r="CB60" s="439"/>
      <c r="CC60" s="439"/>
      <c r="CD60" s="439"/>
      <c r="CE60" s="439"/>
      <c r="CF60" s="77"/>
      <c r="CG60" s="439">
        <v>1</v>
      </c>
      <c r="CH60" s="439"/>
      <c r="CI60" s="439"/>
      <c r="CJ60" s="78"/>
      <c r="CK60" s="133"/>
      <c r="CL60" s="75"/>
    </row>
    <row r="61" spans="1:90" s="47" customFormat="1" ht="13" customHeight="1">
      <c r="A61" s="1128"/>
      <c r="B61" s="158" t="s">
        <v>1008</v>
      </c>
      <c r="C61" s="159" t="s">
        <v>1009</v>
      </c>
      <c r="D61" s="160">
        <v>1</v>
      </c>
      <c r="E61" s="442">
        <v>146</v>
      </c>
      <c r="F61" s="161"/>
      <c r="G61" s="162"/>
      <c r="H61" s="163"/>
      <c r="I61" s="143"/>
      <c r="J61" s="164"/>
      <c r="K61" s="165"/>
      <c r="L61" s="166"/>
      <c r="M61" s="167"/>
      <c r="N61" s="168"/>
      <c r="O61" s="169"/>
      <c r="P61" s="170"/>
      <c r="Q61" s="171"/>
      <c r="R61" s="172"/>
      <c r="S61" s="577"/>
      <c r="T61" s="173">
        <f t="shared" si="3"/>
        <v>0</v>
      </c>
      <c r="U61" s="173">
        <f t="shared" si="0"/>
        <v>0</v>
      </c>
      <c r="V61" s="174" t="str">
        <f t="shared" si="1"/>
        <v>-</v>
      </c>
      <c r="W61" s="201" t="s">
        <v>56</v>
      </c>
      <c r="X61" s="155">
        <v>1.8280000000000001</v>
      </c>
      <c r="Y61" s="156">
        <f t="shared" si="6"/>
        <v>0</v>
      </c>
      <c r="Z61" s="156"/>
      <c r="AA61" s="175" t="s">
        <v>1260</v>
      </c>
      <c r="AB61" s="175" t="s">
        <v>1259</v>
      </c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74"/>
      <c r="BG61" s="132"/>
      <c r="BH61" s="76"/>
      <c r="BI61" s="77"/>
      <c r="BJ61" s="439"/>
      <c r="BK61" s="439"/>
      <c r="BL61" s="439"/>
      <c r="BM61" s="439"/>
      <c r="BN61" s="439"/>
      <c r="BO61" s="439"/>
      <c r="BP61" s="439"/>
      <c r="BQ61" s="439"/>
      <c r="BR61" s="439">
        <v>1</v>
      </c>
      <c r="BS61" s="440"/>
      <c r="BT61" s="439"/>
      <c r="BU61" s="439"/>
      <c r="BV61" s="439"/>
      <c r="BW61" s="439"/>
      <c r="BX61" s="439"/>
      <c r="BY61" s="439"/>
      <c r="BZ61" s="439"/>
      <c r="CA61" s="439"/>
      <c r="CB61" s="439"/>
      <c r="CC61" s="439">
        <v>1</v>
      </c>
      <c r="CD61" s="439"/>
      <c r="CE61" s="439"/>
      <c r="CF61" s="77"/>
      <c r="CG61" s="439"/>
      <c r="CH61" s="439">
        <v>1</v>
      </c>
      <c r="CI61" s="439"/>
      <c r="CJ61" s="78"/>
      <c r="CK61" s="133"/>
      <c r="CL61" s="75"/>
    </row>
    <row r="62" spans="1:90" s="47" customFormat="1" ht="13" customHeight="1">
      <c r="A62" s="1129" t="s">
        <v>1545</v>
      </c>
      <c r="B62" s="158" t="s">
        <v>1657</v>
      </c>
      <c r="C62" s="159" t="s">
        <v>1668</v>
      </c>
      <c r="D62" s="160">
        <v>1</v>
      </c>
      <c r="E62" s="442">
        <v>114</v>
      </c>
      <c r="F62" s="161"/>
      <c r="G62" s="162"/>
      <c r="H62" s="163"/>
      <c r="I62" s="143"/>
      <c r="J62" s="164"/>
      <c r="K62" s="165"/>
      <c r="L62" s="166"/>
      <c r="M62" s="167"/>
      <c r="N62" s="168"/>
      <c r="O62" s="169"/>
      <c r="P62" s="170"/>
      <c r="Q62" s="171"/>
      <c r="R62" s="172"/>
      <c r="S62" s="577"/>
      <c r="T62" s="173">
        <f t="shared" si="3"/>
        <v>0</v>
      </c>
      <c r="U62" s="173">
        <f t="shared" si="0"/>
        <v>0</v>
      </c>
      <c r="V62" s="174" t="str">
        <f t="shared" si="1"/>
        <v>-</v>
      </c>
      <c r="W62" s="201" t="s">
        <v>323</v>
      </c>
      <c r="X62" s="155">
        <v>1.42</v>
      </c>
      <c r="Y62" s="156">
        <f t="shared" si="6"/>
        <v>0</v>
      </c>
      <c r="Z62" s="156"/>
      <c r="AA62" s="175" t="s">
        <v>1254</v>
      </c>
      <c r="AB62" s="175" t="s">
        <v>1259</v>
      </c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74"/>
      <c r="BG62" s="132"/>
      <c r="BH62" s="76"/>
      <c r="BI62" s="77"/>
      <c r="BJ62" s="439"/>
      <c r="BK62" s="439"/>
      <c r="BL62" s="439"/>
      <c r="BM62" s="439"/>
      <c r="BN62" s="439"/>
      <c r="BO62" s="439"/>
      <c r="BP62" s="439"/>
      <c r="BQ62" s="439"/>
      <c r="BR62" s="439">
        <v>1</v>
      </c>
      <c r="BS62" s="440"/>
      <c r="BT62" s="439"/>
      <c r="BU62" s="439"/>
      <c r="BV62" s="439"/>
      <c r="BW62" s="439"/>
      <c r="BX62" s="439"/>
      <c r="BY62" s="439"/>
      <c r="BZ62" s="439"/>
      <c r="CA62" s="439">
        <v>1</v>
      </c>
      <c r="CB62" s="439"/>
      <c r="CC62" s="439"/>
      <c r="CD62" s="439"/>
      <c r="CE62" s="439"/>
      <c r="CF62" s="77"/>
      <c r="CG62" s="439">
        <v>1</v>
      </c>
      <c r="CH62" s="439"/>
      <c r="CI62" s="439"/>
      <c r="CJ62" s="78"/>
      <c r="CK62" s="133"/>
      <c r="CL62" s="75"/>
    </row>
    <row r="63" spans="1:90" s="47" customFormat="1" ht="13" customHeight="1">
      <c r="A63" s="1131" t="s">
        <v>1545</v>
      </c>
      <c r="B63" s="180" t="s">
        <v>1658</v>
      </c>
      <c r="C63" s="181" t="s">
        <v>1669</v>
      </c>
      <c r="D63" s="182">
        <v>1</v>
      </c>
      <c r="E63" s="445">
        <v>95</v>
      </c>
      <c r="F63" s="183"/>
      <c r="G63" s="184"/>
      <c r="H63" s="185"/>
      <c r="I63" s="186"/>
      <c r="J63" s="187"/>
      <c r="K63" s="188"/>
      <c r="L63" s="189"/>
      <c r="M63" s="190"/>
      <c r="N63" s="191"/>
      <c r="O63" s="192"/>
      <c r="P63" s="193"/>
      <c r="Q63" s="194"/>
      <c r="R63" s="195"/>
      <c r="S63" s="578"/>
      <c r="T63" s="196">
        <f t="shared" si="3"/>
        <v>0</v>
      </c>
      <c r="U63" s="196">
        <f t="shared" si="0"/>
        <v>0</v>
      </c>
      <c r="V63" s="197" t="str">
        <f t="shared" si="1"/>
        <v>-</v>
      </c>
      <c r="W63" s="203" t="s">
        <v>323</v>
      </c>
      <c r="X63" s="155">
        <v>1.07</v>
      </c>
      <c r="Y63" s="156">
        <f t="shared" si="6"/>
        <v>0</v>
      </c>
      <c r="Z63" s="156"/>
      <c r="AA63" s="198" t="s">
        <v>1254</v>
      </c>
      <c r="AB63" s="198" t="s">
        <v>1259</v>
      </c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74"/>
      <c r="BG63" s="132"/>
      <c r="BH63" s="76"/>
      <c r="BI63" s="77"/>
      <c r="BJ63" s="439"/>
      <c r="BK63" s="439"/>
      <c r="BL63" s="439"/>
      <c r="BM63" s="439"/>
      <c r="BN63" s="439"/>
      <c r="BO63" s="439"/>
      <c r="BP63" s="439"/>
      <c r="BQ63" s="439"/>
      <c r="BR63" s="439">
        <v>1</v>
      </c>
      <c r="BS63" s="440"/>
      <c r="BT63" s="439"/>
      <c r="BU63" s="439"/>
      <c r="BV63" s="439"/>
      <c r="BW63" s="439"/>
      <c r="BX63" s="439"/>
      <c r="BY63" s="439"/>
      <c r="BZ63" s="439"/>
      <c r="CA63" s="439">
        <v>1</v>
      </c>
      <c r="CB63" s="439"/>
      <c r="CC63" s="439"/>
      <c r="CD63" s="439"/>
      <c r="CE63" s="439"/>
      <c r="CF63" s="77"/>
      <c r="CG63" s="439">
        <v>1</v>
      </c>
      <c r="CH63" s="439"/>
      <c r="CI63" s="439"/>
      <c r="CJ63" s="78"/>
      <c r="CK63" s="133"/>
      <c r="CL63" s="75"/>
    </row>
    <row r="64" spans="1:90" s="47" customFormat="1" ht="13" customHeight="1">
      <c r="A64" s="1132"/>
      <c r="B64" s="449" t="s">
        <v>1604</v>
      </c>
      <c r="C64" s="450" t="s">
        <v>965</v>
      </c>
      <c r="D64" s="139">
        <v>10</v>
      </c>
      <c r="E64" s="442">
        <v>91</v>
      </c>
      <c r="F64" s="140"/>
      <c r="G64" s="141"/>
      <c r="H64" s="142"/>
      <c r="I64" s="143"/>
      <c r="J64" s="144"/>
      <c r="K64" s="145"/>
      <c r="L64" s="146"/>
      <c r="M64" s="147"/>
      <c r="N64" s="148"/>
      <c r="O64" s="149"/>
      <c r="P64" s="150"/>
      <c r="Q64" s="151"/>
      <c r="R64" s="152"/>
      <c r="S64" s="579"/>
      <c r="T64" s="451">
        <f t="shared" si="3"/>
        <v>0</v>
      </c>
      <c r="U64" s="451">
        <f t="shared" si="0"/>
        <v>0</v>
      </c>
      <c r="V64" s="452" t="str">
        <f t="shared" si="1"/>
        <v>-</v>
      </c>
      <c r="W64" s="200" t="s">
        <v>232</v>
      </c>
      <c r="X64" s="155">
        <v>0.97899999999999998</v>
      </c>
      <c r="Y64" s="156">
        <f t="shared" si="6"/>
        <v>0</v>
      </c>
      <c r="Z64" s="156"/>
      <c r="AA64" s="175" t="s">
        <v>1260</v>
      </c>
      <c r="AB64" s="438" t="s">
        <v>1262</v>
      </c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74"/>
      <c r="BG64" s="132"/>
      <c r="BH64" s="76"/>
      <c r="BI64" s="77"/>
      <c r="BJ64" s="439"/>
      <c r="BK64" s="439"/>
      <c r="BL64" s="439">
        <v>10</v>
      </c>
      <c r="BM64" s="439"/>
      <c r="BN64" s="439"/>
      <c r="BO64" s="439"/>
      <c r="BP64" s="439"/>
      <c r="BQ64" s="439"/>
      <c r="BR64" s="439"/>
      <c r="BS64" s="440"/>
      <c r="BT64" s="439"/>
      <c r="BU64" s="439"/>
      <c r="BV64" s="439"/>
      <c r="BW64" s="439"/>
      <c r="BX64" s="439"/>
      <c r="BY64" s="439"/>
      <c r="BZ64" s="439"/>
      <c r="CA64" s="439"/>
      <c r="CB64" s="439"/>
      <c r="CC64" s="439"/>
      <c r="CD64" s="439">
        <v>10</v>
      </c>
      <c r="CE64" s="439"/>
      <c r="CF64" s="77"/>
      <c r="CG64" s="439"/>
      <c r="CH64" s="439">
        <v>6</v>
      </c>
      <c r="CI64" s="439">
        <v>4</v>
      </c>
      <c r="CJ64" s="78"/>
      <c r="CK64" s="133"/>
      <c r="CL64" s="75"/>
    </row>
    <row r="65" spans="1:90" s="47" customFormat="1" ht="13" customHeight="1">
      <c r="A65" s="1128"/>
      <c r="B65" s="432" t="s">
        <v>1605</v>
      </c>
      <c r="C65" s="433" t="s">
        <v>966</v>
      </c>
      <c r="D65" s="160">
        <v>10</v>
      </c>
      <c r="E65" s="442">
        <v>91</v>
      </c>
      <c r="F65" s="161"/>
      <c r="G65" s="162"/>
      <c r="H65" s="163"/>
      <c r="I65" s="533"/>
      <c r="J65" s="164"/>
      <c r="K65" s="165"/>
      <c r="L65" s="166"/>
      <c r="M65" s="167"/>
      <c r="N65" s="168"/>
      <c r="O65" s="169"/>
      <c r="P65" s="170"/>
      <c r="Q65" s="171"/>
      <c r="R65" s="172"/>
      <c r="S65" s="577"/>
      <c r="T65" s="435">
        <f t="shared" si="3"/>
        <v>0</v>
      </c>
      <c r="U65" s="435">
        <f t="shared" si="0"/>
        <v>0</v>
      </c>
      <c r="V65" s="436" t="str">
        <f t="shared" si="1"/>
        <v>-</v>
      </c>
      <c r="W65" s="437" t="s">
        <v>232</v>
      </c>
      <c r="X65" s="155">
        <v>0.85299999999999998</v>
      </c>
      <c r="Y65" s="156">
        <f t="shared" si="6"/>
        <v>0</v>
      </c>
      <c r="Z65" s="156"/>
      <c r="AA65" s="175" t="s">
        <v>1252</v>
      </c>
      <c r="AB65" s="438" t="s">
        <v>1262</v>
      </c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74"/>
      <c r="BG65" s="132"/>
      <c r="BH65" s="76"/>
      <c r="BI65" s="77"/>
      <c r="BJ65" s="439"/>
      <c r="BK65" s="439"/>
      <c r="BL65" s="439">
        <v>10</v>
      </c>
      <c r="BM65" s="439"/>
      <c r="BN65" s="439"/>
      <c r="BO65" s="439"/>
      <c r="BP65" s="439"/>
      <c r="BQ65" s="439"/>
      <c r="BR65" s="439"/>
      <c r="BS65" s="440"/>
      <c r="BT65" s="439"/>
      <c r="BU65" s="439"/>
      <c r="BV65" s="439"/>
      <c r="BW65" s="439"/>
      <c r="BX65" s="439"/>
      <c r="BY65" s="439"/>
      <c r="BZ65" s="439"/>
      <c r="CA65" s="439"/>
      <c r="CB65" s="439"/>
      <c r="CC65" s="439"/>
      <c r="CD65" s="439">
        <v>10</v>
      </c>
      <c r="CE65" s="439"/>
      <c r="CF65" s="77"/>
      <c r="CG65" s="439"/>
      <c r="CH65" s="439"/>
      <c r="CI65" s="439">
        <v>10</v>
      </c>
      <c r="CJ65" s="78"/>
      <c r="CK65" s="133"/>
      <c r="CL65" s="75"/>
    </row>
    <row r="66" spans="1:90" s="47" customFormat="1" ht="13" customHeight="1">
      <c r="A66" s="1128"/>
      <c r="B66" s="432" t="s">
        <v>1606</v>
      </c>
      <c r="C66" s="433" t="s">
        <v>967</v>
      </c>
      <c r="D66" s="160">
        <v>10</v>
      </c>
      <c r="E66" s="442">
        <v>91</v>
      </c>
      <c r="F66" s="161"/>
      <c r="G66" s="162"/>
      <c r="H66" s="163"/>
      <c r="I66" s="533"/>
      <c r="J66" s="164"/>
      <c r="K66" s="165"/>
      <c r="L66" s="166"/>
      <c r="M66" s="167"/>
      <c r="N66" s="168"/>
      <c r="O66" s="169"/>
      <c r="P66" s="170"/>
      <c r="Q66" s="171"/>
      <c r="R66" s="172"/>
      <c r="S66" s="577"/>
      <c r="T66" s="435">
        <f t="shared" si="3"/>
        <v>0</v>
      </c>
      <c r="U66" s="435">
        <f t="shared" si="0"/>
        <v>0</v>
      </c>
      <c r="V66" s="436" t="str">
        <f t="shared" si="1"/>
        <v>-</v>
      </c>
      <c r="W66" s="437" t="s">
        <v>1818</v>
      </c>
      <c r="X66" s="155">
        <v>0.86299999999999999</v>
      </c>
      <c r="Y66" s="156">
        <f t="shared" si="6"/>
        <v>0</v>
      </c>
      <c r="Z66" s="156"/>
      <c r="AA66" s="175" t="s">
        <v>1252</v>
      </c>
      <c r="AB66" s="438" t="s">
        <v>1262</v>
      </c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74"/>
      <c r="BG66" s="132"/>
      <c r="BH66" s="76"/>
      <c r="BI66" s="77"/>
      <c r="BJ66" s="439"/>
      <c r="BK66" s="439"/>
      <c r="BL66" s="439">
        <v>10</v>
      </c>
      <c r="BM66" s="439"/>
      <c r="BN66" s="439"/>
      <c r="BO66" s="439"/>
      <c r="BP66" s="439"/>
      <c r="BQ66" s="439"/>
      <c r="BR66" s="439"/>
      <c r="BS66" s="440"/>
      <c r="BT66" s="441">
        <v>10</v>
      </c>
      <c r="BU66" s="441"/>
      <c r="BV66" s="441"/>
      <c r="BW66" s="441"/>
      <c r="BX66" s="441">
        <v>10</v>
      </c>
      <c r="BY66" s="439"/>
      <c r="BZ66" s="439"/>
      <c r="CA66" s="439"/>
      <c r="CB66" s="439"/>
      <c r="CC66" s="439"/>
      <c r="CD66" s="439"/>
      <c r="CE66" s="439"/>
      <c r="CF66" s="77"/>
      <c r="CG66" s="439"/>
      <c r="CH66" s="439"/>
      <c r="CI66" s="439"/>
      <c r="CJ66" s="78"/>
      <c r="CK66" s="133"/>
      <c r="CL66" s="75"/>
    </row>
    <row r="67" spans="1:90" s="47" customFormat="1" ht="13" customHeight="1">
      <c r="A67" s="1128"/>
      <c r="B67" s="432" t="s">
        <v>1607</v>
      </c>
      <c r="C67" s="433" t="s">
        <v>968</v>
      </c>
      <c r="D67" s="160">
        <v>10</v>
      </c>
      <c r="E67" s="442">
        <v>124</v>
      </c>
      <c r="F67" s="161"/>
      <c r="G67" s="162"/>
      <c r="H67" s="163"/>
      <c r="I67" s="533"/>
      <c r="J67" s="164"/>
      <c r="K67" s="165"/>
      <c r="L67" s="166"/>
      <c r="M67" s="167"/>
      <c r="N67" s="168"/>
      <c r="O67" s="169"/>
      <c r="P67" s="170"/>
      <c r="Q67" s="171"/>
      <c r="R67" s="172"/>
      <c r="S67" s="577"/>
      <c r="T67" s="435">
        <f t="shared" si="3"/>
        <v>0</v>
      </c>
      <c r="U67" s="435">
        <f t="shared" si="0"/>
        <v>0</v>
      </c>
      <c r="V67" s="436" t="str">
        <f t="shared" si="1"/>
        <v>-</v>
      </c>
      <c r="W67" s="437" t="s">
        <v>400</v>
      </c>
      <c r="X67" s="155">
        <v>1.4910000000000001</v>
      </c>
      <c r="Y67" s="156">
        <f t="shared" si="6"/>
        <v>0</v>
      </c>
      <c r="Z67" s="156"/>
      <c r="AA67" s="175" t="s">
        <v>1260</v>
      </c>
      <c r="AB67" s="438" t="s">
        <v>1260</v>
      </c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74"/>
      <c r="BG67" s="132"/>
      <c r="BH67" s="76"/>
      <c r="BI67" s="77"/>
      <c r="BJ67" s="439"/>
      <c r="BK67" s="439"/>
      <c r="BL67" s="439"/>
      <c r="BM67" s="439">
        <v>10</v>
      </c>
      <c r="BN67" s="439"/>
      <c r="BO67" s="439"/>
      <c r="BP67" s="439"/>
      <c r="BQ67" s="439"/>
      <c r="BR67" s="439"/>
      <c r="BS67" s="440"/>
      <c r="BT67" s="439"/>
      <c r="BU67" s="439"/>
      <c r="BV67" s="439"/>
      <c r="BW67" s="439"/>
      <c r="BX67" s="439"/>
      <c r="BY67" s="439"/>
      <c r="BZ67" s="439"/>
      <c r="CA67" s="439"/>
      <c r="CB67" s="439"/>
      <c r="CC67" s="439"/>
      <c r="CD67" s="439">
        <v>10</v>
      </c>
      <c r="CE67" s="439"/>
      <c r="CF67" s="77"/>
      <c r="CG67" s="439">
        <v>4</v>
      </c>
      <c r="CH67" s="439">
        <v>6</v>
      </c>
      <c r="CI67" s="439"/>
      <c r="CJ67" s="78"/>
      <c r="CK67" s="133"/>
      <c r="CL67" s="75"/>
    </row>
    <row r="68" spans="1:90" s="47" customFormat="1" ht="13" customHeight="1">
      <c r="A68" s="1128"/>
      <c r="B68" s="432" t="s">
        <v>1608</v>
      </c>
      <c r="C68" s="433" t="s">
        <v>969</v>
      </c>
      <c r="D68" s="160">
        <v>5</v>
      </c>
      <c r="E68" s="442">
        <v>98</v>
      </c>
      <c r="F68" s="161"/>
      <c r="G68" s="162"/>
      <c r="H68" s="163"/>
      <c r="I68" s="533"/>
      <c r="J68" s="164"/>
      <c r="K68" s="165"/>
      <c r="L68" s="166"/>
      <c r="M68" s="167"/>
      <c r="N68" s="168"/>
      <c r="O68" s="169"/>
      <c r="P68" s="170"/>
      <c r="Q68" s="171"/>
      <c r="R68" s="172"/>
      <c r="S68" s="577"/>
      <c r="T68" s="435">
        <f t="shared" ref="T68:T365" si="7">I68+H68+F68+G68+M68+J68+L68+K68+N68+R68+Q68+O68+S68+P68</f>
        <v>0</v>
      </c>
      <c r="U68" s="435">
        <f t="shared" ref="U68:U365" si="8">T68*D68</f>
        <v>0</v>
      </c>
      <c r="V68" s="436" t="str">
        <f t="shared" ref="V68:V365" si="9">IF(T68&gt;0,T68*E68,"-")</f>
        <v>-</v>
      </c>
      <c r="W68" s="437" t="s">
        <v>1819</v>
      </c>
      <c r="X68" s="155">
        <v>1.242</v>
      </c>
      <c r="Y68" s="156">
        <f t="shared" si="6"/>
        <v>0</v>
      </c>
      <c r="Z68" s="156"/>
      <c r="AA68" s="175" t="s">
        <v>1254</v>
      </c>
      <c r="AB68" s="438" t="s">
        <v>1260</v>
      </c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74"/>
      <c r="BG68" s="132"/>
      <c r="BH68" s="76"/>
      <c r="BI68" s="77"/>
      <c r="BJ68" s="439"/>
      <c r="BK68" s="439"/>
      <c r="BL68" s="439"/>
      <c r="BM68" s="439">
        <v>5</v>
      </c>
      <c r="BN68" s="439"/>
      <c r="BO68" s="439"/>
      <c r="BP68" s="439"/>
      <c r="BQ68" s="439"/>
      <c r="BR68" s="439"/>
      <c r="BS68" s="440"/>
      <c r="BT68" s="439"/>
      <c r="BU68" s="439"/>
      <c r="BV68" s="439"/>
      <c r="BW68" s="439"/>
      <c r="BX68" s="439"/>
      <c r="BY68" s="439"/>
      <c r="BZ68" s="439"/>
      <c r="CA68" s="439"/>
      <c r="CB68" s="439"/>
      <c r="CC68" s="439"/>
      <c r="CD68" s="439">
        <v>5</v>
      </c>
      <c r="CE68" s="439"/>
      <c r="CF68" s="77"/>
      <c r="CG68" s="439">
        <v>5</v>
      </c>
      <c r="CH68" s="439"/>
      <c r="CI68" s="439"/>
      <c r="CJ68" s="78"/>
      <c r="CK68" s="133"/>
      <c r="CL68" s="75"/>
    </row>
    <row r="69" spans="1:90" s="47" customFormat="1" ht="13" customHeight="1">
      <c r="A69" s="1128"/>
      <c r="B69" s="432" t="s">
        <v>1609</v>
      </c>
      <c r="C69" s="433" t="s">
        <v>970</v>
      </c>
      <c r="D69" s="160">
        <v>5</v>
      </c>
      <c r="E69" s="442">
        <v>103</v>
      </c>
      <c r="F69" s="161"/>
      <c r="G69" s="162"/>
      <c r="H69" s="163"/>
      <c r="I69" s="533"/>
      <c r="J69" s="164"/>
      <c r="K69" s="165"/>
      <c r="L69" s="166"/>
      <c r="M69" s="167"/>
      <c r="N69" s="168"/>
      <c r="O69" s="169"/>
      <c r="P69" s="170"/>
      <c r="Q69" s="171"/>
      <c r="R69" s="172"/>
      <c r="S69" s="577"/>
      <c r="T69" s="435">
        <f t="shared" si="7"/>
        <v>0</v>
      </c>
      <c r="U69" s="435">
        <f t="shared" si="8"/>
        <v>0</v>
      </c>
      <c r="V69" s="436" t="str">
        <f t="shared" si="9"/>
        <v>-</v>
      </c>
      <c r="W69" s="437" t="s">
        <v>1820</v>
      </c>
      <c r="X69" s="155">
        <v>1.506</v>
      </c>
      <c r="Y69" s="156">
        <f t="shared" si="6"/>
        <v>0</v>
      </c>
      <c r="Z69" s="156"/>
      <c r="AA69" s="175" t="s">
        <v>1260</v>
      </c>
      <c r="AB69" s="438" t="s">
        <v>1261</v>
      </c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74"/>
      <c r="BG69" s="132"/>
      <c r="BH69" s="76"/>
      <c r="BI69" s="77"/>
      <c r="BJ69" s="439"/>
      <c r="BK69" s="439"/>
      <c r="BL69" s="439"/>
      <c r="BM69" s="439"/>
      <c r="BN69" s="439">
        <v>5</v>
      </c>
      <c r="BO69" s="439"/>
      <c r="BP69" s="439"/>
      <c r="BQ69" s="439"/>
      <c r="BR69" s="439"/>
      <c r="BS69" s="440"/>
      <c r="BT69" s="439"/>
      <c r="BU69" s="439"/>
      <c r="BV69" s="439"/>
      <c r="BW69" s="439"/>
      <c r="BX69" s="439"/>
      <c r="BY69" s="439"/>
      <c r="BZ69" s="439"/>
      <c r="CA69" s="439">
        <v>5</v>
      </c>
      <c r="CB69" s="439"/>
      <c r="CC69" s="439"/>
      <c r="CD69" s="439"/>
      <c r="CE69" s="439"/>
      <c r="CF69" s="77"/>
      <c r="CG69" s="439"/>
      <c r="CH69" s="439">
        <v>5</v>
      </c>
      <c r="CI69" s="439"/>
      <c r="CJ69" s="78"/>
      <c r="CK69" s="133"/>
      <c r="CL69" s="75"/>
    </row>
    <row r="70" spans="1:90" s="47" customFormat="1" ht="13" customHeight="1">
      <c r="A70" s="1128"/>
      <c r="B70" s="432" t="s">
        <v>1610</v>
      </c>
      <c r="C70" s="433" t="s">
        <v>971</v>
      </c>
      <c r="D70" s="160">
        <v>5</v>
      </c>
      <c r="E70" s="442">
        <v>134</v>
      </c>
      <c r="F70" s="161"/>
      <c r="G70" s="162"/>
      <c r="H70" s="163"/>
      <c r="I70" s="533"/>
      <c r="J70" s="164"/>
      <c r="K70" s="165"/>
      <c r="L70" s="166"/>
      <c r="M70" s="167"/>
      <c r="N70" s="168"/>
      <c r="O70" s="169"/>
      <c r="P70" s="170"/>
      <c r="Q70" s="171"/>
      <c r="R70" s="172"/>
      <c r="S70" s="577"/>
      <c r="T70" s="435">
        <f t="shared" si="7"/>
        <v>0</v>
      </c>
      <c r="U70" s="435">
        <f t="shared" si="8"/>
        <v>0</v>
      </c>
      <c r="V70" s="436" t="str">
        <f t="shared" si="9"/>
        <v>-</v>
      </c>
      <c r="W70" s="437" t="s">
        <v>1821</v>
      </c>
      <c r="X70" s="155">
        <v>1.8340000000000001</v>
      </c>
      <c r="Y70" s="156">
        <f t="shared" si="6"/>
        <v>0</v>
      </c>
      <c r="Z70" s="156"/>
      <c r="AA70" s="175" t="s">
        <v>1254</v>
      </c>
      <c r="AB70" s="438" t="s">
        <v>1261</v>
      </c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74"/>
      <c r="BG70" s="132"/>
      <c r="BH70" s="76"/>
      <c r="BI70" s="77"/>
      <c r="BJ70" s="439"/>
      <c r="BK70" s="439"/>
      <c r="BL70" s="439"/>
      <c r="BM70" s="439"/>
      <c r="BN70" s="439">
        <v>5</v>
      </c>
      <c r="BO70" s="439"/>
      <c r="BP70" s="439"/>
      <c r="BQ70" s="439"/>
      <c r="BR70" s="439"/>
      <c r="BS70" s="440"/>
      <c r="BT70" s="439"/>
      <c r="BU70" s="439"/>
      <c r="BV70" s="439"/>
      <c r="BW70" s="439"/>
      <c r="BX70" s="439"/>
      <c r="BY70" s="439"/>
      <c r="BZ70" s="439"/>
      <c r="CA70" s="439">
        <v>5</v>
      </c>
      <c r="CB70" s="439"/>
      <c r="CC70" s="439"/>
      <c r="CD70" s="439"/>
      <c r="CE70" s="439"/>
      <c r="CF70" s="77"/>
      <c r="CG70" s="439">
        <v>5</v>
      </c>
      <c r="CH70" s="439"/>
      <c r="CI70" s="439"/>
      <c r="CJ70" s="78"/>
      <c r="CK70" s="133"/>
      <c r="CL70" s="75"/>
    </row>
    <row r="71" spans="1:90" s="47" customFormat="1" ht="13" customHeight="1">
      <c r="A71" s="1128"/>
      <c r="B71" s="432" t="s">
        <v>1611</v>
      </c>
      <c r="C71" s="433" t="s">
        <v>972</v>
      </c>
      <c r="D71" s="160">
        <v>5</v>
      </c>
      <c r="E71" s="442">
        <v>139</v>
      </c>
      <c r="F71" s="161"/>
      <c r="G71" s="162"/>
      <c r="H71" s="163"/>
      <c r="I71" s="533"/>
      <c r="J71" s="164"/>
      <c r="K71" s="165"/>
      <c r="L71" s="166"/>
      <c r="M71" s="167"/>
      <c r="N71" s="168"/>
      <c r="O71" s="169"/>
      <c r="P71" s="170"/>
      <c r="Q71" s="171"/>
      <c r="R71" s="172"/>
      <c r="S71" s="577"/>
      <c r="T71" s="435">
        <f t="shared" si="7"/>
        <v>0</v>
      </c>
      <c r="U71" s="435">
        <f t="shared" si="8"/>
        <v>0</v>
      </c>
      <c r="V71" s="436" t="str">
        <f t="shared" si="9"/>
        <v>-</v>
      </c>
      <c r="W71" s="437" t="s">
        <v>1822</v>
      </c>
      <c r="X71" s="155">
        <v>2.073</v>
      </c>
      <c r="Y71" s="156">
        <f t="shared" si="6"/>
        <v>0</v>
      </c>
      <c r="Z71" s="156"/>
      <c r="AA71" s="175" t="s">
        <v>1254</v>
      </c>
      <c r="AB71" s="438" t="s">
        <v>1261</v>
      </c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74"/>
      <c r="BG71" s="132"/>
      <c r="BH71" s="76"/>
      <c r="BI71" s="77"/>
      <c r="BJ71" s="439"/>
      <c r="BK71" s="439"/>
      <c r="BL71" s="439"/>
      <c r="BM71" s="439"/>
      <c r="BN71" s="439">
        <v>5</v>
      </c>
      <c r="BO71" s="439"/>
      <c r="BP71" s="439"/>
      <c r="BQ71" s="439"/>
      <c r="BR71" s="439"/>
      <c r="BS71" s="440"/>
      <c r="BT71" s="439"/>
      <c r="BU71" s="439"/>
      <c r="BV71" s="439"/>
      <c r="BW71" s="439"/>
      <c r="BX71" s="439"/>
      <c r="BY71" s="439"/>
      <c r="BZ71" s="439"/>
      <c r="CA71" s="439">
        <v>5</v>
      </c>
      <c r="CB71" s="439"/>
      <c r="CC71" s="439"/>
      <c r="CD71" s="439"/>
      <c r="CE71" s="439"/>
      <c r="CF71" s="77"/>
      <c r="CG71" s="439">
        <v>5</v>
      </c>
      <c r="CH71" s="439"/>
      <c r="CI71" s="439"/>
      <c r="CJ71" s="78"/>
      <c r="CK71" s="133"/>
      <c r="CL71" s="75"/>
    </row>
    <row r="72" spans="1:90" s="47" customFormat="1" ht="13" customHeight="1">
      <c r="A72" s="1128"/>
      <c r="B72" s="432" t="s">
        <v>1612</v>
      </c>
      <c r="C72" s="433" t="s">
        <v>973</v>
      </c>
      <c r="D72" s="160">
        <v>10</v>
      </c>
      <c r="E72" s="442">
        <v>165</v>
      </c>
      <c r="F72" s="161"/>
      <c r="G72" s="162"/>
      <c r="H72" s="163"/>
      <c r="I72" s="533"/>
      <c r="J72" s="164"/>
      <c r="K72" s="165"/>
      <c r="L72" s="166"/>
      <c r="M72" s="167"/>
      <c r="N72" s="168"/>
      <c r="O72" s="169"/>
      <c r="P72" s="170"/>
      <c r="Q72" s="171"/>
      <c r="R72" s="172"/>
      <c r="S72" s="577"/>
      <c r="T72" s="435">
        <f t="shared" si="7"/>
        <v>0</v>
      </c>
      <c r="U72" s="435">
        <f t="shared" si="8"/>
        <v>0</v>
      </c>
      <c r="V72" s="436" t="str">
        <f t="shared" si="9"/>
        <v>-</v>
      </c>
      <c r="W72" s="437" t="s">
        <v>400</v>
      </c>
      <c r="X72" s="155">
        <v>2.2040000000000002</v>
      </c>
      <c r="Y72" s="156">
        <f t="shared" si="6"/>
        <v>0</v>
      </c>
      <c r="Z72" s="156"/>
      <c r="AA72" s="175" t="s">
        <v>1254</v>
      </c>
      <c r="AB72" s="438" t="s">
        <v>1261</v>
      </c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74"/>
      <c r="BG72" s="132"/>
      <c r="BH72" s="76"/>
      <c r="BI72" s="77"/>
      <c r="BJ72" s="439"/>
      <c r="BK72" s="439"/>
      <c r="BL72" s="439"/>
      <c r="BM72" s="439"/>
      <c r="BN72" s="439">
        <v>10</v>
      </c>
      <c r="BO72" s="439"/>
      <c r="BP72" s="439"/>
      <c r="BQ72" s="439"/>
      <c r="BR72" s="439"/>
      <c r="BS72" s="440"/>
      <c r="BT72" s="439"/>
      <c r="BU72" s="439"/>
      <c r="BV72" s="439"/>
      <c r="BW72" s="439"/>
      <c r="BX72" s="439"/>
      <c r="BY72" s="439"/>
      <c r="BZ72" s="439"/>
      <c r="CA72" s="439"/>
      <c r="CB72" s="439"/>
      <c r="CC72" s="439"/>
      <c r="CD72" s="439">
        <v>10</v>
      </c>
      <c r="CE72" s="439"/>
      <c r="CF72" s="77"/>
      <c r="CG72" s="439">
        <v>10</v>
      </c>
      <c r="CH72" s="439"/>
      <c r="CI72" s="439"/>
      <c r="CJ72" s="78"/>
      <c r="CK72" s="133"/>
      <c r="CL72" s="75"/>
    </row>
    <row r="73" spans="1:90" s="47" customFormat="1" ht="13" customHeight="1">
      <c r="A73" s="1129" t="s">
        <v>1545</v>
      </c>
      <c r="B73" s="179" t="s">
        <v>1555</v>
      </c>
      <c r="C73" s="177" t="s">
        <v>1557</v>
      </c>
      <c r="D73" s="178">
        <v>9</v>
      </c>
      <c r="E73" s="442">
        <v>252</v>
      </c>
      <c r="F73" s="161"/>
      <c r="G73" s="162"/>
      <c r="H73" s="163"/>
      <c r="I73" s="533"/>
      <c r="J73" s="164"/>
      <c r="K73" s="165"/>
      <c r="L73" s="166"/>
      <c r="M73" s="167"/>
      <c r="N73" s="168"/>
      <c r="O73" s="169"/>
      <c r="P73" s="170"/>
      <c r="Q73" s="171"/>
      <c r="R73" s="172"/>
      <c r="S73" s="577"/>
      <c r="T73" s="435">
        <f t="shared" si="7"/>
        <v>0</v>
      </c>
      <c r="U73" s="435">
        <f t="shared" si="8"/>
        <v>0</v>
      </c>
      <c r="V73" s="436" t="str">
        <f t="shared" si="9"/>
        <v>-</v>
      </c>
      <c r="W73" s="201" t="s">
        <v>1823</v>
      </c>
      <c r="X73" s="155">
        <v>3.67</v>
      </c>
      <c r="Y73" s="156">
        <f t="shared" si="6"/>
        <v>0</v>
      </c>
      <c r="Z73" s="156"/>
      <c r="AA73" s="175" t="s">
        <v>1254</v>
      </c>
      <c r="AB73" s="175" t="s">
        <v>1261</v>
      </c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74"/>
      <c r="BG73" s="132"/>
      <c r="BH73" s="76"/>
      <c r="BI73" s="77"/>
      <c r="BJ73" s="439"/>
      <c r="BK73" s="439"/>
      <c r="BL73" s="439"/>
      <c r="BM73" s="439"/>
      <c r="BN73" s="439">
        <v>9</v>
      </c>
      <c r="BO73" s="439"/>
      <c r="BP73" s="439"/>
      <c r="BQ73" s="439"/>
      <c r="BR73" s="439"/>
      <c r="BS73" s="440"/>
      <c r="BT73" s="439"/>
      <c r="BU73" s="439"/>
      <c r="BV73" s="439"/>
      <c r="BW73" s="439"/>
      <c r="BX73" s="439"/>
      <c r="BY73" s="439"/>
      <c r="BZ73" s="439"/>
      <c r="CA73" s="439">
        <v>9</v>
      </c>
      <c r="CB73" s="439"/>
      <c r="CC73" s="439"/>
      <c r="CD73" s="439"/>
      <c r="CE73" s="439"/>
      <c r="CF73" s="77"/>
      <c r="CG73" s="439">
        <v>7</v>
      </c>
      <c r="CH73" s="439">
        <v>2</v>
      </c>
      <c r="CI73" s="439"/>
      <c r="CJ73" s="78"/>
      <c r="CK73" s="133"/>
      <c r="CL73" s="75"/>
    </row>
    <row r="74" spans="1:90" s="47" customFormat="1" ht="13" customHeight="1">
      <c r="A74" s="1129" t="s">
        <v>1545</v>
      </c>
      <c r="B74" s="179" t="s">
        <v>1556</v>
      </c>
      <c r="C74" s="177" t="s">
        <v>1558</v>
      </c>
      <c r="D74" s="178">
        <v>8</v>
      </c>
      <c r="E74" s="442">
        <v>240</v>
      </c>
      <c r="F74" s="161"/>
      <c r="G74" s="162"/>
      <c r="H74" s="163"/>
      <c r="I74" s="533"/>
      <c r="J74" s="164"/>
      <c r="K74" s="165"/>
      <c r="L74" s="166"/>
      <c r="M74" s="167"/>
      <c r="N74" s="168"/>
      <c r="O74" s="169"/>
      <c r="P74" s="170"/>
      <c r="Q74" s="171"/>
      <c r="R74" s="172"/>
      <c r="S74" s="577"/>
      <c r="T74" s="435">
        <f t="shared" si="7"/>
        <v>0</v>
      </c>
      <c r="U74" s="435">
        <f t="shared" si="8"/>
        <v>0</v>
      </c>
      <c r="V74" s="436" t="str">
        <f t="shared" si="9"/>
        <v>-</v>
      </c>
      <c r="W74" s="201" t="s">
        <v>1807</v>
      </c>
      <c r="X74" s="155">
        <v>3.52</v>
      </c>
      <c r="Y74" s="156">
        <f t="shared" si="6"/>
        <v>0</v>
      </c>
      <c r="Z74" s="156"/>
      <c r="AA74" s="175" t="s">
        <v>1254</v>
      </c>
      <c r="AB74" s="175" t="s">
        <v>1261</v>
      </c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74"/>
      <c r="BG74" s="132"/>
      <c r="BH74" s="76"/>
      <c r="BI74" s="77"/>
      <c r="BJ74" s="439"/>
      <c r="BK74" s="439"/>
      <c r="BL74" s="439"/>
      <c r="BM74" s="439"/>
      <c r="BN74" s="439">
        <v>8</v>
      </c>
      <c r="BO74" s="439"/>
      <c r="BP74" s="439"/>
      <c r="BQ74" s="439"/>
      <c r="BR74" s="439"/>
      <c r="BS74" s="440"/>
      <c r="BT74" s="439"/>
      <c r="BU74" s="439"/>
      <c r="BV74" s="439"/>
      <c r="BW74" s="439"/>
      <c r="BX74" s="439"/>
      <c r="BY74" s="439"/>
      <c r="BZ74" s="439"/>
      <c r="CA74" s="439">
        <v>8</v>
      </c>
      <c r="CB74" s="439"/>
      <c r="CC74" s="439"/>
      <c r="CD74" s="439"/>
      <c r="CE74" s="439"/>
      <c r="CF74" s="77"/>
      <c r="CG74" s="439">
        <v>8</v>
      </c>
      <c r="CH74" s="439"/>
      <c r="CI74" s="439"/>
      <c r="CJ74" s="78"/>
      <c r="CK74" s="133"/>
      <c r="CL74" s="75"/>
    </row>
    <row r="75" spans="1:90" s="47" customFormat="1" ht="13" customHeight="1">
      <c r="A75" s="1128"/>
      <c r="B75" s="432" t="s">
        <v>1613</v>
      </c>
      <c r="C75" s="433" t="s">
        <v>974</v>
      </c>
      <c r="D75" s="160">
        <v>5</v>
      </c>
      <c r="E75" s="442">
        <v>189</v>
      </c>
      <c r="F75" s="161"/>
      <c r="G75" s="162"/>
      <c r="H75" s="163"/>
      <c r="I75" s="533"/>
      <c r="J75" s="164"/>
      <c r="K75" s="165"/>
      <c r="L75" s="166"/>
      <c r="M75" s="167"/>
      <c r="N75" s="168"/>
      <c r="O75" s="169"/>
      <c r="P75" s="170"/>
      <c r="Q75" s="171"/>
      <c r="R75" s="172"/>
      <c r="S75" s="577"/>
      <c r="T75" s="435">
        <f t="shared" si="7"/>
        <v>0</v>
      </c>
      <c r="U75" s="435">
        <f t="shared" si="8"/>
        <v>0</v>
      </c>
      <c r="V75" s="436" t="str">
        <f t="shared" si="9"/>
        <v>-</v>
      </c>
      <c r="W75" s="437" t="s">
        <v>1824</v>
      </c>
      <c r="X75" s="155">
        <v>3.073</v>
      </c>
      <c r="Y75" s="156">
        <f t="shared" si="6"/>
        <v>0</v>
      </c>
      <c r="Z75" s="156"/>
      <c r="AA75" s="175" t="s">
        <v>1254</v>
      </c>
      <c r="AB75" s="438" t="s">
        <v>1257</v>
      </c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74"/>
      <c r="BG75" s="132"/>
      <c r="BH75" s="76"/>
      <c r="BI75" s="77"/>
      <c r="BJ75" s="439"/>
      <c r="BK75" s="439"/>
      <c r="BL75" s="439"/>
      <c r="BM75" s="439"/>
      <c r="BN75" s="439"/>
      <c r="BO75" s="439">
        <v>5</v>
      </c>
      <c r="BP75" s="439"/>
      <c r="BQ75" s="439"/>
      <c r="BR75" s="439"/>
      <c r="BS75" s="440"/>
      <c r="BT75" s="439"/>
      <c r="BU75" s="439"/>
      <c r="BV75" s="439"/>
      <c r="BW75" s="439"/>
      <c r="BX75" s="439"/>
      <c r="BY75" s="439"/>
      <c r="BZ75" s="439"/>
      <c r="CA75" s="439">
        <v>5</v>
      </c>
      <c r="CB75" s="439"/>
      <c r="CC75" s="439"/>
      <c r="CD75" s="439"/>
      <c r="CE75" s="439"/>
      <c r="CF75" s="77"/>
      <c r="CG75" s="439">
        <v>5</v>
      </c>
      <c r="CH75" s="439"/>
      <c r="CI75" s="439"/>
      <c r="CJ75" s="78"/>
      <c r="CK75" s="133"/>
      <c r="CL75" s="75"/>
    </row>
    <row r="76" spans="1:90" s="47" customFormat="1" ht="13" customHeight="1">
      <c r="A76" s="1128"/>
      <c r="B76" s="432" t="s">
        <v>1614</v>
      </c>
      <c r="C76" s="433" t="s">
        <v>975</v>
      </c>
      <c r="D76" s="160">
        <v>5</v>
      </c>
      <c r="E76" s="442">
        <v>129</v>
      </c>
      <c r="F76" s="161"/>
      <c r="G76" s="162"/>
      <c r="H76" s="163"/>
      <c r="I76" s="533"/>
      <c r="J76" s="164"/>
      <c r="K76" s="165"/>
      <c r="L76" s="166"/>
      <c r="M76" s="167"/>
      <c r="N76" s="168"/>
      <c r="O76" s="169"/>
      <c r="P76" s="170"/>
      <c r="Q76" s="171"/>
      <c r="R76" s="172"/>
      <c r="S76" s="577"/>
      <c r="T76" s="435">
        <f t="shared" si="7"/>
        <v>0</v>
      </c>
      <c r="U76" s="435">
        <f t="shared" si="8"/>
        <v>0</v>
      </c>
      <c r="V76" s="436" t="str">
        <f t="shared" si="9"/>
        <v>-</v>
      </c>
      <c r="W76" s="437" t="s">
        <v>171</v>
      </c>
      <c r="X76" s="155">
        <v>1.992</v>
      </c>
      <c r="Y76" s="156">
        <f t="shared" si="6"/>
        <v>0</v>
      </c>
      <c r="Z76" s="156"/>
      <c r="AA76" s="175" t="s">
        <v>1254</v>
      </c>
      <c r="AB76" s="438" t="s">
        <v>1257</v>
      </c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  <c r="BF76" s="74"/>
      <c r="BG76" s="132"/>
      <c r="BH76" s="76"/>
      <c r="BI76" s="77"/>
      <c r="BJ76" s="439"/>
      <c r="BK76" s="439"/>
      <c r="BL76" s="439"/>
      <c r="BM76" s="439"/>
      <c r="BN76" s="439"/>
      <c r="BO76" s="439">
        <v>5</v>
      </c>
      <c r="BP76" s="439"/>
      <c r="BQ76" s="439"/>
      <c r="BR76" s="439"/>
      <c r="BS76" s="440"/>
      <c r="BT76" s="439"/>
      <c r="BU76" s="439"/>
      <c r="BV76" s="439"/>
      <c r="BW76" s="439"/>
      <c r="BX76" s="439"/>
      <c r="BY76" s="439"/>
      <c r="BZ76" s="439"/>
      <c r="CA76" s="439"/>
      <c r="CB76" s="439"/>
      <c r="CC76" s="439"/>
      <c r="CD76" s="439">
        <v>5</v>
      </c>
      <c r="CE76" s="439"/>
      <c r="CF76" s="77"/>
      <c r="CG76" s="439">
        <v>4</v>
      </c>
      <c r="CH76" s="439">
        <v>1</v>
      </c>
      <c r="CI76" s="439"/>
      <c r="CJ76" s="78"/>
      <c r="CK76" s="133"/>
      <c r="CL76" s="75"/>
    </row>
    <row r="77" spans="1:90" s="47" customFormat="1" ht="13" customHeight="1">
      <c r="A77" s="1128"/>
      <c r="B77" s="432" t="s">
        <v>1615</v>
      </c>
      <c r="C77" s="433" t="s">
        <v>976</v>
      </c>
      <c r="D77" s="160">
        <v>5</v>
      </c>
      <c r="E77" s="442">
        <v>126</v>
      </c>
      <c r="F77" s="161"/>
      <c r="G77" s="162"/>
      <c r="H77" s="163"/>
      <c r="I77" s="533"/>
      <c r="J77" s="164"/>
      <c r="K77" s="165"/>
      <c r="L77" s="166"/>
      <c r="M77" s="167"/>
      <c r="N77" s="168"/>
      <c r="O77" s="169"/>
      <c r="P77" s="170"/>
      <c r="Q77" s="171"/>
      <c r="R77" s="172"/>
      <c r="S77" s="577"/>
      <c r="T77" s="435">
        <f t="shared" si="7"/>
        <v>0</v>
      </c>
      <c r="U77" s="435">
        <f t="shared" si="8"/>
        <v>0</v>
      </c>
      <c r="V77" s="436" t="str">
        <f t="shared" si="9"/>
        <v>-</v>
      </c>
      <c r="W77" s="437" t="s">
        <v>1825</v>
      </c>
      <c r="X77" s="155">
        <v>1.7130000000000001</v>
      </c>
      <c r="Y77" s="156">
        <f t="shared" si="6"/>
        <v>0</v>
      </c>
      <c r="Z77" s="156"/>
      <c r="AA77" s="175" t="s">
        <v>1260</v>
      </c>
      <c r="AB77" s="438" t="s">
        <v>1257</v>
      </c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74"/>
      <c r="BG77" s="132"/>
      <c r="BH77" s="76"/>
      <c r="BI77" s="77"/>
      <c r="BJ77" s="439"/>
      <c r="BK77" s="439"/>
      <c r="BL77" s="439"/>
      <c r="BM77" s="439"/>
      <c r="BN77" s="439"/>
      <c r="BO77" s="439">
        <v>5</v>
      </c>
      <c r="BP77" s="439"/>
      <c r="BQ77" s="439"/>
      <c r="BR77" s="439"/>
      <c r="BS77" s="440"/>
      <c r="BT77" s="439"/>
      <c r="BU77" s="439"/>
      <c r="BV77" s="439"/>
      <c r="BW77" s="439"/>
      <c r="BX77" s="439"/>
      <c r="BY77" s="439"/>
      <c r="BZ77" s="439"/>
      <c r="CA77" s="439"/>
      <c r="CB77" s="439"/>
      <c r="CC77" s="439"/>
      <c r="CD77" s="439">
        <v>5</v>
      </c>
      <c r="CE77" s="439"/>
      <c r="CF77" s="77"/>
      <c r="CG77" s="439">
        <v>1</v>
      </c>
      <c r="CH77" s="439">
        <v>4</v>
      </c>
      <c r="CI77" s="439"/>
      <c r="CJ77" s="78"/>
      <c r="CK77" s="133"/>
      <c r="CL77" s="75"/>
    </row>
    <row r="78" spans="1:90" s="47" customFormat="1" ht="13" customHeight="1">
      <c r="A78" s="1127" t="s">
        <v>1276</v>
      </c>
      <c r="B78" s="432" t="s">
        <v>1616</v>
      </c>
      <c r="C78" s="433" t="s">
        <v>977</v>
      </c>
      <c r="D78" s="160">
        <v>5</v>
      </c>
      <c r="E78" s="442">
        <v>126</v>
      </c>
      <c r="F78" s="161"/>
      <c r="G78" s="162"/>
      <c r="H78" s="163"/>
      <c r="I78" s="533"/>
      <c r="J78" s="164"/>
      <c r="K78" s="165"/>
      <c r="L78" s="166"/>
      <c r="M78" s="167"/>
      <c r="N78" s="168"/>
      <c r="O78" s="169"/>
      <c r="P78" s="170"/>
      <c r="Q78" s="171"/>
      <c r="R78" s="172"/>
      <c r="S78" s="577"/>
      <c r="T78" s="435">
        <f t="shared" si="7"/>
        <v>0</v>
      </c>
      <c r="U78" s="435">
        <f t="shared" si="8"/>
        <v>0</v>
      </c>
      <c r="V78" s="436" t="str">
        <f t="shared" si="9"/>
        <v>-</v>
      </c>
      <c r="W78" s="437" t="s">
        <v>1825</v>
      </c>
      <c r="X78" s="155">
        <v>1.7110000000000001</v>
      </c>
      <c r="Y78" s="156">
        <f t="shared" si="6"/>
        <v>0</v>
      </c>
      <c r="Z78" s="156"/>
      <c r="AA78" s="175" t="s">
        <v>1260</v>
      </c>
      <c r="AB78" s="438" t="s">
        <v>1257</v>
      </c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  <c r="BF78" s="74"/>
      <c r="BG78" s="132"/>
      <c r="BH78" s="76"/>
      <c r="BI78" s="77"/>
      <c r="BJ78" s="439"/>
      <c r="BK78" s="439"/>
      <c r="BL78" s="439"/>
      <c r="BM78" s="439"/>
      <c r="BN78" s="439"/>
      <c r="BO78" s="439">
        <v>5</v>
      </c>
      <c r="BP78" s="439"/>
      <c r="BQ78" s="439"/>
      <c r="BR78" s="439"/>
      <c r="BS78" s="440"/>
      <c r="BT78" s="439"/>
      <c r="BU78" s="439"/>
      <c r="BV78" s="439"/>
      <c r="BW78" s="439"/>
      <c r="BX78" s="439"/>
      <c r="BY78" s="439"/>
      <c r="BZ78" s="439"/>
      <c r="CA78" s="439"/>
      <c r="CB78" s="439"/>
      <c r="CC78" s="439"/>
      <c r="CD78" s="439">
        <v>5</v>
      </c>
      <c r="CE78" s="439"/>
      <c r="CF78" s="77"/>
      <c r="CG78" s="439"/>
      <c r="CH78" s="439">
        <v>3</v>
      </c>
      <c r="CI78" s="439">
        <v>2</v>
      </c>
      <c r="CJ78" s="78"/>
      <c r="CK78" s="133"/>
      <c r="CL78" s="75"/>
    </row>
    <row r="79" spans="1:90" s="47" customFormat="1" ht="13" customHeight="1">
      <c r="A79" s="1128"/>
      <c r="B79" s="432" t="s">
        <v>1617</v>
      </c>
      <c r="C79" s="433" t="s">
        <v>978</v>
      </c>
      <c r="D79" s="160">
        <v>3</v>
      </c>
      <c r="E79" s="442">
        <v>129</v>
      </c>
      <c r="F79" s="161"/>
      <c r="G79" s="162"/>
      <c r="H79" s="163"/>
      <c r="I79" s="533"/>
      <c r="J79" s="164"/>
      <c r="K79" s="165"/>
      <c r="L79" s="166"/>
      <c r="M79" s="167"/>
      <c r="N79" s="168"/>
      <c r="O79" s="169"/>
      <c r="P79" s="170"/>
      <c r="Q79" s="171"/>
      <c r="R79" s="172"/>
      <c r="S79" s="577"/>
      <c r="T79" s="435">
        <f t="shared" si="7"/>
        <v>0</v>
      </c>
      <c r="U79" s="435">
        <f t="shared" si="8"/>
        <v>0</v>
      </c>
      <c r="V79" s="436" t="str">
        <f t="shared" si="9"/>
        <v>-</v>
      </c>
      <c r="W79" s="437" t="s">
        <v>1826</v>
      </c>
      <c r="X79" s="155">
        <v>1.3120000000000001</v>
      </c>
      <c r="Y79" s="156">
        <f t="shared" si="6"/>
        <v>0</v>
      </c>
      <c r="Z79" s="156"/>
      <c r="AA79" s="175" t="s">
        <v>1260</v>
      </c>
      <c r="AB79" s="438" t="s">
        <v>1258</v>
      </c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74"/>
      <c r="BG79" s="132"/>
      <c r="BH79" s="76"/>
      <c r="BI79" s="77"/>
      <c r="BJ79" s="439"/>
      <c r="BK79" s="439"/>
      <c r="BL79" s="439"/>
      <c r="BM79" s="439"/>
      <c r="BN79" s="439"/>
      <c r="BO79" s="439"/>
      <c r="BP79" s="439">
        <v>3</v>
      </c>
      <c r="BQ79" s="439"/>
      <c r="BR79" s="439"/>
      <c r="BS79" s="440"/>
      <c r="BT79" s="439"/>
      <c r="BU79" s="439"/>
      <c r="BV79" s="439"/>
      <c r="BW79" s="439"/>
      <c r="BX79" s="439"/>
      <c r="BY79" s="439"/>
      <c r="BZ79" s="439"/>
      <c r="CA79" s="439"/>
      <c r="CB79" s="439"/>
      <c r="CC79" s="439"/>
      <c r="CD79" s="439">
        <v>3</v>
      </c>
      <c r="CE79" s="439"/>
      <c r="CF79" s="77"/>
      <c r="CG79" s="439"/>
      <c r="CH79" s="439">
        <v>3</v>
      </c>
      <c r="CI79" s="439"/>
      <c r="CJ79" s="78"/>
      <c r="CK79" s="133"/>
      <c r="CL79" s="75"/>
    </row>
    <row r="80" spans="1:90" s="47" customFormat="1" ht="13" customHeight="1">
      <c r="A80" s="1128"/>
      <c r="B80" s="432" t="s">
        <v>1618</v>
      </c>
      <c r="C80" s="433" t="s">
        <v>979</v>
      </c>
      <c r="D80" s="160">
        <v>3</v>
      </c>
      <c r="E80" s="442">
        <v>132</v>
      </c>
      <c r="F80" s="161"/>
      <c r="G80" s="162"/>
      <c r="H80" s="163"/>
      <c r="I80" s="533"/>
      <c r="J80" s="164"/>
      <c r="K80" s="165"/>
      <c r="L80" s="166"/>
      <c r="M80" s="167"/>
      <c r="N80" s="168"/>
      <c r="O80" s="169"/>
      <c r="P80" s="170"/>
      <c r="Q80" s="171"/>
      <c r="R80" s="172"/>
      <c r="S80" s="577"/>
      <c r="T80" s="435">
        <f t="shared" si="7"/>
        <v>0</v>
      </c>
      <c r="U80" s="435">
        <f t="shared" si="8"/>
        <v>0</v>
      </c>
      <c r="V80" s="436" t="str">
        <f t="shared" si="9"/>
        <v>-</v>
      </c>
      <c r="W80" s="437" t="s">
        <v>419</v>
      </c>
      <c r="X80" s="155">
        <v>1.196</v>
      </c>
      <c r="Y80" s="156">
        <f t="shared" si="6"/>
        <v>0</v>
      </c>
      <c r="Z80" s="156"/>
      <c r="AA80" s="175" t="s">
        <v>1252</v>
      </c>
      <c r="AB80" s="438" t="s">
        <v>1258</v>
      </c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  <c r="BF80" s="74"/>
      <c r="BG80" s="132"/>
      <c r="BH80" s="76"/>
      <c r="BI80" s="77"/>
      <c r="BJ80" s="439"/>
      <c r="BK80" s="439"/>
      <c r="BL80" s="439"/>
      <c r="BM80" s="439"/>
      <c r="BN80" s="439"/>
      <c r="BO80" s="439"/>
      <c r="BP80" s="439">
        <v>3</v>
      </c>
      <c r="BQ80" s="439"/>
      <c r="BR80" s="439"/>
      <c r="BS80" s="440"/>
      <c r="BT80" s="439"/>
      <c r="BU80" s="439"/>
      <c r="BV80" s="439"/>
      <c r="BW80" s="439"/>
      <c r="BX80" s="439"/>
      <c r="BY80" s="439"/>
      <c r="BZ80" s="439"/>
      <c r="CA80" s="439"/>
      <c r="CB80" s="439"/>
      <c r="CC80" s="439"/>
      <c r="CD80" s="439">
        <v>3</v>
      </c>
      <c r="CE80" s="439"/>
      <c r="CF80" s="77"/>
      <c r="CG80" s="439"/>
      <c r="CH80" s="439">
        <v>1</v>
      </c>
      <c r="CI80" s="439">
        <v>2</v>
      </c>
      <c r="CJ80" s="78"/>
      <c r="CK80" s="133"/>
      <c r="CL80" s="75"/>
    </row>
    <row r="81" spans="1:90" s="47" customFormat="1" ht="13" customHeight="1">
      <c r="A81" s="1128"/>
      <c r="B81" s="432" t="s">
        <v>1619</v>
      </c>
      <c r="C81" s="433" t="s">
        <v>980</v>
      </c>
      <c r="D81" s="160">
        <v>3</v>
      </c>
      <c r="E81" s="442">
        <v>150</v>
      </c>
      <c r="F81" s="161"/>
      <c r="G81" s="162"/>
      <c r="H81" s="163"/>
      <c r="I81" s="533"/>
      <c r="J81" s="164"/>
      <c r="K81" s="165"/>
      <c r="L81" s="166"/>
      <c r="M81" s="167"/>
      <c r="N81" s="168"/>
      <c r="O81" s="169"/>
      <c r="P81" s="170"/>
      <c r="Q81" s="171"/>
      <c r="R81" s="172"/>
      <c r="S81" s="577"/>
      <c r="T81" s="435">
        <f t="shared" si="7"/>
        <v>0</v>
      </c>
      <c r="U81" s="435">
        <f t="shared" si="8"/>
        <v>0</v>
      </c>
      <c r="V81" s="436" t="str">
        <f t="shared" si="9"/>
        <v>-</v>
      </c>
      <c r="W81" s="437" t="s">
        <v>1827</v>
      </c>
      <c r="X81" s="155">
        <v>1.4610000000000001</v>
      </c>
      <c r="Y81" s="156">
        <f t="shared" si="6"/>
        <v>0</v>
      </c>
      <c r="Z81" s="156"/>
      <c r="AA81" s="175" t="s">
        <v>1254</v>
      </c>
      <c r="AB81" s="438" t="s">
        <v>1258</v>
      </c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74"/>
      <c r="BG81" s="132"/>
      <c r="BH81" s="76"/>
      <c r="BI81" s="77"/>
      <c r="BJ81" s="439"/>
      <c r="BK81" s="439"/>
      <c r="BL81" s="439"/>
      <c r="BM81" s="439"/>
      <c r="BN81" s="439"/>
      <c r="BO81" s="439"/>
      <c r="BP81" s="439">
        <v>3</v>
      </c>
      <c r="BQ81" s="439"/>
      <c r="BR81" s="439"/>
      <c r="BS81" s="440"/>
      <c r="BT81" s="439"/>
      <c r="BU81" s="439"/>
      <c r="BV81" s="439"/>
      <c r="BW81" s="439"/>
      <c r="BX81" s="439"/>
      <c r="BY81" s="439"/>
      <c r="BZ81" s="439"/>
      <c r="CA81" s="439">
        <v>3</v>
      </c>
      <c r="CB81" s="439"/>
      <c r="CC81" s="439"/>
      <c r="CD81" s="439"/>
      <c r="CE81" s="439"/>
      <c r="CF81" s="77"/>
      <c r="CG81" s="439">
        <v>2</v>
      </c>
      <c r="CH81" s="439">
        <v>1</v>
      </c>
      <c r="CI81" s="439"/>
      <c r="CJ81" s="78"/>
      <c r="CK81" s="133"/>
      <c r="CL81" s="75"/>
    </row>
    <row r="82" spans="1:90" s="47" customFormat="1" ht="13" customHeight="1">
      <c r="A82" s="1128"/>
      <c r="B82" s="432" t="s">
        <v>1620</v>
      </c>
      <c r="C82" s="433" t="s">
        <v>981</v>
      </c>
      <c r="D82" s="160">
        <v>3</v>
      </c>
      <c r="E82" s="442">
        <v>185</v>
      </c>
      <c r="F82" s="161"/>
      <c r="G82" s="162"/>
      <c r="H82" s="163"/>
      <c r="I82" s="533"/>
      <c r="J82" s="164"/>
      <c r="K82" s="165"/>
      <c r="L82" s="166"/>
      <c r="M82" s="167"/>
      <c r="N82" s="168"/>
      <c r="O82" s="169"/>
      <c r="P82" s="170"/>
      <c r="Q82" s="171"/>
      <c r="R82" s="172"/>
      <c r="S82" s="577"/>
      <c r="T82" s="435">
        <f t="shared" si="7"/>
        <v>0</v>
      </c>
      <c r="U82" s="435">
        <f t="shared" si="8"/>
        <v>0</v>
      </c>
      <c r="V82" s="436" t="str">
        <f t="shared" si="9"/>
        <v>-</v>
      </c>
      <c r="W82" s="437" t="s">
        <v>1828</v>
      </c>
      <c r="X82" s="155">
        <v>1.94</v>
      </c>
      <c r="Y82" s="156">
        <f t="shared" si="6"/>
        <v>0</v>
      </c>
      <c r="Z82" s="156"/>
      <c r="AA82" s="175" t="s">
        <v>1254</v>
      </c>
      <c r="AB82" s="438" t="s">
        <v>1258</v>
      </c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74"/>
      <c r="BG82" s="132"/>
      <c r="BH82" s="76"/>
      <c r="BI82" s="77"/>
      <c r="BJ82" s="439"/>
      <c r="BK82" s="439"/>
      <c r="BL82" s="439"/>
      <c r="BM82" s="439"/>
      <c r="BN82" s="439"/>
      <c r="BO82" s="439"/>
      <c r="BP82" s="439">
        <v>3</v>
      </c>
      <c r="BQ82" s="439"/>
      <c r="BR82" s="439"/>
      <c r="BS82" s="440"/>
      <c r="BT82" s="439"/>
      <c r="BU82" s="439"/>
      <c r="BV82" s="439"/>
      <c r="BW82" s="439"/>
      <c r="BX82" s="439"/>
      <c r="BY82" s="439"/>
      <c r="BZ82" s="439"/>
      <c r="CA82" s="439">
        <v>3</v>
      </c>
      <c r="CB82" s="439"/>
      <c r="CC82" s="439"/>
      <c r="CD82" s="439"/>
      <c r="CE82" s="439"/>
      <c r="CF82" s="77"/>
      <c r="CG82" s="439">
        <v>2</v>
      </c>
      <c r="CH82" s="439">
        <v>1</v>
      </c>
      <c r="CI82" s="439"/>
      <c r="CJ82" s="78"/>
      <c r="CK82" s="133"/>
      <c r="CL82" s="75"/>
    </row>
    <row r="83" spans="1:90" s="47" customFormat="1" ht="13" customHeight="1">
      <c r="A83" s="1128"/>
      <c r="B83" s="432" t="s">
        <v>1621</v>
      </c>
      <c r="C83" s="433" t="s">
        <v>1138</v>
      </c>
      <c r="D83" s="160">
        <v>3</v>
      </c>
      <c r="E83" s="442">
        <v>200</v>
      </c>
      <c r="F83" s="161"/>
      <c r="G83" s="162"/>
      <c r="H83" s="163"/>
      <c r="I83" s="533"/>
      <c r="J83" s="164"/>
      <c r="K83" s="165"/>
      <c r="L83" s="166"/>
      <c r="M83" s="167"/>
      <c r="N83" s="168"/>
      <c r="O83" s="169"/>
      <c r="P83" s="170"/>
      <c r="Q83" s="171"/>
      <c r="R83" s="172"/>
      <c r="S83" s="577"/>
      <c r="T83" s="435">
        <f t="shared" si="7"/>
        <v>0</v>
      </c>
      <c r="U83" s="435">
        <f t="shared" si="8"/>
        <v>0</v>
      </c>
      <c r="V83" s="436" t="str">
        <f t="shared" si="9"/>
        <v>-</v>
      </c>
      <c r="W83" s="437" t="s">
        <v>982</v>
      </c>
      <c r="X83" s="155">
        <v>2.1520000000000001</v>
      </c>
      <c r="Y83" s="156">
        <f t="shared" si="6"/>
        <v>0</v>
      </c>
      <c r="Z83" s="156"/>
      <c r="AA83" s="175" t="s">
        <v>1254</v>
      </c>
      <c r="AB83" s="438" t="s">
        <v>1258</v>
      </c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74"/>
      <c r="BG83" s="132"/>
      <c r="BH83" s="76"/>
      <c r="BI83" s="77"/>
      <c r="BJ83" s="439"/>
      <c r="BK83" s="439"/>
      <c r="BL83" s="439"/>
      <c r="BM83" s="439"/>
      <c r="BN83" s="439"/>
      <c r="BO83" s="439"/>
      <c r="BP83" s="439">
        <v>3</v>
      </c>
      <c r="BQ83" s="439"/>
      <c r="BR83" s="439"/>
      <c r="BS83" s="440"/>
      <c r="BT83" s="439"/>
      <c r="BU83" s="439"/>
      <c r="BV83" s="439"/>
      <c r="BW83" s="439"/>
      <c r="BX83" s="439"/>
      <c r="BY83" s="439"/>
      <c r="BZ83" s="439"/>
      <c r="CA83" s="439">
        <v>3</v>
      </c>
      <c r="CB83" s="439"/>
      <c r="CC83" s="439"/>
      <c r="CD83" s="439"/>
      <c r="CE83" s="439"/>
      <c r="CF83" s="77"/>
      <c r="CG83" s="439">
        <v>2</v>
      </c>
      <c r="CH83" s="439">
        <v>1</v>
      </c>
      <c r="CI83" s="439"/>
      <c r="CJ83" s="78"/>
      <c r="CK83" s="133"/>
      <c r="CL83" s="75"/>
    </row>
    <row r="84" spans="1:90" s="47" customFormat="1" ht="13" customHeight="1">
      <c r="A84" s="1128"/>
      <c r="B84" s="432" t="s">
        <v>1622</v>
      </c>
      <c r="C84" s="433" t="s">
        <v>1139</v>
      </c>
      <c r="D84" s="160">
        <v>2</v>
      </c>
      <c r="E84" s="442">
        <v>152</v>
      </c>
      <c r="F84" s="161"/>
      <c r="G84" s="162"/>
      <c r="H84" s="163"/>
      <c r="I84" s="533"/>
      <c r="J84" s="164"/>
      <c r="K84" s="165"/>
      <c r="L84" s="166"/>
      <c r="M84" s="167"/>
      <c r="N84" s="168"/>
      <c r="O84" s="169"/>
      <c r="P84" s="170"/>
      <c r="Q84" s="171"/>
      <c r="R84" s="172"/>
      <c r="S84" s="577"/>
      <c r="T84" s="435">
        <f t="shared" si="7"/>
        <v>0</v>
      </c>
      <c r="U84" s="435">
        <f t="shared" si="8"/>
        <v>0</v>
      </c>
      <c r="V84" s="436" t="str">
        <f t="shared" si="9"/>
        <v>-</v>
      </c>
      <c r="W84" s="437" t="s">
        <v>983</v>
      </c>
      <c r="X84" s="155">
        <v>1.6850000000000001</v>
      </c>
      <c r="Y84" s="156">
        <f t="shared" si="6"/>
        <v>0</v>
      </c>
      <c r="Z84" s="156"/>
      <c r="AA84" s="175" t="s">
        <v>1254</v>
      </c>
      <c r="AB84" s="438" t="s">
        <v>1258</v>
      </c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74"/>
      <c r="BG84" s="132"/>
      <c r="BH84" s="76"/>
      <c r="BI84" s="77"/>
      <c r="BJ84" s="439"/>
      <c r="BK84" s="439"/>
      <c r="BL84" s="439"/>
      <c r="BM84" s="439"/>
      <c r="BN84" s="439"/>
      <c r="BO84" s="439"/>
      <c r="BP84" s="439"/>
      <c r="BQ84" s="439"/>
      <c r="BR84" s="439">
        <v>2</v>
      </c>
      <c r="BS84" s="440"/>
      <c r="BT84" s="439"/>
      <c r="BU84" s="439"/>
      <c r="BV84" s="439"/>
      <c r="BW84" s="439"/>
      <c r="BX84" s="439"/>
      <c r="BY84" s="439"/>
      <c r="BZ84" s="439"/>
      <c r="CA84" s="439">
        <v>2</v>
      </c>
      <c r="CB84" s="439"/>
      <c r="CC84" s="439"/>
      <c r="CD84" s="439"/>
      <c r="CE84" s="439"/>
      <c r="CF84" s="77"/>
      <c r="CG84" s="439">
        <v>2</v>
      </c>
      <c r="CH84" s="439"/>
      <c r="CI84" s="439"/>
      <c r="CJ84" s="78"/>
      <c r="CK84" s="133"/>
      <c r="CL84" s="75"/>
    </row>
    <row r="85" spans="1:90" s="47" customFormat="1" ht="13" customHeight="1">
      <c r="A85" s="1128"/>
      <c r="B85" s="432" t="s">
        <v>1623</v>
      </c>
      <c r="C85" s="433" t="s">
        <v>984</v>
      </c>
      <c r="D85" s="160">
        <v>1</v>
      </c>
      <c r="E85" s="442">
        <v>85</v>
      </c>
      <c r="F85" s="161"/>
      <c r="G85" s="162"/>
      <c r="H85" s="163"/>
      <c r="I85" s="533"/>
      <c r="J85" s="164"/>
      <c r="K85" s="165"/>
      <c r="L85" s="166"/>
      <c r="M85" s="167"/>
      <c r="N85" s="168"/>
      <c r="O85" s="169"/>
      <c r="P85" s="170"/>
      <c r="Q85" s="171"/>
      <c r="R85" s="172"/>
      <c r="S85" s="577"/>
      <c r="T85" s="435">
        <f t="shared" si="7"/>
        <v>0</v>
      </c>
      <c r="U85" s="435">
        <f t="shared" si="8"/>
        <v>0</v>
      </c>
      <c r="V85" s="436" t="str">
        <f t="shared" si="9"/>
        <v>-</v>
      </c>
      <c r="W85" s="437" t="s">
        <v>473</v>
      </c>
      <c r="X85" s="155">
        <v>0.95599999999999996</v>
      </c>
      <c r="Y85" s="156">
        <f t="shared" si="6"/>
        <v>0</v>
      </c>
      <c r="Z85" s="156"/>
      <c r="AA85" s="175" t="s">
        <v>1260</v>
      </c>
      <c r="AB85" s="438" t="s">
        <v>1259</v>
      </c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74"/>
      <c r="BG85" s="132"/>
      <c r="BH85" s="76"/>
      <c r="BI85" s="77"/>
      <c r="BJ85" s="439"/>
      <c r="BK85" s="439"/>
      <c r="BL85" s="439"/>
      <c r="BM85" s="439"/>
      <c r="BN85" s="439"/>
      <c r="BO85" s="439"/>
      <c r="BP85" s="439"/>
      <c r="BQ85" s="439"/>
      <c r="BR85" s="439">
        <v>1</v>
      </c>
      <c r="BS85" s="440"/>
      <c r="BT85" s="439"/>
      <c r="BU85" s="439"/>
      <c r="BV85" s="439"/>
      <c r="BW85" s="439"/>
      <c r="BX85" s="439"/>
      <c r="BY85" s="439"/>
      <c r="BZ85" s="439"/>
      <c r="CA85" s="439"/>
      <c r="CB85" s="439"/>
      <c r="CC85" s="439">
        <v>1</v>
      </c>
      <c r="CD85" s="439"/>
      <c r="CE85" s="439"/>
      <c r="CF85" s="77"/>
      <c r="CG85" s="439"/>
      <c r="CH85" s="439">
        <v>1</v>
      </c>
      <c r="CI85" s="439"/>
      <c r="CJ85" s="78"/>
      <c r="CK85" s="133"/>
      <c r="CL85" s="75"/>
    </row>
    <row r="86" spans="1:90" s="47" customFormat="1" ht="13" customHeight="1">
      <c r="A86" s="1128"/>
      <c r="B86" s="432" t="s">
        <v>1624</v>
      </c>
      <c r="C86" s="433" t="s">
        <v>985</v>
      </c>
      <c r="D86" s="160">
        <v>1</v>
      </c>
      <c r="E86" s="442">
        <v>97</v>
      </c>
      <c r="F86" s="161"/>
      <c r="G86" s="162"/>
      <c r="H86" s="163"/>
      <c r="I86" s="533"/>
      <c r="J86" s="164"/>
      <c r="K86" s="165"/>
      <c r="L86" s="166"/>
      <c r="M86" s="167"/>
      <c r="N86" s="168"/>
      <c r="O86" s="169"/>
      <c r="P86" s="170"/>
      <c r="Q86" s="171"/>
      <c r="R86" s="172"/>
      <c r="S86" s="577"/>
      <c r="T86" s="435">
        <f t="shared" si="7"/>
        <v>0</v>
      </c>
      <c r="U86" s="435">
        <f t="shared" si="8"/>
        <v>0</v>
      </c>
      <c r="V86" s="436" t="str">
        <f t="shared" si="9"/>
        <v>-</v>
      </c>
      <c r="W86" s="437" t="s">
        <v>320</v>
      </c>
      <c r="X86" s="155">
        <v>1.1160000000000001</v>
      </c>
      <c r="Y86" s="156">
        <f t="shared" si="6"/>
        <v>0</v>
      </c>
      <c r="Z86" s="156"/>
      <c r="AA86" s="175" t="s">
        <v>1260</v>
      </c>
      <c r="AB86" s="438" t="s">
        <v>1259</v>
      </c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74"/>
      <c r="BG86" s="132"/>
      <c r="BH86" s="76"/>
      <c r="BI86" s="77"/>
      <c r="BJ86" s="439"/>
      <c r="BK86" s="439"/>
      <c r="BL86" s="439"/>
      <c r="BM86" s="439"/>
      <c r="BN86" s="439"/>
      <c r="BO86" s="439"/>
      <c r="BP86" s="439"/>
      <c r="BQ86" s="439"/>
      <c r="BR86" s="439">
        <v>1</v>
      </c>
      <c r="BS86" s="440"/>
      <c r="BT86" s="439"/>
      <c r="BU86" s="439"/>
      <c r="BV86" s="439"/>
      <c r="BW86" s="439"/>
      <c r="BX86" s="439"/>
      <c r="BY86" s="439"/>
      <c r="BZ86" s="439"/>
      <c r="CA86" s="439"/>
      <c r="CB86" s="439"/>
      <c r="CC86" s="439">
        <v>1</v>
      </c>
      <c r="CD86" s="439"/>
      <c r="CE86" s="439"/>
      <c r="CF86" s="77"/>
      <c r="CG86" s="439"/>
      <c r="CH86" s="439">
        <v>1</v>
      </c>
      <c r="CI86" s="439"/>
      <c r="CJ86" s="78"/>
      <c r="CK86" s="133"/>
      <c r="CL86" s="75"/>
    </row>
    <row r="87" spans="1:90" s="47" customFormat="1" ht="13" customHeight="1">
      <c r="A87" s="1128"/>
      <c r="B87" s="432" t="s">
        <v>1625</v>
      </c>
      <c r="C87" s="433" t="s">
        <v>986</v>
      </c>
      <c r="D87" s="160">
        <v>1</v>
      </c>
      <c r="E87" s="442">
        <v>100</v>
      </c>
      <c r="F87" s="161"/>
      <c r="G87" s="162"/>
      <c r="H87" s="163"/>
      <c r="I87" s="533"/>
      <c r="J87" s="164"/>
      <c r="K87" s="165"/>
      <c r="L87" s="166"/>
      <c r="M87" s="167"/>
      <c r="N87" s="168"/>
      <c r="O87" s="169"/>
      <c r="P87" s="170"/>
      <c r="Q87" s="171"/>
      <c r="R87" s="172"/>
      <c r="S87" s="577"/>
      <c r="T87" s="435">
        <f t="shared" si="7"/>
        <v>0</v>
      </c>
      <c r="U87" s="435">
        <f t="shared" si="8"/>
        <v>0</v>
      </c>
      <c r="V87" s="436" t="str">
        <f t="shared" si="9"/>
        <v>-</v>
      </c>
      <c r="W87" s="437" t="s">
        <v>294</v>
      </c>
      <c r="X87" s="155">
        <v>1.1659999999999999</v>
      </c>
      <c r="Y87" s="156">
        <f t="shared" si="6"/>
        <v>0</v>
      </c>
      <c r="Z87" s="156"/>
      <c r="AA87" s="175" t="s">
        <v>1252</v>
      </c>
      <c r="AB87" s="438" t="s">
        <v>1259</v>
      </c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74"/>
      <c r="BG87" s="132"/>
      <c r="BH87" s="76"/>
      <c r="BI87" s="77"/>
      <c r="BJ87" s="439"/>
      <c r="BK87" s="439"/>
      <c r="BL87" s="439"/>
      <c r="BM87" s="439"/>
      <c r="BN87" s="439"/>
      <c r="BO87" s="439"/>
      <c r="BP87" s="439"/>
      <c r="BQ87" s="439"/>
      <c r="BR87" s="439">
        <v>1</v>
      </c>
      <c r="BS87" s="440"/>
      <c r="BT87" s="439"/>
      <c r="BU87" s="439"/>
      <c r="BV87" s="439"/>
      <c r="BW87" s="439"/>
      <c r="BX87" s="439"/>
      <c r="BY87" s="439"/>
      <c r="BZ87" s="439"/>
      <c r="CA87" s="439"/>
      <c r="CB87" s="439"/>
      <c r="CC87" s="439">
        <v>1</v>
      </c>
      <c r="CD87" s="439"/>
      <c r="CE87" s="439"/>
      <c r="CF87" s="77"/>
      <c r="CG87" s="439"/>
      <c r="CH87" s="439"/>
      <c r="CI87" s="439">
        <v>1</v>
      </c>
      <c r="CJ87" s="78"/>
      <c r="CK87" s="133"/>
      <c r="CL87" s="75"/>
    </row>
    <row r="88" spans="1:90" s="47" customFormat="1" ht="13" customHeight="1">
      <c r="A88" s="1128"/>
      <c r="B88" s="432" t="s">
        <v>1626</v>
      </c>
      <c r="C88" s="433" t="s">
        <v>987</v>
      </c>
      <c r="D88" s="160">
        <v>1</v>
      </c>
      <c r="E88" s="442">
        <v>120</v>
      </c>
      <c r="F88" s="161"/>
      <c r="G88" s="162"/>
      <c r="H88" s="163"/>
      <c r="I88" s="533"/>
      <c r="J88" s="164"/>
      <c r="K88" s="165"/>
      <c r="L88" s="166"/>
      <c r="M88" s="167"/>
      <c r="N88" s="168"/>
      <c r="O88" s="169"/>
      <c r="P88" s="170"/>
      <c r="Q88" s="171"/>
      <c r="R88" s="172"/>
      <c r="S88" s="577"/>
      <c r="T88" s="435">
        <f t="shared" si="7"/>
        <v>0</v>
      </c>
      <c r="U88" s="435">
        <f t="shared" si="8"/>
        <v>0</v>
      </c>
      <c r="V88" s="436" t="str">
        <f t="shared" si="9"/>
        <v>-</v>
      </c>
      <c r="W88" s="437" t="s">
        <v>294</v>
      </c>
      <c r="X88" s="155">
        <v>1.4419999999999999</v>
      </c>
      <c r="Y88" s="156">
        <f t="shared" si="6"/>
        <v>0</v>
      </c>
      <c r="Z88" s="156"/>
      <c r="AA88" s="175" t="s">
        <v>1260</v>
      </c>
      <c r="AB88" s="438" t="s">
        <v>1259</v>
      </c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74"/>
      <c r="BG88" s="132"/>
      <c r="BH88" s="76"/>
      <c r="BI88" s="77"/>
      <c r="BJ88" s="439"/>
      <c r="BK88" s="439"/>
      <c r="BL88" s="439"/>
      <c r="BM88" s="439"/>
      <c r="BN88" s="439"/>
      <c r="BO88" s="439"/>
      <c r="BP88" s="439"/>
      <c r="BQ88" s="439"/>
      <c r="BR88" s="439">
        <v>1</v>
      </c>
      <c r="BS88" s="440"/>
      <c r="BT88" s="439"/>
      <c r="BU88" s="439"/>
      <c r="BV88" s="439"/>
      <c r="BW88" s="439"/>
      <c r="BX88" s="439"/>
      <c r="BY88" s="439"/>
      <c r="BZ88" s="439"/>
      <c r="CA88" s="439"/>
      <c r="CB88" s="439"/>
      <c r="CC88" s="439">
        <v>1</v>
      </c>
      <c r="CD88" s="439"/>
      <c r="CE88" s="439"/>
      <c r="CF88" s="77"/>
      <c r="CG88" s="439"/>
      <c r="CH88" s="439">
        <v>1</v>
      </c>
      <c r="CI88" s="439"/>
      <c r="CJ88" s="78"/>
      <c r="CK88" s="133"/>
      <c r="CL88" s="75"/>
    </row>
    <row r="89" spans="1:90" s="47" customFormat="1" ht="13" customHeight="1">
      <c r="A89" s="1128"/>
      <c r="B89" s="432" t="s">
        <v>1627</v>
      </c>
      <c r="C89" s="433" t="s">
        <v>988</v>
      </c>
      <c r="D89" s="160">
        <v>1</v>
      </c>
      <c r="E89" s="442">
        <v>97</v>
      </c>
      <c r="F89" s="161"/>
      <c r="G89" s="162"/>
      <c r="H89" s="163"/>
      <c r="I89" s="533"/>
      <c r="J89" s="164"/>
      <c r="K89" s="165"/>
      <c r="L89" s="166"/>
      <c r="M89" s="167"/>
      <c r="N89" s="168"/>
      <c r="O89" s="169"/>
      <c r="P89" s="170"/>
      <c r="Q89" s="171"/>
      <c r="R89" s="172"/>
      <c r="S89" s="577"/>
      <c r="T89" s="435">
        <f t="shared" si="7"/>
        <v>0</v>
      </c>
      <c r="U89" s="435">
        <f t="shared" si="8"/>
        <v>0</v>
      </c>
      <c r="V89" s="436" t="str">
        <f t="shared" si="9"/>
        <v>-</v>
      </c>
      <c r="W89" s="437" t="s">
        <v>323</v>
      </c>
      <c r="X89" s="155">
        <v>1.0760000000000001</v>
      </c>
      <c r="Y89" s="156">
        <f t="shared" si="6"/>
        <v>0</v>
      </c>
      <c r="Z89" s="156"/>
      <c r="AA89" s="175" t="s">
        <v>1252</v>
      </c>
      <c r="AB89" s="438" t="s">
        <v>1259</v>
      </c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74"/>
      <c r="BG89" s="132"/>
      <c r="BH89" s="76"/>
      <c r="BI89" s="77"/>
      <c r="BJ89" s="439"/>
      <c r="BK89" s="439"/>
      <c r="BL89" s="439"/>
      <c r="BM89" s="439"/>
      <c r="BN89" s="439"/>
      <c r="BO89" s="439"/>
      <c r="BP89" s="439"/>
      <c r="BQ89" s="439"/>
      <c r="BR89" s="439">
        <v>1</v>
      </c>
      <c r="BS89" s="440"/>
      <c r="BT89" s="439"/>
      <c r="BU89" s="439"/>
      <c r="BV89" s="439"/>
      <c r="BW89" s="439"/>
      <c r="BX89" s="439"/>
      <c r="BY89" s="439"/>
      <c r="BZ89" s="439"/>
      <c r="CA89" s="439"/>
      <c r="CB89" s="439"/>
      <c r="CC89" s="439">
        <v>1</v>
      </c>
      <c r="CD89" s="439"/>
      <c r="CE89" s="439"/>
      <c r="CF89" s="77"/>
      <c r="CG89" s="439"/>
      <c r="CH89" s="439"/>
      <c r="CI89" s="439">
        <v>1</v>
      </c>
      <c r="CJ89" s="78"/>
      <c r="CK89" s="133"/>
      <c r="CL89" s="75"/>
    </row>
    <row r="90" spans="1:90" s="47" customFormat="1" ht="13" customHeight="1">
      <c r="A90" s="1128"/>
      <c r="B90" s="432" t="s">
        <v>1628</v>
      </c>
      <c r="C90" s="433" t="s">
        <v>989</v>
      </c>
      <c r="D90" s="160">
        <v>1</v>
      </c>
      <c r="E90" s="442">
        <v>146</v>
      </c>
      <c r="F90" s="161"/>
      <c r="G90" s="162"/>
      <c r="H90" s="163"/>
      <c r="I90" s="533"/>
      <c r="J90" s="164"/>
      <c r="K90" s="165"/>
      <c r="L90" s="166"/>
      <c r="M90" s="167"/>
      <c r="N90" s="168"/>
      <c r="O90" s="169"/>
      <c r="P90" s="170"/>
      <c r="Q90" s="171"/>
      <c r="R90" s="172"/>
      <c r="S90" s="577"/>
      <c r="T90" s="435">
        <f t="shared" si="7"/>
        <v>0</v>
      </c>
      <c r="U90" s="435">
        <f t="shared" si="8"/>
        <v>0</v>
      </c>
      <c r="V90" s="436" t="str">
        <f t="shared" si="9"/>
        <v>-</v>
      </c>
      <c r="W90" s="437" t="s">
        <v>56</v>
      </c>
      <c r="X90" s="155">
        <v>1.831</v>
      </c>
      <c r="Y90" s="156">
        <f t="shared" si="6"/>
        <v>0</v>
      </c>
      <c r="Z90" s="156"/>
      <c r="AA90" s="175" t="s">
        <v>1260</v>
      </c>
      <c r="AB90" s="438" t="s">
        <v>1259</v>
      </c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74"/>
      <c r="BG90" s="132"/>
      <c r="BH90" s="76"/>
      <c r="BI90" s="77"/>
      <c r="BJ90" s="439"/>
      <c r="BK90" s="439"/>
      <c r="BL90" s="439"/>
      <c r="BM90" s="439"/>
      <c r="BN90" s="439"/>
      <c r="BO90" s="439"/>
      <c r="BP90" s="439"/>
      <c r="BQ90" s="439"/>
      <c r="BR90" s="439">
        <v>1</v>
      </c>
      <c r="BS90" s="440"/>
      <c r="BT90" s="439"/>
      <c r="BU90" s="439"/>
      <c r="BV90" s="439"/>
      <c r="BW90" s="439"/>
      <c r="BX90" s="439"/>
      <c r="BY90" s="439"/>
      <c r="BZ90" s="439"/>
      <c r="CA90" s="439"/>
      <c r="CB90" s="439"/>
      <c r="CC90" s="439">
        <v>1</v>
      </c>
      <c r="CD90" s="439"/>
      <c r="CE90" s="439"/>
      <c r="CF90" s="77"/>
      <c r="CG90" s="439"/>
      <c r="CH90" s="439">
        <v>1</v>
      </c>
      <c r="CI90" s="439"/>
      <c r="CJ90" s="78"/>
      <c r="CK90" s="133"/>
      <c r="CL90" s="75"/>
    </row>
    <row r="91" spans="1:90" s="47" customFormat="1" ht="13" customHeight="1">
      <c r="A91" s="1133"/>
      <c r="B91" s="443" t="s">
        <v>1629</v>
      </c>
      <c r="C91" s="444" t="s">
        <v>990</v>
      </c>
      <c r="D91" s="182">
        <v>1</v>
      </c>
      <c r="E91" s="445">
        <v>129</v>
      </c>
      <c r="F91" s="183"/>
      <c r="G91" s="184"/>
      <c r="H91" s="185"/>
      <c r="I91" s="534"/>
      <c r="J91" s="187"/>
      <c r="K91" s="188"/>
      <c r="L91" s="189"/>
      <c r="M91" s="190"/>
      <c r="N91" s="191"/>
      <c r="O91" s="192"/>
      <c r="P91" s="193"/>
      <c r="Q91" s="194"/>
      <c r="R91" s="195"/>
      <c r="S91" s="578"/>
      <c r="T91" s="446">
        <f t="shared" si="7"/>
        <v>0</v>
      </c>
      <c r="U91" s="446">
        <f t="shared" si="8"/>
        <v>0</v>
      </c>
      <c r="V91" s="447" t="str">
        <f t="shared" si="9"/>
        <v>-</v>
      </c>
      <c r="W91" s="448" t="s">
        <v>56</v>
      </c>
      <c r="X91" s="155">
        <v>1.7929999999999999</v>
      </c>
      <c r="Y91" s="156">
        <f t="shared" si="6"/>
        <v>0</v>
      </c>
      <c r="Z91" s="156"/>
      <c r="AA91" s="198" t="s">
        <v>1260</v>
      </c>
      <c r="AB91" s="198" t="s">
        <v>1259</v>
      </c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74"/>
      <c r="BG91" s="132"/>
      <c r="BH91" s="76"/>
      <c r="BI91" s="77"/>
      <c r="BJ91" s="439"/>
      <c r="BK91" s="439"/>
      <c r="BL91" s="439"/>
      <c r="BM91" s="439"/>
      <c r="BN91" s="439"/>
      <c r="BO91" s="439"/>
      <c r="BP91" s="439"/>
      <c r="BQ91" s="439"/>
      <c r="BR91" s="439">
        <v>1</v>
      </c>
      <c r="BS91" s="440"/>
      <c r="BT91" s="439"/>
      <c r="BU91" s="439"/>
      <c r="BV91" s="439"/>
      <c r="BW91" s="439"/>
      <c r="BX91" s="439"/>
      <c r="BY91" s="439"/>
      <c r="BZ91" s="439"/>
      <c r="CA91" s="439"/>
      <c r="CB91" s="439"/>
      <c r="CC91" s="439">
        <v>1</v>
      </c>
      <c r="CD91" s="439"/>
      <c r="CE91" s="439"/>
      <c r="CF91" s="77"/>
      <c r="CG91" s="439"/>
      <c r="CH91" s="439">
        <v>1</v>
      </c>
      <c r="CI91" s="439"/>
      <c r="CJ91" s="78"/>
      <c r="CK91" s="133"/>
      <c r="CL91" s="75"/>
    </row>
    <row r="92" spans="1:90" s="47" customFormat="1" ht="13" customHeight="1">
      <c r="A92" s="1134"/>
      <c r="B92" s="455" t="s">
        <v>870</v>
      </c>
      <c r="C92" s="456" t="s">
        <v>871</v>
      </c>
      <c r="D92" s="457">
        <v>15</v>
      </c>
      <c r="E92" s="442">
        <v>97</v>
      </c>
      <c r="F92" s="536"/>
      <c r="G92" s="537"/>
      <c r="H92" s="538"/>
      <c r="I92" s="539"/>
      <c r="J92" s="540"/>
      <c r="K92" s="541"/>
      <c r="L92" s="542"/>
      <c r="M92" s="543"/>
      <c r="N92" s="544"/>
      <c r="O92" s="545"/>
      <c r="P92" s="546"/>
      <c r="Q92" s="547"/>
      <c r="R92" s="548"/>
      <c r="S92" s="580"/>
      <c r="T92" s="458">
        <f t="shared" ref="T92:T123" si="10">I92+H92+F92+G92+M92+J92+L92+K92+N92+R92+Q92+O92+S92+P92</f>
        <v>0</v>
      </c>
      <c r="U92" s="458">
        <f t="shared" ref="U92:U123" si="11">T92*D92</f>
        <v>0</v>
      </c>
      <c r="V92" s="459" t="str">
        <f t="shared" ref="V92:V123" si="12">IF(T92&gt;0,T92*E92,"-")</f>
        <v>-</v>
      </c>
      <c r="W92" s="200" t="s">
        <v>1829</v>
      </c>
      <c r="X92" s="155">
        <v>0.79500000000000004</v>
      </c>
      <c r="Y92" s="156">
        <f t="shared" ref="Y92:Y123" si="13">X92*T92</f>
        <v>0</v>
      </c>
      <c r="Z92" s="156"/>
      <c r="AA92" s="175" t="s">
        <v>1252</v>
      </c>
      <c r="AB92" s="438" t="s">
        <v>1262</v>
      </c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74"/>
      <c r="BG92" s="132"/>
      <c r="BH92" s="76"/>
      <c r="BI92" s="77"/>
      <c r="BJ92" s="439"/>
      <c r="BK92" s="439"/>
      <c r="BL92" s="439">
        <v>15</v>
      </c>
      <c r="BM92" s="439"/>
      <c r="BN92" s="439"/>
      <c r="BO92" s="439"/>
      <c r="BP92" s="439"/>
      <c r="BQ92" s="439"/>
      <c r="BR92" s="439"/>
      <c r="BS92" s="440"/>
      <c r="BT92" s="439">
        <v>15</v>
      </c>
      <c r="BU92" s="439"/>
      <c r="BV92" s="439"/>
      <c r="BW92" s="439"/>
      <c r="BX92" s="439">
        <v>15</v>
      </c>
      <c r="BY92" s="439"/>
      <c r="BZ92" s="439"/>
      <c r="CA92" s="439"/>
      <c r="CB92" s="439"/>
      <c r="CC92" s="439"/>
      <c r="CD92" s="439"/>
      <c r="CE92" s="439"/>
      <c r="CF92" s="77"/>
      <c r="CG92" s="439"/>
      <c r="CH92" s="439"/>
      <c r="CI92" s="439"/>
      <c r="CJ92" s="78"/>
      <c r="CK92" s="133"/>
      <c r="CL92" s="75"/>
    </row>
    <row r="93" spans="1:90" s="47" customFormat="1" ht="13" customHeight="1">
      <c r="A93" s="1128"/>
      <c r="B93" s="449" t="s">
        <v>872</v>
      </c>
      <c r="C93" s="450" t="s">
        <v>873</v>
      </c>
      <c r="D93" s="139">
        <v>10</v>
      </c>
      <c r="E93" s="442">
        <v>86</v>
      </c>
      <c r="F93" s="140"/>
      <c r="G93" s="141"/>
      <c r="H93" s="142"/>
      <c r="I93" s="143"/>
      <c r="J93" s="144"/>
      <c r="K93" s="145"/>
      <c r="L93" s="146"/>
      <c r="M93" s="147"/>
      <c r="N93" s="148"/>
      <c r="O93" s="149"/>
      <c r="P93" s="150"/>
      <c r="Q93" s="151"/>
      <c r="R93" s="152"/>
      <c r="S93" s="579"/>
      <c r="T93" s="451">
        <f t="shared" si="10"/>
        <v>0</v>
      </c>
      <c r="U93" s="451">
        <f t="shared" si="11"/>
        <v>0</v>
      </c>
      <c r="V93" s="452" t="str">
        <f t="shared" si="12"/>
        <v>-</v>
      </c>
      <c r="W93" s="200" t="s">
        <v>1830</v>
      </c>
      <c r="X93" s="155">
        <v>0.98</v>
      </c>
      <c r="Y93" s="156">
        <f t="shared" si="13"/>
        <v>0</v>
      </c>
      <c r="Z93" s="156"/>
      <c r="AA93" s="175" t="s">
        <v>1252</v>
      </c>
      <c r="AB93" s="438" t="s">
        <v>1260</v>
      </c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74"/>
      <c r="BG93" s="132"/>
      <c r="BH93" s="76"/>
      <c r="BI93" s="77"/>
      <c r="BJ93" s="439"/>
      <c r="BK93" s="439"/>
      <c r="BL93" s="439"/>
      <c r="BM93" s="439">
        <v>10</v>
      </c>
      <c r="BN93" s="439"/>
      <c r="BO93" s="439"/>
      <c r="BP93" s="439"/>
      <c r="BQ93" s="439"/>
      <c r="BR93" s="439"/>
      <c r="BS93" s="440"/>
      <c r="BT93" s="439"/>
      <c r="BU93" s="439"/>
      <c r="BV93" s="439"/>
      <c r="BW93" s="439"/>
      <c r="BX93" s="439"/>
      <c r="BY93" s="439"/>
      <c r="BZ93" s="439"/>
      <c r="CA93" s="439"/>
      <c r="CB93" s="439"/>
      <c r="CC93" s="439"/>
      <c r="CD93" s="439">
        <v>10</v>
      </c>
      <c r="CE93" s="439"/>
      <c r="CF93" s="77"/>
      <c r="CG93" s="439"/>
      <c r="CH93" s="439">
        <v>3</v>
      </c>
      <c r="CI93" s="439">
        <v>7</v>
      </c>
      <c r="CJ93" s="78"/>
      <c r="CK93" s="133"/>
      <c r="CL93" s="75"/>
    </row>
    <row r="94" spans="1:90" s="47" customFormat="1" ht="13" customHeight="1">
      <c r="A94" s="1128"/>
      <c r="B94" s="432" t="s">
        <v>874</v>
      </c>
      <c r="C94" s="433" t="s">
        <v>875</v>
      </c>
      <c r="D94" s="160">
        <v>5</v>
      </c>
      <c r="E94" s="442">
        <v>77</v>
      </c>
      <c r="F94" s="161"/>
      <c r="G94" s="162"/>
      <c r="H94" s="163"/>
      <c r="I94" s="533"/>
      <c r="J94" s="164"/>
      <c r="K94" s="165"/>
      <c r="L94" s="166"/>
      <c r="M94" s="167"/>
      <c r="N94" s="168"/>
      <c r="O94" s="169"/>
      <c r="P94" s="170"/>
      <c r="Q94" s="171"/>
      <c r="R94" s="172"/>
      <c r="S94" s="577"/>
      <c r="T94" s="435">
        <f t="shared" si="10"/>
        <v>0</v>
      </c>
      <c r="U94" s="435">
        <f t="shared" si="11"/>
        <v>0</v>
      </c>
      <c r="V94" s="436" t="str">
        <f t="shared" si="12"/>
        <v>-</v>
      </c>
      <c r="W94" s="437" t="s">
        <v>1831</v>
      </c>
      <c r="X94" s="155">
        <v>1.08</v>
      </c>
      <c r="Y94" s="156">
        <f t="shared" si="13"/>
        <v>0</v>
      </c>
      <c r="Z94" s="156"/>
      <c r="AA94" s="175" t="s">
        <v>1252</v>
      </c>
      <c r="AB94" s="438" t="s">
        <v>1260</v>
      </c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  <c r="BF94" s="74"/>
      <c r="BG94" s="132"/>
      <c r="BH94" s="76"/>
      <c r="BI94" s="77"/>
      <c r="BJ94" s="439"/>
      <c r="BK94" s="439"/>
      <c r="BL94" s="439"/>
      <c r="BM94" s="439">
        <v>5</v>
      </c>
      <c r="BN94" s="439"/>
      <c r="BO94" s="439"/>
      <c r="BP94" s="439"/>
      <c r="BQ94" s="439"/>
      <c r="BR94" s="439"/>
      <c r="BS94" s="440"/>
      <c r="BT94" s="439"/>
      <c r="BU94" s="439"/>
      <c r="BV94" s="439"/>
      <c r="BW94" s="439"/>
      <c r="BX94" s="439"/>
      <c r="BY94" s="439"/>
      <c r="BZ94" s="439"/>
      <c r="CA94" s="439"/>
      <c r="CB94" s="439"/>
      <c r="CC94" s="439"/>
      <c r="CD94" s="439"/>
      <c r="CE94" s="439">
        <v>5</v>
      </c>
      <c r="CF94" s="77"/>
      <c r="CG94" s="439"/>
      <c r="CH94" s="439">
        <v>1</v>
      </c>
      <c r="CI94" s="439">
        <v>4</v>
      </c>
      <c r="CJ94" s="78"/>
      <c r="CK94" s="133"/>
      <c r="CL94" s="75"/>
    </row>
    <row r="95" spans="1:90" s="47" customFormat="1" ht="13" customHeight="1">
      <c r="A95" s="1128"/>
      <c r="B95" s="432" t="s">
        <v>876</v>
      </c>
      <c r="C95" s="433" t="s">
        <v>877</v>
      </c>
      <c r="D95" s="160">
        <v>4</v>
      </c>
      <c r="E95" s="442">
        <v>118</v>
      </c>
      <c r="F95" s="161"/>
      <c r="G95" s="162"/>
      <c r="H95" s="163"/>
      <c r="I95" s="533"/>
      <c r="J95" s="164"/>
      <c r="K95" s="165"/>
      <c r="L95" s="166"/>
      <c r="M95" s="167"/>
      <c r="N95" s="168"/>
      <c r="O95" s="169"/>
      <c r="P95" s="170"/>
      <c r="Q95" s="171"/>
      <c r="R95" s="172"/>
      <c r="S95" s="577"/>
      <c r="T95" s="435">
        <f t="shared" si="10"/>
        <v>0</v>
      </c>
      <c r="U95" s="435">
        <f t="shared" si="11"/>
        <v>0</v>
      </c>
      <c r="V95" s="436" t="str">
        <f t="shared" si="12"/>
        <v>-</v>
      </c>
      <c r="W95" s="437" t="s">
        <v>1832</v>
      </c>
      <c r="X95" s="155">
        <v>1.93</v>
      </c>
      <c r="Y95" s="156">
        <f t="shared" si="13"/>
        <v>0</v>
      </c>
      <c r="Z95" s="156"/>
      <c r="AA95" s="175" t="s">
        <v>1260</v>
      </c>
      <c r="AB95" s="438" t="s">
        <v>1261</v>
      </c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74"/>
      <c r="BG95" s="132"/>
      <c r="BH95" s="76"/>
      <c r="BI95" s="77"/>
      <c r="BJ95" s="439"/>
      <c r="BK95" s="439"/>
      <c r="BL95" s="439"/>
      <c r="BM95" s="439"/>
      <c r="BN95" s="439">
        <v>4</v>
      </c>
      <c r="BO95" s="439"/>
      <c r="BP95" s="439"/>
      <c r="BQ95" s="439"/>
      <c r="BR95" s="439"/>
      <c r="BS95" s="440"/>
      <c r="BT95" s="439"/>
      <c r="BU95" s="439"/>
      <c r="BV95" s="439"/>
      <c r="BW95" s="439"/>
      <c r="BX95" s="439"/>
      <c r="BY95" s="439"/>
      <c r="BZ95" s="439"/>
      <c r="CA95" s="439"/>
      <c r="CB95" s="439"/>
      <c r="CC95" s="439"/>
      <c r="CD95" s="439"/>
      <c r="CE95" s="439">
        <v>4</v>
      </c>
      <c r="CF95" s="77"/>
      <c r="CG95" s="439">
        <v>2</v>
      </c>
      <c r="CH95" s="439">
        <v>2</v>
      </c>
      <c r="CI95" s="439"/>
      <c r="CJ95" s="78"/>
      <c r="CK95" s="133"/>
      <c r="CL95" s="75"/>
    </row>
    <row r="96" spans="1:90" s="47" customFormat="1" ht="13" customHeight="1">
      <c r="A96" s="1128"/>
      <c r="B96" s="432" t="s">
        <v>878</v>
      </c>
      <c r="C96" s="433" t="s">
        <v>879</v>
      </c>
      <c r="D96" s="160">
        <v>3</v>
      </c>
      <c r="E96" s="442">
        <v>119</v>
      </c>
      <c r="F96" s="161"/>
      <c r="G96" s="162"/>
      <c r="H96" s="163"/>
      <c r="I96" s="533"/>
      <c r="J96" s="164"/>
      <c r="K96" s="165"/>
      <c r="L96" s="166"/>
      <c r="M96" s="167"/>
      <c r="N96" s="168"/>
      <c r="O96" s="169"/>
      <c r="P96" s="170"/>
      <c r="Q96" s="171"/>
      <c r="R96" s="172"/>
      <c r="S96" s="577"/>
      <c r="T96" s="435">
        <f t="shared" si="10"/>
        <v>0</v>
      </c>
      <c r="U96" s="435">
        <f t="shared" si="11"/>
        <v>0</v>
      </c>
      <c r="V96" s="436" t="str">
        <f t="shared" si="12"/>
        <v>-</v>
      </c>
      <c r="W96" s="437" t="s">
        <v>1833</v>
      </c>
      <c r="X96" s="155">
        <v>1.23</v>
      </c>
      <c r="Y96" s="156">
        <f t="shared" si="13"/>
        <v>0</v>
      </c>
      <c r="Z96" s="156"/>
      <c r="AA96" s="175" t="s">
        <v>1252</v>
      </c>
      <c r="AB96" s="438" t="s">
        <v>1257</v>
      </c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  <c r="BF96" s="74"/>
      <c r="BG96" s="132"/>
      <c r="BH96" s="76"/>
      <c r="BI96" s="77"/>
      <c r="BJ96" s="439"/>
      <c r="BK96" s="439"/>
      <c r="BL96" s="439"/>
      <c r="BM96" s="439"/>
      <c r="BN96" s="439"/>
      <c r="BO96" s="439">
        <v>3</v>
      </c>
      <c r="BP96" s="439"/>
      <c r="BQ96" s="439"/>
      <c r="BR96" s="439"/>
      <c r="BS96" s="440"/>
      <c r="BT96" s="439"/>
      <c r="BU96" s="439"/>
      <c r="BV96" s="439"/>
      <c r="BW96" s="439"/>
      <c r="BX96" s="439"/>
      <c r="BY96" s="439"/>
      <c r="BZ96" s="439"/>
      <c r="CA96" s="439"/>
      <c r="CB96" s="439"/>
      <c r="CC96" s="439"/>
      <c r="CD96" s="439"/>
      <c r="CE96" s="439">
        <v>3</v>
      </c>
      <c r="CF96" s="77"/>
      <c r="CG96" s="439"/>
      <c r="CH96" s="439"/>
      <c r="CI96" s="439">
        <v>3</v>
      </c>
      <c r="CJ96" s="78"/>
      <c r="CK96" s="133"/>
      <c r="CL96" s="75"/>
    </row>
    <row r="97" spans="1:90" s="47" customFormat="1" ht="13" customHeight="1">
      <c r="A97" s="1128"/>
      <c r="B97" s="432" t="s">
        <v>880</v>
      </c>
      <c r="C97" s="433" t="s">
        <v>881</v>
      </c>
      <c r="D97" s="160">
        <v>3</v>
      </c>
      <c r="E97" s="442">
        <v>131</v>
      </c>
      <c r="F97" s="161"/>
      <c r="G97" s="162"/>
      <c r="H97" s="163"/>
      <c r="I97" s="533"/>
      <c r="J97" s="164"/>
      <c r="K97" s="165"/>
      <c r="L97" s="166"/>
      <c r="M97" s="167"/>
      <c r="N97" s="168"/>
      <c r="O97" s="169"/>
      <c r="P97" s="170"/>
      <c r="Q97" s="171"/>
      <c r="R97" s="172"/>
      <c r="S97" s="577"/>
      <c r="T97" s="435">
        <f t="shared" si="10"/>
        <v>0</v>
      </c>
      <c r="U97" s="435">
        <f t="shared" si="11"/>
        <v>0</v>
      </c>
      <c r="V97" s="436" t="str">
        <f t="shared" si="12"/>
        <v>-</v>
      </c>
      <c r="W97" s="437" t="s">
        <v>1834</v>
      </c>
      <c r="X97" s="155">
        <v>1.43</v>
      </c>
      <c r="Y97" s="156">
        <f t="shared" si="13"/>
        <v>0</v>
      </c>
      <c r="Z97" s="156"/>
      <c r="AA97" s="175" t="s">
        <v>1260</v>
      </c>
      <c r="AB97" s="438" t="s">
        <v>1257</v>
      </c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74"/>
      <c r="BG97" s="132"/>
      <c r="BH97" s="76"/>
      <c r="BI97" s="77"/>
      <c r="BJ97" s="439"/>
      <c r="BK97" s="439"/>
      <c r="BL97" s="439"/>
      <c r="BM97" s="439"/>
      <c r="BN97" s="439"/>
      <c r="BO97" s="439">
        <v>3</v>
      </c>
      <c r="BP97" s="439"/>
      <c r="BQ97" s="439"/>
      <c r="BR97" s="439"/>
      <c r="BS97" s="440"/>
      <c r="BT97" s="439"/>
      <c r="BU97" s="439"/>
      <c r="BV97" s="439"/>
      <c r="BW97" s="439"/>
      <c r="BX97" s="439"/>
      <c r="BY97" s="439"/>
      <c r="BZ97" s="439"/>
      <c r="CA97" s="439"/>
      <c r="CB97" s="439"/>
      <c r="CC97" s="439"/>
      <c r="CD97" s="439"/>
      <c r="CE97" s="439">
        <v>3</v>
      </c>
      <c r="CF97" s="77"/>
      <c r="CG97" s="439">
        <v>1</v>
      </c>
      <c r="CH97" s="439">
        <v>2</v>
      </c>
      <c r="CI97" s="439"/>
      <c r="CJ97" s="78"/>
      <c r="CK97" s="133"/>
      <c r="CL97" s="75"/>
    </row>
    <row r="98" spans="1:90" s="47" customFormat="1" ht="13" customHeight="1">
      <c r="A98" s="1128"/>
      <c r="B98" s="432" t="s">
        <v>882</v>
      </c>
      <c r="C98" s="433" t="s">
        <v>883</v>
      </c>
      <c r="D98" s="160">
        <v>2</v>
      </c>
      <c r="E98" s="442">
        <v>127</v>
      </c>
      <c r="F98" s="161"/>
      <c r="G98" s="162"/>
      <c r="H98" s="163"/>
      <c r="I98" s="533"/>
      <c r="J98" s="164"/>
      <c r="K98" s="165"/>
      <c r="L98" s="166"/>
      <c r="M98" s="167"/>
      <c r="N98" s="168"/>
      <c r="O98" s="169"/>
      <c r="P98" s="170"/>
      <c r="Q98" s="171"/>
      <c r="R98" s="172"/>
      <c r="S98" s="577"/>
      <c r="T98" s="435">
        <f t="shared" si="10"/>
        <v>0</v>
      </c>
      <c r="U98" s="435">
        <f t="shared" si="11"/>
        <v>0</v>
      </c>
      <c r="V98" s="436" t="str">
        <f t="shared" si="12"/>
        <v>-</v>
      </c>
      <c r="W98" s="437" t="s">
        <v>1835</v>
      </c>
      <c r="X98" s="155">
        <v>1.59</v>
      </c>
      <c r="Y98" s="156">
        <f t="shared" si="13"/>
        <v>0</v>
      </c>
      <c r="Z98" s="156"/>
      <c r="AA98" s="175" t="s">
        <v>1260</v>
      </c>
      <c r="AB98" s="438" t="s">
        <v>1258</v>
      </c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74"/>
      <c r="BG98" s="132"/>
      <c r="BH98" s="76"/>
      <c r="BI98" s="77"/>
      <c r="BJ98" s="439"/>
      <c r="BK98" s="439"/>
      <c r="BL98" s="439"/>
      <c r="BM98" s="439"/>
      <c r="BN98" s="439"/>
      <c r="BO98" s="439"/>
      <c r="BP98" s="439">
        <v>2</v>
      </c>
      <c r="BQ98" s="439"/>
      <c r="BR98" s="439"/>
      <c r="BS98" s="440"/>
      <c r="BT98" s="439"/>
      <c r="BU98" s="439"/>
      <c r="BV98" s="439"/>
      <c r="BW98" s="439"/>
      <c r="BX98" s="439"/>
      <c r="BY98" s="439"/>
      <c r="BZ98" s="439"/>
      <c r="CA98" s="439"/>
      <c r="CB98" s="439"/>
      <c r="CC98" s="439"/>
      <c r="CD98" s="439"/>
      <c r="CE98" s="439">
        <v>2</v>
      </c>
      <c r="CF98" s="77"/>
      <c r="CG98" s="439"/>
      <c r="CH98" s="439">
        <v>2</v>
      </c>
      <c r="CI98" s="439"/>
      <c r="CJ98" s="78"/>
      <c r="CK98" s="133"/>
      <c r="CL98" s="75"/>
    </row>
    <row r="99" spans="1:90" s="47" customFormat="1" ht="13" customHeight="1">
      <c r="A99" s="1128"/>
      <c r="B99" s="432" t="s">
        <v>884</v>
      </c>
      <c r="C99" s="433" t="s">
        <v>885</v>
      </c>
      <c r="D99" s="160">
        <v>2</v>
      </c>
      <c r="E99" s="442">
        <v>131</v>
      </c>
      <c r="F99" s="161"/>
      <c r="G99" s="162"/>
      <c r="H99" s="163"/>
      <c r="I99" s="533"/>
      <c r="J99" s="164"/>
      <c r="K99" s="165"/>
      <c r="L99" s="166"/>
      <c r="M99" s="167"/>
      <c r="N99" s="168"/>
      <c r="O99" s="169"/>
      <c r="P99" s="170"/>
      <c r="Q99" s="171"/>
      <c r="R99" s="172"/>
      <c r="S99" s="577"/>
      <c r="T99" s="435">
        <f t="shared" si="10"/>
        <v>0</v>
      </c>
      <c r="U99" s="435">
        <f t="shared" si="11"/>
        <v>0</v>
      </c>
      <c r="V99" s="436" t="str">
        <f t="shared" si="12"/>
        <v>-</v>
      </c>
      <c r="W99" s="437" t="s">
        <v>506</v>
      </c>
      <c r="X99" s="155">
        <v>1.45</v>
      </c>
      <c r="Y99" s="156">
        <f t="shared" si="13"/>
        <v>0</v>
      </c>
      <c r="Z99" s="156"/>
      <c r="AA99" s="175" t="s">
        <v>1252</v>
      </c>
      <c r="AB99" s="438" t="s">
        <v>1258</v>
      </c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74"/>
      <c r="BG99" s="132"/>
      <c r="BH99" s="76"/>
      <c r="BI99" s="77"/>
      <c r="BJ99" s="439"/>
      <c r="BK99" s="439"/>
      <c r="BL99" s="439"/>
      <c r="BM99" s="439"/>
      <c r="BN99" s="439"/>
      <c r="BO99" s="439"/>
      <c r="BP99" s="439">
        <v>2</v>
      </c>
      <c r="BQ99" s="439"/>
      <c r="BR99" s="439"/>
      <c r="BS99" s="440"/>
      <c r="BT99" s="439"/>
      <c r="BU99" s="439"/>
      <c r="BV99" s="439"/>
      <c r="BW99" s="439"/>
      <c r="BX99" s="439"/>
      <c r="BY99" s="439"/>
      <c r="BZ99" s="439"/>
      <c r="CA99" s="439"/>
      <c r="CB99" s="439"/>
      <c r="CC99" s="439"/>
      <c r="CD99" s="439"/>
      <c r="CE99" s="439">
        <v>2</v>
      </c>
      <c r="CF99" s="77"/>
      <c r="CG99" s="439"/>
      <c r="CH99" s="439"/>
      <c r="CI99" s="439">
        <v>2</v>
      </c>
      <c r="CJ99" s="78"/>
      <c r="CK99" s="133"/>
      <c r="CL99" s="75"/>
    </row>
    <row r="100" spans="1:90" s="47" customFormat="1" ht="13" customHeight="1">
      <c r="A100" s="1128"/>
      <c r="B100" s="432" t="s">
        <v>886</v>
      </c>
      <c r="C100" s="433" t="s">
        <v>920</v>
      </c>
      <c r="D100" s="160">
        <v>2</v>
      </c>
      <c r="E100" s="442">
        <v>175</v>
      </c>
      <c r="F100" s="161"/>
      <c r="G100" s="162"/>
      <c r="H100" s="163"/>
      <c r="I100" s="533"/>
      <c r="J100" s="164"/>
      <c r="K100" s="165"/>
      <c r="L100" s="166"/>
      <c r="M100" s="167"/>
      <c r="N100" s="168"/>
      <c r="O100" s="169"/>
      <c r="P100" s="170"/>
      <c r="Q100" s="171"/>
      <c r="R100" s="172"/>
      <c r="S100" s="577"/>
      <c r="T100" s="435">
        <f t="shared" si="10"/>
        <v>0</v>
      </c>
      <c r="U100" s="435">
        <f t="shared" si="11"/>
        <v>0</v>
      </c>
      <c r="V100" s="436" t="str">
        <f t="shared" si="12"/>
        <v>-</v>
      </c>
      <c r="W100" s="437" t="s">
        <v>506</v>
      </c>
      <c r="X100" s="155">
        <v>2.1800000000000002</v>
      </c>
      <c r="Y100" s="156">
        <f t="shared" si="13"/>
        <v>0</v>
      </c>
      <c r="Z100" s="156"/>
      <c r="AA100" s="175" t="s">
        <v>1260</v>
      </c>
      <c r="AB100" s="438" t="s">
        <v>1259</v>
      </c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74"/>
      <c r="BG100" s="132"/>
      <c r="BH100" s="76"/>
      <c r="BI100" s="77"/>
      <c r="BJ100" s="439"/>
      <c r="BK100" s="439"/>
      <c r="BL100" s="439"/>
      <c r="BM100" s="439"/>
      <c r="BN100" s="439"/>
      <c r="BO100" s="439"/>
      <c r="BP100" s="439"/>
      <c r="BQ100" s="439"/>
      <c r="BR100" s="439">
        <v>2</v>
      </c>
      <c r="BS100" s="440"/>
      <c r="BT100" s="439"/>
      <c r="BU100" s="439"/>
      <c r="BV100" s="439"/>
      <c r="BW100" s="439"/>
      <c r="BX100" s="439"/>
      <c r="BY100" s="439"/>
      <c r="BZ100" s="439"/>
      <c r="CA100" s="439"/>
      <c r="CB100" s="439"/>
      <c r="CC100" s="439"/>
      <c r="CD100" s="439"/>
      <c r="CE100" s="439">
        <v>2</v>
      </c>
      <c r="CF100" s="77"/>
      <c r="CG100" s="439">
        <v>1</v>
      </c>
      <c r="CH100" s="439">
        <v>1</v>
      </c>
      <c r="CI100" s="439"/>
      <c r="CJ100" s="78"/>
      <c r="CK100" s="133"/>
      <c r="CL100" s="75"/>
    </row>
    <row r="101" spans="1:90" s="47" customFormat="1" ht="13" customHeight="1">
      <c r="A101" s="1128"/>
      <c r="B101" s="432" t="s">
        <v>889</v>
      </c>
      <c r="C101" s="433" t="s">
        <v>892</v>
      </c>
      <c r="D101" s="160">
        <v>3</v>
      </c>
      <c r="E101" s="442">
        <v>120</v>
      </c>
      <c r="F101" s="161"/>
      <c r="G101" s="162"/>
      <c r="H101" s="163"/>
      <c r="I101" s="533"/>
      <c r="J101" s="164"/>
      <c r="K101" s="165"/>
      <c r="L101" s="166"/>
      <c r="M101" s="167"/>
      <c r="N101" s="168"/>
      <c r="O101" s="169"/>
      <c r="P101" s="170"/>
      <c r="Q101" s="171"/>
      <c r="R101" s="172"/>
      <c r="S101" s="577"/>
      <c r="T101" s="435">
        <f t="shared" si="10"/>
        <v>0</v>
      </c>
      <c r="U101" s="435">
        <f t="shared" si="11"/>
        <v>0</v>
      </c>
      <c r="V101" s="436" t="str">
        <f t="shared" si="12"/>
        <v>-</v>
      </c>
      <c r="W101" s="437" t="s">
        <v>179</v>
      </c>
      <c r="X101" s="156">
        <v>2</v>
      </c>
      <c r="Y101" s="156">
        <f t="shared" si="13"/>
        <v>0</v>
      </c>
      <c r="Z101" s="156"/>
      <c r="AA101" s="175" t="s">
        <v>1260</v>
      </c>
      <c r="AB101" s="438" t="s">
        <v>1259</v>
      </c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74"/>
      <c r="BG101" s="132"/>
      <c r="BH101" s="76"/>
      <c r="BI101" s="77"/>
      <c r="BJ101" s="439"/>
      <c r="BK101" s="439"/>
      <c r="BL101" s="439"/>
      <c r="BM101" s="439"/>
      <c r="BN101" s="439"/>
      <c r="BO101" s="439"/>
      <c r="BP101" s="439"/>
      <c r="BQ101" s="439"/>
      <c r="BR101" s="439">
        <v>3</v>
      </c>
      <c r="BS101" s="440"/>
      <c r="BT101" s="439"/>
      <c r="BU101" s="439"/>
      <c r="BV101" s="439"/>
      <c r="BW101" s="439"/>
      <c r="BX101" s="439"/>
      <c r="BY101" s="439"/>
      <c r="BZ101" s="439"/>
      <c r="CA101" s="439"/>
      <c r="CB101" s="439"/>
      <c r="CC101" s="439"/>
      <c r="CD101" s="439"/>
      <c r="CE101" s="439">
        <v>3</v>
      </c>
      <c r="CF101" s="77"/>
      <c r="CG101" s="439">
        <v>1</v>
      </c>
      <c r="CH101" s="439">
        <v>2</v>
      </c>
      <c r="CI101" s="439"/>
      <c r="CJ101" s="78"/>
      <c r="CK101" s="133"/>
      <c r="CL101" s="75"/>
    </row>
    <row r="102" spans="1:90" s="47" customFormat="1" ht="13" customHeight="1">
      <c r="A102" s="1127" t="s">
        <v>805</v>
      </c>
      <c r="B102" s="432" t="s">
        <v>890</v>
      </c>
      <c r="C102" s="433" t="s">
        <v>906</v>
      </c>
      <c r="D102" s="160">
        <v>3</v>
      </c>
      <c r="E102" s="442">
        <v>107</v>
      </c>
      <c r="F102" s="161"/>
      <c r="G102" s="162"/>
      <c r="H102" s="163"/>
      <c r="I102" s="533"/>
      <c r="J102" s="164"/>
      <c r="K102" s="165"/>
      <c r="L102" s="166"/>
      <c r="M102" s="167"/>
      <c r="N102" s="168"/>
      <c r="O102" s="169"/>
      <c r="P102" s="170"/>
      <c r="Q102" s="171"/>
      <c r="R102" s="172"/>
      <c r="S102" s="577"/>
      <c r="T102" s="435">
        <f t="shared" si="10"/>
        <v>0</v>
      </c>
      <c r="U102" s="435">
        <f t="shared" si="11"/>
        <v>0</v>
      </c>
      <c r="V102" s="436" t="str">
        <f t="shared" si="12"/>
        <v>-</v>
      </c>
      <c r="W102" s="437" t="s">
        <v>232</v>
      </c>
      <c r="X102" s="156">
        <v>1.8</v>
      </c>
      <c r="Y102" s="156">
        <f t="shared" si="13"/>
        <v>0</v>
      </c>
      <c r="Z102" s="156"/>
      <c r="AA102" s="175" t="s">
        <v>1260</v>
      </c>
      <c r="AB102" s="438" t="s">
        <v>1259</v>
      </c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74"/>
      <c r="BG102" s="132"/>
      <c r="BH102" s="76"/>
      <c r="BI102" s="77"/>
      <c r="BJ102" s="439"/>
      <c r="BK102" s="439"/>
      <c r="BL102" s="439"/>
      <c r="BM102" s="439"/>
      <c r="BN102" s="439"/>
      <c r="BO102" s="439"/>
      <c r="BP102" s="439"/>
      <c r="BQ102" s="439"/>
      <c r="BR102" s="439">
        <v>3</v>
      </c>
      <c r="BS102" s="440"/>
      <c r="BT102" s="439"/>
      <c r="BU102" s="439"/>
      <c r="BV102" s="439"/>
      <c r="BW102" s="439"/>
      <c r="BX102" s="439"/>
      <c r="BY102" s="439"/>
      <c r="BZ102" s="439"/>
      <c r="CA102" s="439"/>
      <c r="CB102" s="439"/>
      <c r="CC102" s="439"/>
      <c r="CD102" s="439"/>
      <c r="CE102" s="439">
        <v>3</v>
      </c>
      <c r="CF102" s="77"/>
      <c r="CG102" s="439"/>
      <c r="CH102" s="439">
        <v>3</v>
      </c>
      <c r="CI102" s="439"/>
      <c r="CJ102" s="78"/>
      <c r="CK102" s="133"/>
      <c r="CL102" s="75"/>
    </row>
    <row r="103" spans="1:90" s="47" customFormat="1" ht="13" customHeight="1">
      <c r="A103" s="1128"/>
      <c r="B103" s="432" t="s">
        <v>894</v>
      </c>
      <c r="C103" s="433" t="s">
        <v>899</v>
      </c>
      <c r="D103" s="160">
        <v>2</v>
      </c>
      <c r="E103" s="442">
        <v>185</v>
      </c>
      <c r="F103" s="161"/>
      <c r="G103" s="162"/>
      <c r="H103" s="163"/>
      <c r="I103" s="533"/>
      <c r="J103" s="164"/>
      <c r="K103" s="165"/>
      <c r="L103" s="166"/>
      <c r="M103" s="167"/>
      <c r="N103" s="168"/>
      <c r="O103" s="169"/>
      <c r="P103" s="170"/>
      <c r="Q103" s="171"/>
      <c r="R103" s="172"/>
      <c r="S103" s="577"/>
      <c r="T103" s="435">
        <f t="shared" si="10"/>
        <v>0</v>
      </c>
      <c r="U103" s="435">
        <f t="shared" si="11"/>
        <v>0</v>
      </c>
      <c r="V103" s="436" t="str">
        <f t="shared" si="12"/>
        <v>-</v>
      </c>
      <c r="W103" s="437" t="s">
        <v>1836</v>
      </c>
      <c r="X103" s="156">
        <v>2.4500000000000002</v>
      </c>
      <c r="Y103" s="156">
        <f t="shared" si="13"/>
        <v>0</v>
      </c>
      <c r="Z103" s="156"/>
      <c r="AA103" s="175" t="s">
        <v>1254</v>
      </c>
      <c r="AB103" s="438" t="s">
        <v>1259</v>
      </c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74"/>
      <c r="BG103" s="132"/>
      <c r="BH103" s="76"/>
      <c r="BI103" s="77"/>
      <c r="BJ103" s="439"/>
      <c r="BK103" s="439"/>
      <c r="BL103" s="439"/>
      <c r="BM103" s="439"/>
      <c r="BN103" s="439"/>
      <c r="BO103" s="439"/>
      <c r="BP103" s="439"/>
      <c r="BQ103" s="439"/>
      <c r="BR103" s="439">
        <v>2</v>
      </c>
      <c r="BS103" s="440"/>
      <c r="BT103" s="439"/>
      <c r="BU103" s="439"/>
      <c r="BV103" s="439"/>
      <c r="BW103" s="439"/>
      <c r="BX103" s="439"/>
      <c r="BY103" s="439"/>
      <c r="BZ103" s="439"/>
      <c r="CA103" s="439"/>
      <c r="CB103" s="439"/>
      <c r="CC103" s="439"/>
      <c r="CD103" s="439"/>
      <c r="CE103" s="439">
        <v>2</v>
      </c>
      <c r="CF103" s="77"/>
      <c r="CG103" s="439">
        <v>2</v>
      </c>
      <c r="CH103" s="439"/>
      <c r="CI103" s="439"/>
      <c r="CJ103" s="78"/>
      <c r="CK103" s="133"/>
      <c r="CL103" s="75"/>
    </row>
    <row r="104" spans="1:90" s="47" customFormat="1" ht="13" customHeight="1">
      <c r="A104" s="1128"/>
      <c r="B104" s="432" t="s">
        <v>895</v>
      </c>
      <c r="C104" s="433" t="s">
        <v>900</v>
      </c>
      <c r="D104" s="160">
        <v>1</v>
      </c>
      <c r="E104" s="442">
        <v>147</v>
      </c>
      <c r="F104" s="161"/>
      <c r="G104" s="162"/>
      <c r="H104" s="163"/>
      <c r="I104" s="533"/>
      <c r="J104" s="164"/>
      <c r="K104" s="165"/>
      <c r="L104" s="166"/>
      <c r="M104" s="167"/>
      <c r="N104" s="168"/>
      <c r="O104" s="169"/>
      <c r="P104" s="170"/>
      <c r="Q104" s="171"/>
      <c r="R104" s="172"/>
      <c r="S104" s="577"/>
      <c r="T104" s="435">
        <f t="shared" si="10"/>
        <v>0</v>
      </c>
      <c r="U104" s="435">
        <f t="shared" si="11"/>
        <v>0</v>
      </c>
      <c r="V104" s="436" t="str">
        <f t="shared" si="12"/>
        <v>-</v>
      </c>
      <c r="W104" s="437" t="s">
        <v>320</v>
      </c>
      <c r="X104" s="156">
        <v>2.64</v>
      </c>
      <c r="Y104" s="156">
        <f t="shared" si="13"/>
        <v>0</v>
      </c>
      <c r="Z104" s="156"/>
      <c r="AA104" s="175" t="s">
        <v>1254</v>
      </c>
      <c r="AB104" s="438" t="s">
        <v>1259</v>
      </c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74"/>
      <c r="BG104" s="132"/>
      <c r="BH104" s="76"/>
      <c r="BI104" s="77"/>
      <c r="BJ104" s="439"/>
      <c r="BK104" s="439"/>
      <c r="BL104" s="439"/>
      <c r="BM104" s="439"/>
      <c r="BN104" s="439"/>
      <c r="BO104" s="439"/>
      <c r="BP104" s="439"/>
      <c r="BQ104" s="439"/>
      <c r="BR104" s="439">
        <v>1</v>
      </c>
      <c r="BS104" s="440"/>
      <c r="BT104" s="439"/>
      <c r="BU104" s="439"/>
      <c r="BV104" s="439"/>
      <c r="BW104" s="439"/>
      <c r="BX104" s="439"/>
      <c r="BY104" s="439"/>
      <c r="BZ104" s="439"/>
      <c r="CA104" s="439"/>
      <c r="CB104" s="439"/>
      <c r="CC104" s="439"/>
      <c r="CD104" s="439"/>
      <c r="CE104" s="439">
        <v>1</v>
      </c>
      <c r="CF104" s="77"/>
      <c r="CG104" s="439">
        <v>1</v>
      </c>
      <c r="CH104" s="439"/>
      <c r="CI104" s="439"/>
      <c r="CJ104" s="78"/>
      <c r="CK104" s="133"/>
      <c r="CL104" s="75"/>
    </row>
    <row r="105" spans="1:90" s="47" customFormat="1" ht="13" customHeight="1">
      <c r="A105" s="1128"/>
      <c r="B105" s="432" t="s">
        <v>896</v>
      </c>
      <c r="C105" s="433" t="s">
        <v>901</v>
      </c>
      <c r="D105" s="160">
        <v>1</v>
      </c>
      <c r="E105" s="442">
        <v>102</v>
      </c>
      <c r="F105" s="161"/>
      <c r="G105" s="162"/>
      <c r="H105" s="163"/>
      <c r="I105" s="533"/>
      <c r="J105" s="164"/>
      <c r="K105" s="165"/>
      <c r="L105" s="166"/>
      <c r="M105" s="167"/>
      <c r="N105" s="168"/>
      <c r="O105" s="169"/>
      <c r="P105" s="170"/>
      <c r="Q105" s="171"/>
      <c r="R105" s="172"/>
      <c r="S105" s="577"/>
      <c r="T105" s="435">
        <f t="shared" si="10"/>
        <v>0</v>
      </c>
      <c r="U105" s="435">
        <f t="shared" si="11"/>
        <v>0</v>
      </c>
      <c r="V105" s="436" t="str">
        <f t="shared" si="12"/>
        <v>-</v>
      </c>
      <c r="W105" s="437" t="s">
        <v>297</v>
      </c>
      <c r="X105" s="156">
        <v>1.43</v>
      </c>
      <c r="Y105" s="156">
        <f t="shared" si="13"/>
        <v>0</v>
      </c>
      <c r="Z105" s="156"/>
      <c r="AA105" s="175" t="s">
        <v>1254</v>
      </c>
      <c r="AB105" s="438" t="s">
        <v>1259</v>
      </c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  <c r="BF105" s="74"/>
      <c r="BG105" s="132"/>
      <c r="BH105" s="76"/>
      <c r="BI105" s="77"/>
      <c r="BJ105" s="439"/>
      <c r="BK105" s="439"/>
      <c r="BL105" s="439"/>
      <c r="BM105" s="439"/>
      <c r="BN105" s="439"/>
      <c r="BO105" s="439"/>
      <c r="BP105" s="439"/>
      <c r="BQ105" s="439"/>
      <c r="BR105" s="439">
        <v>1</v>
      </c>
      <c r="BS105" s="440"/>
      <c r="BT105" s="439"/>
      <c r="BU105" s="439"/>
      <c r="BV105" s="439"/>
      <c r="BW105" s="439"/>
      <c r="BX105" s="439"/>
      <c r="BY105" s="439"/>
      <c r="BZ105" s="439"/>
      <c r="CA105" s="439"/>
      <c r="CB105" s="439"/>
      <c r="CC105" s="439"/>
      <c r="CD105" s="439"/>
      <c r="CE105" s="439">
        <v>1</v>
      </c>
      <c r="CF105" s="77"/>
      <c r="CG105" s="439">
        <v>1</v>
      </c>
      <c r="CH105" s="439"/>
      <c r="CI105" s="439"/>
      <c r="CJ105" s="78"/>
      <c r="CK105" s="133"/>
      <c r="CL105" s="75"/>
    </row>
    <row r="106" spans="1:90" s="47" customFormat="1" ht="13" customHeight="1">
      <c r="A106" s="1128"/>
      <c r="B106" s="432" t="s">
        <v>897</v>
      </c>
      <c r="C106" s="433" t="s">
        <v>902</v>
      </c>
      <c r="D106" s="160">
        <v>1</v>
      </c>
      <c r="E106" s="442">
        <v>91</v>
      </c>
      <c r="F106" s="161"/>
      <c r="G106" s="162"/>
      <c r="H106" s="163"/>
      <c r="I106" s="533"/>
      <c r="J106" s="164"/>
      <c r="K106" s="165"/>
      <c r="L106" s="166"/>
      <c r="M106" s="167"/>
      <c r="N106" s="168"/>
      <c r="O106" s="169"/>
      <c r="P106" s="170"/>
      <c r="Q106" s="171"/>
      <c r="R106" s="172"/>
      <c r="S106" s="577"/>
      <c r="T106" s="435">
        <f t="shared" si="10"/>
        <v>0</v>
      </c>
      <c r="U106" s="435">
        <f t="shared" si="11"/>
        <v>0</v>
      </c>
      <c r="V106" s="436" t="str">
        <f t="shared" si="12"/>
        <v>-</v>
      </c>
      <c r="W106" s="437" t="s">
        <v>297</v>
      </c>
      <c r="X106" s="156">
        <v>0.99</v>
      </c>
      <c r="Y106" s="156">
        <f t="shared" si="13"/>
        <v>0</v>
      </c>
      <c r="Z106" s="156"/>
      <c r="AA106" s="175" t="s">
        <v>1254</v>
      </c>
      <c r="AB106" s="438" t="s">
        <v>1259</v>
      </c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  <c r="BF106" s="74"/>
      <c r="BG106" s="132"/>
      <c r="BH106" s="76"/>
      <c r="BI106" s="77"/>
      <c r="BJ106" s="439"/>
      <c r="BK106" s="439"/>
      <c r="BL106" s="439"/>
      <c r="BM106" s="439"/>
      <c r="BN106" s="439"/>
      <c r="BO106" s="439"/>
      <c r="BP106" s="439"/>
      <c r="BQ106" s="439"/>
      <c r="BR106" s="439">
        <v>1</v>
      </c>
      <c r="BS106" s="440"/>
      <c r="BT106" s="439"/>
      <c r="BU106" s="439"/>
      <c r="BV106" s="439"/>
      <c r="BW106" s="439"/>
      <c r="BX106" s="439"/>
      <c r="BY106" s="439"/>
      <c r="BZ106" s="439"/>
      <c r="CA106" s="439"/>
      <c r="CB106" s="439"/>
      <c r="CC106" s="439"/>
      <c r="CD106" s="439"/>
      <c r="CE106" s="439">
        <v>1</v>
      </c>
      <c r="CF106" s="77"/>
      <c r="CG106" s="439">
        <v>1</v>
      </c>
      <c r="CH106" s="439"/>
      <c r="CI106" s="439"/>
      <c r="CJ106" s="78"/>
      <c r="CK106" s="133"/>
      <c r="CL106" s="75"/>
    </row>
    <row r="107" spans="1:90" s="47" customFormat="1" ht="13" customHeight="1">
      <c r="A107" s="1128"/>
      <c r="B107" s="432" t="s">
        <v>898</v>
      </c>
      <c r="C107" s="433" t="s">
        <v>903</v>
      </c>
      <c r="D107" s="160">
        <v>1</v>
      </c>
      <c r="E107" s="442">
        <v>122</v>
      </c>
      <c r="F107" s="161"/>
      <c r="G107" s="162"/>
      <c r="H107" s="163"/>
      <c r="I107" s="533"/>
      <c r="J107" s="164"/>
      <c r="K107" s="165"/>
      <c r="L107" s="166"/>
      <c r="M107" s="167"/>
      <c r="N107" s="168"/>
      <c r="O107" s="169"/>
      <c r="P107" s="170"/>
      <c r="Q107" s="171"/>
      <c r="R107" s="172"/>
      <c r="S107" s="577"/>
      <c r="T107" s="435">
        <f t="shared" si="10"/>
        <v>0</v>
      </c>
      <c r="U107" s="435">
        <f t="shared" si="11"/>
        <v>0</v>
      </c>
      <c r="V107" s="436" t="str">
        <f t="shared" si="12"/>
        <v>-</v>
      </c>
      <c r="W107" s="437" t="s">
        <v>156</v>
      </c>
      <c r="X107" s="156">
        <v>1.68</v>
      </c>
      <c r="Y107" s="156">
        <f t="shared" si="13"/>
        <v>0</v>
      </c>
      <c r="Z107" s="156"/>
      <c r="AA107" s="175" t="s">
        <v>1254</v>
      </c>
      <c r="AB107" s="438" t="s">
        <v>1259</v>
      </c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74"/>
      <c r="BG107" s="132"/>
      <c r="BH107" s="76"/>
      <c r="BI107" s="77"/>
      <c r="BJ107" s="439"/>
      <c r="BK107" s="439"/>
      <c r="BL107" s="439"/>
      <c r="BM107" s="439"/>
      <c r="BN107" s="439"/>
      <c r="BO107" s="439"/>
      <c r="BP107" s="439"/>
      <c r="BQ107" s="439"/>
      <c r="BR107" s="439">
        <v>1</v>
      </c>
      <c r="BS107" s="440"/>
      <c r="BT107" s="439"/>
      <c r="BU107" s="439"/>
      <c r="BV107" s="439"/>
      <c r="BW107" s="439"/>
      <c r="BX107" s="439"/>
      <c r="BY107" s="439"/>
      <c r="BZ107" s="439"/>
      <c r="CA107" s="439"/>
      <c r="CB107" s="439"/>
      <c r="CC107" s="439"/>
      <c r="CD107" s="439"/>
      <c r="CE107" s="439">
        <v>1</v>
      </c>
      <c r="CF107" s="77"/>
      <c r="CG107" s="439">
        <v>1</v>
      </c>
      <c r="CH107" s="439"/>
      <c r="CI107" s="439"/>
      <c r="CJ107" s="78"/>
      <c r="CK107" s="133"/>
      <c r="CL107" s="75"/>
    </row>
    <row r="108" spans="1:90" s="47" customFormat="1" ht="13" customHeight="1">
      <c r="A108" s="1128"/>
      <c r="B108" s="432" t="s">
        <v>891</v>
      </c>
      <c r="C108" s="433" t="s">
        <v>893</v>
      </c>
      <c r="D108" s="160">
        <v>2</v>
      </c>
      <c r="E108" s="442">
        <v>129</v>
      </c>
      <c r="F108" s="161"/>
      <c r="G108" s="162"/>
      <c r="H108" s="163"/>
      <c r="I108" s="533"/>
      <c r="J108" s="164"/>
      <c r="K108" s="165"/>
      <c r="L108" s="166"/>
      <c r="M108" s="167"/>
      <c r="N108" s="168"/>
      <c r="O108" s="169"/>
      <c r="P108" s="170"/>
      <c r="Q108" s="171"/>
      <c r="R108" s="172"/>
      <c r="S108" s="577"/>
      <c r="T108" s="435">
        <f t="shared" si="10"/>
        <v>0</v>
      </c>
      <c r="U108" s="435">
        <f t="shared" si="11"/>
        <v>0</v>
      </c>
      <c r="V108" s="436" t="str">
        <f t="shared" si="12"/>
        <v>-</v>
      </c>
      <c r="W108" s="437" t="s">
        <v>232</v>
      </c>
      <c r="X108" s="156">
        <v>2.2400000000000002</v>
      </c>
      <c r="Y108" s="156">
        <f t="shared" si="13"/>
        <v>0</v>
      </c>
      <c r="Z108" s="156"/>
      <c r="AA108" s="175" t="s">
        <v>1260</v>
      </c>
      <c r="AB108" s="438" t="s">
        <v>1259</v>
      </c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  <c r="BF108" s="74"/>
      <c r="BG108" s="132"/>
      <c r="BH108" s="76"/>
      <c r="BI108" s="77"/>
      <c r="BJ108" s="439"/>
      <c r="BK108" s="439"/>
      <c r="BL108" s="439"/>
      <c r="BM108" s="439"/>
      <c r="BN108" s="439"/>
      <c r="BO108" s="439"/>
      <c r="BP108" s="439"/>
      <c r="BQ108" s="439"/>
      <c r="BR108" s="439">
        <v>2</v>
      </c>
      <c r="BS108" s="440"/>
      <c r="BT108" s="439"/>
      <c r="BU108" s="439"/>
      <c r="BV108" s="439"/>
      <c r="BW108" s="439"/>
      <c r="BX108" s="439"/>
      <c r="BY108" s="439"/>
      <c r="BZ108" s="439"/>
      <c r="CA108" s="439"/>
      <c r="CB108" s="439"/>
      <c r="CC108" s="439"/>
      <c r="CD108" s="439"/>
      <c r="CE108" s="439">
        <v>2</v>
      </c>
      <c r="CF108" s="77"/>
      <c r="CG108" s="439"/>
      <c r="CH108" s="439">
        <v>2</v>
      </c>
      <c r="CI108" s="439"/>
      <c r="CJ108" s="78"/>
      <c r="CK108" s="133"/>
      <c r="CL108" s="75"/>
    </row>
    <row r="109" spans="1:90" s="47" customFormat="1" ht="13" customHeight="1">
      <c r="A109" s="1128"/>
      <c r="B109" s="432" t="s">
        <v>806</v>
      </c>
      <c r="C109" s="433" t="s">
        <v>807</v>
      </c>
      <c r="D109" s="160">
        <v>1</v>
      </c>
      <c r="E109" s="442">
        <v>110</v>
      </c>
      <c r="F109" s="161"/>
      <c r="G109" s="162"/>
      <c r="H109" s="163"/>
      <c r="I109" s="533"/>
      <c r="J109" s="164"/>
      <c r="K109" s="165"/>
      <c r="L109" s="166"/>
      <c r="M109" s="167"/>
      <c r="N109" s="168"/>
      <c r="O109" s="169"/>
      <c r="P109" s="170"/>
      <c r="Q109" s="171"/>
      <c r="R109" s="172"/>
      <c r="S109" s="577"/>
      <c r="T109" s="435">
        <f t="shared" si="10"/>
        <v>0</v>
      </c>
      <c r="U109" s="435">
        <f t="shared" si="11"/>
        <v>0</v>
      </c>
      <c r="V109" s="436" t="str">
        <f t="shared" si="12"/>
        <v>-</v>
      </c>
      <c r="W109" s="437" t="s">
        <v>297</v>
      </c>
      <c r="X109" s="155">
        <v>1.6</v>
      </c>
      <c r="Y109" s="156">
        <f t="shared" si="13"/>
        <v>0</v>
      </c>
      <c r="Z109" s="156"/>
      <c r="AA109" s="175" t="s">
        <v>1260</v>
      </c>
      <c r="AB109" s="438" t="s">
        <v>1258</v>
      </c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74"/>
      <c r="BG109" s="132"/>
      <c r="BH109" s="76"/>
      <c r="BI109" s="77"/>
      <c r="BJ109" s="439"/>
      <c r="BK109" s="439"/>
      <c r="BL109" s="439"/>
      <c r="BM109" s="439"/>
      <c r="BN109" s="439"/>
      <c r="BO109" s="439"/>
      <c r="BP109" s="439">
        <v>1</v>
      </c>
      <c r="BQ109" s="439"/>
      <c r="BR109" s="439"/>
      <c r="BS109" s="440"/>
      <c r="BT109" s="439"/>
      <c r="BU109" s="439"/>
      <c r="BV109" s="439"/>
      <c r="BW109" s="439"/>
      <c r="BX109" s="439"/>
      <c r="BY109" s="439"/>
      <c r="BZ109" s="439"/>
      <c r="CA109" s="439"/>
      <c r="CB109" s="439"/>
      <c r="CC109" s="439"/>
      <c r="CD109" s="439"/>
      <c r="CE109" s="439">
        <v>1</v>
      </c>
      <c r="CF109" s="77"/>
      <c r="CG109" s="439"/>
      <c r="CH109" s="439">
        <v>1</v>
      </c>
      <c r="CI109" s="439"/>
      <c r="CJ109" s="78"/>
      <c r="CK109" s="133"/>
      <c r="CL109" s="75"/>
    </row>
    <row r="110" spans="1:90" s="47" customFormat="1" ht="13" customHeight="1">
      <c r="A110" s="1128"/>
      <c r="B110" s="432" t="s">
        <v>808</v>
      </c>
      <c r="C110" s="433" t="s">
        <v>809</v>
      </c>
      <c r="D110" s="160">
        <v>1</v>
      </c>
      <c r="E110" s="442">
        <v>87</v>
      </c>
      <c r="F110" s="161"/>
      <c r="G110" s="162"/>
      <c r="H110" s="163"/>
      <c r="I110" s="533"/>
      <c r="J110" s="164"/>
      <c r="K110" s="165"/>
      <c r="L110" s="166"/>
      <c r="M110" s="167"/>
      <c r="N110" s="168"/>
      <c r="O110" s="169"/>
      <c r="P110" s="170"/>
      <c r="Q110" s="171"/>
      <c r="R110" s="172"/>
      <c r="S110" s="577"/>
      <c r="T110" s="435">
        <f t="shared" si="10"/>
        <v>0</v>
      </c>
      <c r="U110" s="435">
        <f t="shared" si="11"/>
        <v>0</v>
      </c>
      <c r="V110" s="436" t="str">
        <f t="shared" si="12"/>
        <v>-</v>
      </c>
      <c r="W110" s="437" t="s">
        <v>257</v>
      </c>
      <c r="X110" s="155">
        <v>1.2</v>
      </c>
      <c r="Y110" s="156">
        <f t="shared" si="13"/>
        <v>0</v>
      </c>
      <c r="Z110" s="156"/>
      <c r="AA110" s="175" t="s">
        <v>1254</v>
      </c>
      <c r="AB110" s="438" t="s">
        <v>1258</v>
      </c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  <c r="BF110" s="74"/>
      <c r="BG110" s="132"/>
      <c r="BH110" s="76"/>
      <c r="BI110" s="77"/>
      <c r="BJ110" s="439"/>
      <c r="BK110" s="439"/>
      <c r="BL110" s="439"/>
      <c r="BM110" s="439"/>
      <c r="BN110" s="439"/>
      <c r="BO110" s="439"/>
      <c r="BP110" s="439">
        <v>1</v>
      </c>
      <c r="BQ110" s="439"/>
      <c r="BR110" s="439"/>
      <c r="BS110" s="440"/>
      <c r="BT110" s="439"/>
      <c r="BU110" s="439"/>
      <c r="BV110" s="439"/>
      <c r="BW110" s="439"/>
      <c r="BX110" s="439"/>
      <c r="BY110" s="439"/>
      <c r="BZ110" s="439"/>
      <c r="CA110" s="439"/>
      <c r="CB110" s="439"/>
      <c r="CC110" s="439"/>
      <c r="CD110" s="439"/>
      <c r="CE110" s="439">
        <v>1</v>
      </c>
      <c r="CF110" s="77"/>
      <c r="CG110" s="439">
        <v>1</v>
      </c>
      <c r="CH110" s="439"/>
      <c r="CI110" s="439"/>
      <c r="CJ110" s="78"/>
      <c r="CK110" s="133"/>
      <c r="CL110" s="75"/>
    </row>
    <row r="111" spans="1:90" s="47" customFormat="1" ht="13" customHeight="1">
      <c r="A111" s="1128"/>
      <c r="B111" s="432" t="s">
        <v>810</v>
      </c>
      <c r="C111" s="433" t="s">
        <v>811</v>
      </c>
      <c r="D111" s="160">
        <v>1</v>
      </c>
      <c r="E111" s="442">
        <v>97</v>
      </c>
      <c r="F111" s="161"/>
      <c r="G111" s="162"/>
      <c r="H111" s="163"/>
      <c r="I111" s="533"/>
      <c r="J111" s="164"/>
      <c r="K111" s="165"/>
      <c r="L111" s="166"/>
      <c r="M111" s="167"/>
      <c r="N111" s="168"/>
      <c r="O111" s="169"/>
      <c r="P111" s="170"/>
      <c r="Q111" s="171"/>
      <c r="R111" s="172"/>
      <c r="S111" s="577"/>
      <c r="T111" s="435">
        <f t="shared" si="10"/>
        <v>0</v>
      </c>
      <c r="U111" s="435">
        <f t="shared" si="11"/>
        <v>0</v>
      </c>
      <c r="V111" s="436" t="str">
        <f t="shared" si="12"/>
        <v>-</v>
      </c>
      <c r="W111" s="460" t="s">
        <v>473</v>
      </c>
      <c r="X111" s="155">
        <v>1.3</v>
      </c>
      <c r="Y111" s="156">
        <f t="shared" si="13"/>
        <v>0</v>
      </c>
      <c r="Z111" s="156"/>
      <c r="AA111" s="175" t="s">
        <v>1252</v>
      </c>
      <c r="AB111" s="438" t="s">
        <v>1258</v>
      </c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  <c r="BF111" s="74"/>
      <c r="BG111" s="132"/>
      <c r="BH111" s="76"/>
      <c r="BI111" s="77"/>
      <c r="BJ111" s="439"/>
      <c r="BK111" s="439"/>
      <c r="BL111" s="439"/>
      <c r="BM111" s="439"/>
      <c r="BN111" s="439"/>
      <c r="BO111" s="439"/>
      <c r="BP111" s="439">
        <v>1</v>
      </c>
      <c r="BQ111" s="439"/>
      <c r="BR111" s="439"/>
      <c r="BS111" s="440"/>
      <c r="BT111" s="439"/>
      <c r="BU111" s="439"/>
      <c r="BV111" s="439"/>
      <c r="BW111" s="439"/>
      <c r="BX111" s="439"/>
      <c r="BY111" s="439"/>
      <c r="BZ111" s="439"/>
      <c r="CA111" s="439"/>
      <c r="CB111" s="439"/>
      <c r="CC111" s="439">
        <v>1</v>
      </c>
      <c r="CD111" s="439"/>
      <c r="CE111" s="439"/>
      <c r="CF111" s="77"/>
      <c r="CG111" s="439"/>
      <c r="CH111" s="439"/>
      <c r="CI111" s="439">
        <v>1</v>
      </c>
      <c r="CJ111" s="78"/>
      <c r="CK111" s="133"/>
      <c r="CL111" s="75"/>
    </row>
    <row r="112" spans="1:90" s="47" customFormat="1" ht="13" customHeight="1">
      <c r="A112" s="1133"/>
      <c r="B112" s="443" t="s">
        <v>1647</v>
      </c>
      <c r="C112" s="444" t="s">
        <v>812</v>
      </c>
      <c r="D112" s="182">
        <v>1</v>
      </c>
      <c r="E112" s="445">
        <v>207</v>
      </c>
      <c r="F112" s="183"/>
      <c r="G112" s="184"/>
      <c r="H112" s="185"/>
      <c r="I112" s="534"/>
      <c r="J112" s="187"/>
      <c r="K112" s="188"/>
      <c r="L112" s="189"/>
      <c r="M112" s="190"/>
      <c r="N112" s="191"/>
      <c r="O112" s="192"/>
      <c r="P112" s="193"/>
      <c r="Q112" s="194"/>
      <c r="R112" s="195"/>
      <c r="S112" s="578"/>
      <c r="T112" s="446">
        <f t="shared" si="10"/>
        <v>0</v>
      </c>
      <c r="U112" s="446">
        <f t="shared" si="11"/>
        <v>0</v>
      </c>
      <c r="V112" s="447" t="str">
        <f t="shared" si="12"/>
        <v>-</v>
      </c>
      <c r="W112" s="448" t="s">
        <v>473</v>
      </c>
      <c r="X112" s="155">
        <v>3.2</v>
      </c>
      <c r="Y112" s="156">
        <f t="shared" si="13"/>
        <v>0</v>
      </c>
      <c r="Z112" s="156"/>
      <c r="AA112" s="198" t="s">
        <v>1252</v>
      </c>
      <c r="AB112" s="198" t="s">
        <v>1259</v>
      </c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74"/>
      <c r="BG112" s="132"/>
      <c r="BH112" s="76"/>
      <c r="BI112" s="77"/>
      <c r="BJ112" s="439"/>
      <c r="BK112" s="439"/>
      <c r="BL112" s="439"/>
      <c r="BM112" s="439"/>
      <c r="BN112" s="439"/>
      <c r="BO112" s="439"/>
      <c r="BP112" s="439"/>
      <c r="BQ112" s="439"/>
      <c r="BR112" s="439">
        <v>1</v>
      </c>
      <c r="BS112" s="440"/>
      <c r="BT112" s="439"/>
      <c r="BU112" s="439"/>
      <c r="BV112" s="439"/>
      <c r="BW112" s="439"/>
      <c r="BX112" s="439"/>
      <c r="BY112" s="439"/>
      <c r="BZ112" s="439"/>
      <c r="CA112" s="439"/>
      <c r="CB112" s="439"/>
      <c r="CC112" s="439">
        <v>1</v>
      </c>
      <c r="CD112" s="439"/>
      <c r="CE112" s="439"/>
      <c r="CF112" s="77"/>
      <c r="CG112" s="439"/>
      <c r="CH112" s="439"/>
      <c r="CI112" s="439">
        <v>1</v>
      </c>
      <c r="CJ112" s="78"/>
      <c r="CK112" s="133"/>
      <c r="CL112" s="75"/>
    </row>
    <row r="113" spans="1:90" s="47" customFormat="1" ht="13" customHeight="1">
      <c r="A113" s="1134"/>
      <c r="B113" s="449" t="s">
        <v>1646</v>
      </c>
      <c r="C113" s="450" t="s">
        <v>794</v>
      </c>
      <c r="D113" s="139">
        <v>5</v>
      </c>
      <c r="E113" s="442">
        <v>145</v>
      </c>
      <c r="F113" s="140"/>
      <c r="G113" s="141"/>
      <c r="H113" s="142"/>
      <c r="I113" s="143"/>
      <c r="J113" s="144"/>
      <c r="K113" s="145"/>
      <c r="L113" s="146"/>
      <c r="M113" s="147"/>
      <c r="N113" s="148"/>
      <c r="O113" s="149"/>
      <c r="P113" s="150"/>
      <c r="Q113" s="151"/>
      <c r="R113" s="152"/>
      <c r="S113" s="579"/>
      <c r="T113" s="451">
        <f t="shared" si="10"/>
        <v>0</v>
      </c>
      <c r="U113" s="451">
        <f t="shared" si="11"/>
        <v>0</v>
      </c>
      <c r="V113" s="452" t="str">
        <f t="shared" si="12"/>
        <v>-</v>
      </c>
      <c r="W113" s="200" t="s">
        <v>814</v>
      </c>
      <c r="X113" s="155">
        <v>2.4</v>
      </c>
      <c r="Y113" s="156">
        <f t="shared" si="13"/>
        <v>0</v>
      </c>
      <c r="Z113" s="156"/>
      <c r="AA113" s="175" t="s">
        <v>1254</v>
      </c>
      <c r="AB113" s="438" t="s">
        <v>1261</v>
      </c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  <c r="BF113" s="74"/>
      <c r="BG113" s="132"/>
      <c r="BH113" s="76"/>
      <c r="BI113" s="77"/>
      <c r="BJ113" s="439"/>
      <c r="BK113" s="439"/>
      <c r="BL113" s="439"/>
      <c r="BM113" s="439"/>
      <c r="BN113" s="439">
        <v>5</v>
      </c>
      <c r="BO113" s="439"/>
      <c r="BP113" s="439"/>
      <c r="BQ113" s="439"/>
      <c r="BR113" s="439"/>
      <c r="BS113" s="440"/>
      <c r="BT113" s="439"/>
      <c r="BU113" s="439"/>
      <c r="BV113" s="439"/>
      <c r="BW113" s="439"/>
      <c r="BX113" s="439"/>
      <c r="BY113" s="439"/>
      <c r="BZ113" s="439"/>
      <c r="CA113" s="439">
        <v>5</v>
      </c>
      <c r="CB113" s="439"/>
      <c r="CC113" s="439"/>
      <c r="CD113" s="439"/>
      <c r="CE113" s="439"/>
      <c r="CF113" s="77"/>
      <c r="CG113" s="439">
        <v>5</v>
      </c>
      <c r="CH113" s="439"/>
      <c r="CI113" s="439"/>
      <c r="CJ113" s="78"/>
      <c r="CK113" s="133"/>
      <c r="CL113" s="75"/>
    </row>
    <row r="114" spans="1:90" s="47" customFormat="1" ht="13" customHeight="1">
      <c r="A114" s="1128"/>
      <c r="B114" s="432" t="s">
        <v>795</v>
      </c>
      <c r="C114" s="433" t="s">
        <v>796</v>
      </c>
      <c r="D114" s="160">
        <v>5</v>
      </c>
      <c r="E114" s="442">
        <v>171</v>
      </c>
      <c r="F114" s="161"/>
      <c r="G114" s="162"/>
      <c r="H114" s="163"/>
      <c r="I114" s="533"/>
      <c r="J114" s="164"/>
      <c r="K114" s="165"/>
      <c r="L114" s="166"/>
      <c r="M114" s="167"/>
      <c r="N114" s="168"/>
      <c r="O114" s="169"/>
      <c r="P114" s="170"/>
      <c r="Q114" s="171"/>
      <c r="R114" s="172"/>
      <c r="S114" s="577"/>
      <c r="T114" s="435">
        <f t="shared" si="10"/>
        <v>0</v>
      </c>
      <c r="U114" s="435">
        <f t="shared" si="11"/>
        <v>0</v>
      </c>
      <c r="V114" s="436" t="str">
        <f t="shared" si="12"/>
        <v>-</v>
      </c>
      <c r="W114" s="437" t="s">
        <v>815</v>
      </c>
      <c r="X114" s="155">
        <v>2.9</v>
      </c>
      <c r="Y114" s="156">
        <f t="shared" si="13"/>
        <v>0</v>
      </c>
      <c r="Z114" s="156"/>
      <c r="AA114" s="175" t="s">
        <v>1260</v>
      </c>
      <c r="AB114" s="438" t="s">
        <v>1261</v>
      </c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74"/>
      <c r="BG114" s="132"/>
      <c r="BH114" s="76"/>
      <c r="BI114" s="77"/>
      <c r="BJ114" s="439"/>
      <c r="BK114" s="439"/>
      <c r="BL114" s="439"/>
      <c r="BM114" s="439"/>
      <c r="BN114" s="439">
        <v>5</v>
      </c>
      <c r="BO114" s="439"/>
      <c r="BP114" s="439"/>
      <c r="BQ114" s="439"/>
      <c r="BR114" s="439"/>
      <c r="BS114" s="440"/>
      <c r="BT114" s="439"/>
      <c r="BU114" s="439"/>
      <c r="BV114" s="439"/>
      <c r="BW114" s="439"/>
      <c r="BX114" s="439"/>
      <c r="BY114" s="439"/>
      <c r="BZ114" s="439"/>
      <c r="CA114" s="439">
        <v>5</v>
      </c>
      <c r="CB114" s="439"/>
      <c r="CC114" s="439"/>
      <c r="CD114" s="439"/>
      <c r="CE114" s="439"/>
      <c r="CF114" s="77"/>
      <c r="CG114" s="439"/>
      <c r="CH114" s="439">
        <v>5</v>
      </c>
      <c r="CI114" s="439"/>
      <c r="CJ114" s="78"/>
      <c r="CK114" s="133"/>
      <c r="CL114" s="75"/>
    </row>
    <row r="115" spans="1:90" s="47" customFormat="1" ht="13" customHeight="1">
      <c r="A115" s="1127" t="s">
        <v>793</v>
      </c>
      <c r="B115" s="432" t="s">
        <v>797</v>
      </c>
      <c r="C115" s="433" t="s">
        <v>798</v>
      </c>
      <c r="D115" s="160">
        <v>5</v>
      </c>
      <c r="E115" s="442">
        <v>250</v>
      </c>
      <c r="F115" s="161"/>
      <c r="G115" s="162"/>
      <c r="H115" s="163"/>
      <c r="I115" s="533"/>
      <c r="J115" s="164"/>
      <c r="K115" s="165"/>
      <c r="L115" s="166"/>
      <c r="M115" s="167"/>
      <c r="N115" s="168"/>
      <c r="O115" s="169"/>
      <c r="P115" s="170"/>
      <c r="Q115" s="171"/>
      <c r="R115" s="172"/>
      <c r="S115" s="577"/>
      <c r="T115" s="435">
        <f t="shared" si="10"/>
        <v>0</v>
      </c>
      <c r="U115" s="435">
        <f t="shared" si="11"/>
        <v>0</v>
      </c>
      <c r="V115" s="436" t="str">
        <f t="shared" si="12"/>
        <v>-</v>
      </c>
      <c r="W115" s="437" t="s">
        <v>816</v>
      </c>
      <c r="X115" s="155">
        <v>3</v>
      </c>
      <c r="Y115" s="156">
        <f t="shared" si="13"/>
        <v>0</v>
      </c>
      <c r="Z115" s="156"/>
      <c r="AA115" s="175" t="s">
        <v>1254</v>
      </c>
      <c r="AB115" s="438" t="s">
        <v>1257</v>
      </c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  <c r="BF115" s="74"/>
      <c r="BG115" s="132"/>
      <c r="BH115" s="76"/>
      <c r="BI115" s="77"/>
      <c r="BJ115" s="439"/>
      <c r="BK115" s="439"/>
      <c r="BL115" s="439"/>
      <c r="BM115" s="439"/>
      <c r="BN115" s="439"/>
      <c r="BO115" s="439">
        <v>5</v>
      </c>
      <c r="BP115" s="439"/>
      <c r="BQ115" s="439"/>
      <c r="BR115" s="439"/>
      <c r="BS115" s="440"/>
      <c r="BT115" s="439"/>
      <c r="BU115" s="439"/>
      <c r="BV115" s="439"/>
      <c r="BW115" s="439"/>
      <c r="BX115" s="439"/>
      <c r="BY115" s="439"/>
      <c r="BZ115" s="439"/>
      <c r="CA115" s="439">
        <v>5</v>
      </c>
      <c r="CB115" s="439"/>
      <c r="CC115" s="439"/>
      <c r="CD115" s="439"/>
      <c r="CE115" s="439"/>
      <c r="CF115" s="77"/>
      <c r="CG115" s="439">
        <v>5</v>
      </c>
      <c r="CH115" s="439"/>
      <c r="CI115" s="439"/>
      <c r="CJ115" s="78"/>
      <c r="CK115" s="133"/>
      <c r="CL115" s="75"/>
    </row>
    <row r="116" spans="1:90" s="47" customFormat="1" ht="13" customHeight="1">
      <c r="A116" s="1128"/>
      <c r="B116" s="432" t="s">
        <v>799</v>
      </c>
      <c r="C116" s="433" t="s">
        <v>800</v>
      </c>
      <c r="D116" s="160">
        <v>3</v>
      </c>
      <c r="E116" s="442">
        <v>152</v>
      </c>
      <c r="F116" s="161"/>
      <c r="G116" s="162"/>
      <c r="H116" s="163"/>
      <c r="I116" s="533"/>
      <c r="J116" s="164"/>
      <c r="K116" s="165"/>
      <c r="L116" s="166"/>
      <c r="M116" s="167"/>
      <c r="N116" s="168"/>
      <c r="O116" s="169"/>
      <c r="P116" s="170"/>
      <c r="Q116" s="171"/>
      <c r="R116" s="172"/>
      <c r="S116" s="577"/>
      <c r="T116" s="435">
        <f t="shared" si="10"/>
        <v>0</v>
      </c>
      <c r="U116" s="435">
        <f t="shared" si="11"/>
        <v>0</v>
      </c>
      <c r="V116" s="436" t="str">
        <f t="shared" si="12"/>
        <v>-</v>
      </c>
      <c r="W116" s="437" t="s">
        <v>436</v>
      </c>
      <c r="X116" s="155">
        <v>1.7</v>
      </c>
      <c r="Y116" s="156">
        <f t="shared" si="13"/>
        <v>0</v>
      </c>
      <c r="Z116" s="156"/>
      <c r="AA116" s="175" t="s">
        <v>1254</v>
      </c>
      <c r="AB116" s="438" t="s">
        <v>1257</v>
      </c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  <c r="BF116" s="74"/>
      <c r="BG116" s="132"/>
      <c r="BH116" s="76"/>
      <c r="BI116" s="77"/>
      <c r="BJ116" s="439"/>
      <c r="BK116" s="439"/>
      <c r="BL116" s="439"/>
      <c r="BM116" s="439"/>
      <c r="BN116" s="439"/>
      <c r="BO116" s="439">
        <v>3</v>
      </c>
      <c r="BP116" s="439"/>
      <c r="BQ116" s="439"/>
      <c r="BR116" s="439"/>
      <c r="BS116" s="440"/>
      <c r="BT116" s="439"/>
      <c r="BU116" s="439"/>
      <c r="BV116" s="439"/>
      <c r="BW116" s="439"/>
      <c r="BX116" s="439"/>
      <c r="BY116" s="439"/>
      <c r="BZ116" s="439"/>
      <c r="CA116" s="439">
        <v>3</v>
      </c>
      <c r="CB116" s="439"/>
      <c r="CC116" s="439"/>
      <c r="CD116" s="439"/>
      <c r="CE116" s="439"/>
      <c r="CF116" s="77"/>
      <c r="CG116" s="439">
        <v>3</v>
      </c>
      <c r="CH116" s="439"/>
      <c r="CI116" s="439"/>
      <c r="CJ116" s="78"/>
      <c r="CK116" s="133"/>
      <c r="CL116" s="75"/>
    </row>
    <row r="117" spans="1:90" s="47" customFormat="1" ht="13" customHeight="1">
      <c r="A117" s="1128"/>
      <c r="B117" s="432" t="s">
        <v>801</v>
      </c>
      <c r="C117" s="433" t="s">
        <v>802</v>
      </c>
      <c r="D117" s="160">
        <v>3</v>
      </c>
      <c r="E117" s="442">
        <v>184</v>
      </c>
      <c r="F117" s="161"/>
      <c r="G117" s="162"/>
      <c r="H117" s="163"/>
      <c r="I117" s="533"/>
      <c r="J117" s="164"/>
      <c r="K117" s="165"/>
      <c r="L117" s="166"/>
      <c r="M117" s="167"/>
      <c r="N117" s="168"/>
      <c r="O117" s="169"/>
      <c r="P117" s="170"/>
      <c r="Q117" s="171"/>
      <c r="R117" s="172"/>
      <c r="S117" s="577"/>
      <c r="T117" s="435">
        <f t="shared" si="10"/>
        <v>0</v>
      </c>
      <c r="U117" s="435">
        <f t="shared" si="11"/>
        <v>0</v>
      </c>
      <c r="V117" s="436" t="str">
        <f t="shared" si="12"/>
        <v>-</v>
      </c>
      <c r="W117" s="437" t="s">
        <v>817</v>
      </c>
      <c r="X117" s="155">
        <v>2.8</v>
      </c>
      <c r="Y117" s="156">
        <f t="shared" si="13"/>
        <v>0</v>
      </c>
      <c r="Z117" s="156"/>
      <c r="AA117" s="175" t="s">
        <v>1254</v>
      </c>
      <c r="AB117" s="438" t="s">
        <v>1257</v>
      </c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  <c r="BF117" s="74"/>
      <c r="BG117" s="132"/>
      <c r="BH117" s="76"/>
      <c r="BI117" s="77"/>
      <c r="BJ117" s="439"/>
      <c r="BK117" s="439"/>
      <c r="BL117" s="439"/>
      <c r="BM117" s="439"/>
      <c r="BN117" s="439"/>
      <c r="BO117" s="439">
        <v>3</v>
      </c>
      <c r="BP117" s="439"/>
      <c r="BQ117" s="439"/>
      <c r="BR117" s="439"/>
      <c r="BS117" s="440"/>
      <c r="BT117" s="439"/>
      <c r="BU117" s="439"/>
      <c r="BV117" s="439"/>
      <c r="BW117" s="439"/>
      <c r="BX117" s="439"/>
      <c r="BY117" s="439"/>
      <c r="BZ117" s="439"/>
      <c r="CA117" s="439">
        <v>3</v>
      </c>
      <c r="CB117" s="439"/>
      <c r="CC117" s="439"/>
      <c r="CD117" s="439"/>
      <c r="CE117" s="439"/>
      <c r="CF117" s="77"/>
      <c r="CG117" s="439">
        <v>3</v>
      </c>
      <c r="CH117" s="439"/>
      <c r="CI117" s="439"/>
      <c r="CJ117" s="78"/>
      <c r="CK117" s="133"/>
      <c r="CL117" s="75"/>
    </row>
    <row r="118" spans="1:90" s="47" customFormat="1" ht="13" customHeight="1">
      <c r="A118" s="1135"/>
      <c r="B118" s="461" t="s">
        <v>803</v>
      </c>
      <c r="C118" s="462" t="s">
        <v>804</v>
      </c>
      <c r="D118" s="463">
        <v>1</v>
      </c>
      <c r="E118" s="445">
        <v>123</v>
      </c>
      <c r="F118" s="549"/>
      <c r="G118" s="550"/>
      <c r="H118" s="551"/>
      <c r="I118" s="552"/>
      <c r="J118" s="553"/>
      <c r="K118" s="554"/>
      <c r="L118" s="555"/>
      <c r="M118" s="556"/>
      <c r="N118" s="557"/>
      <c r="O118" s="558"/>
      <c r="P118" s="559"/>
      <c r="Q118" s="560"/>
      <c r="R118" s="561"/>
      <c r="S118" s="581"/>
      <c r="T118" s="464">
        <f t="shared" si="10"/>
        <v>0</v>
      </c>
      <c r="U118" s="464">
        <f t="shared" si="11"/>
        <v>0</v>
      </c>
      <c r="V118" s="465" t="str">
        <f t="shared" si="12"/>
        <v>-</v>
      </c>
      <c r="W118" s="466" t="s">
        <v>473</v>
      </c>
      <c r="X118" s="155">
        <v>1.7</v>
      </c>
      <c r="Y118" s="156">
        <f t="shared" si="13"/>
        <v>0</v>
      </c>
      <c r="Z118" s="156"/>
      <c r="AA118" s="198" t="s">
        <v>1254</v>
      </c>
      <c r="AB118" s="198" t="s">
        <v>1258</v>
      </c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  <c r="BF118" s="74"/>
      <c r="BG118" s="132"/>
      <c r="BH118" s="76"/>
      <c r="BI118" s="77"/>
      <c r="BJ118" s="439"/>
      <c r="BK118" s="439"/>
      <c r="BL118" s="439"/>
      <c r="BM118" s="439"/>
      <c r="BN118" s="439"/>
      <c r="BO118" s="439"/>
      <c r="BP118" s="439">
        <v>1</v>
      </c>
      <c r="BQ118" s="439"/>
      <c r="BR118" s="439"/>
      <c r="BS118" s="440"/>
      <c r="BT118" s="439"/>
      <c r="BU118" s="439"/>
      <c r="BV118" s="439"/>
      <c r="BW118" s="439"/>
      <c r="BX118" s="439"/>
      <c r="BY118" s="439"/>
      <c r="BZ118" s="439"/>
      <c r="CA118" s="439">
        <v>1</v>
      </c>
      <c r="CB118" s="439"/>
      <c r="CC118" s="439"/>
      <c r="CD118" s="439"/>
      <c r="CE118" s="439"/>
      <c r="CF118" s="77"/>
      <c r="CG118" s="439">
        <v>1</v>
      </c>
      <c r="CH118" s="439"/>
      <c r="CI118" s="439"/>
      <c r="CJ118" s="78"/>
      <c r="CK118" s="133"/>
      <c r="CL118" s="75"/>
    </row>
    <row r="119" spans="1:90" s="47" customFormat="1" ht="13" customHeight="1">
      <c r="A119" s="1132"/>
      <c r="B119" s="449" t="s">
        <v>818</v>
      </c>
      <c r="C119" s="450" t="s">
        <v>819</v>
      </c>
      <c r="D119" s="139">
        <v>30</v>
      </c>
      <c r="E119" s="442">
        <v>123</v>
      </c>
      <c r="F119" s="140"/>
      <c r="G119" s="141"/>
      <c r="H119" s="142"/>
      <c r="I119" s="143"/>
      <c r="J119" s="144"/>
      <c r="K119" s="145"/>
      <c r="L119" s="146"/>
      <c r="M119" s="147"/>
      <c r="N119" s="148"/>
      <c r="O119" s="149"/>
      <c r="P119" s="150"/>
      <c r="Q119" s="151"/>
      <c r="R119" s="152"/>
      <c r="S119" s="579"/>
      <c r="T119" s="451">
        <f t="shared" si="10"/>
        <v>0</v>
      </c>
      <c r="U119" s="451">
        <f t="shared" si="11"/>
        <v>0</v>
      </c>
      <c r="V119" s="452" t="str">
        <f t="shared" si="12"/>
        <v>-</v>
      </c>
      <c r="W119" s="467" t="s">
        <v>232</v>
      </c>
      <c r="X119" s="155">
        <v>0.40500000000000003</v>
      </c>
      <c r="Y119" s="156">
        <f t="shared" si="13"/>
        <v>0</v>
      </c>
      <c r="Z119" s="156"/>
      <c r="AA119" s="468" t="s">
        <v>1252</v>
      </c>
      <c r="AB119" s="438" t="s">
        <v>1264</v>
      </c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  <c r="BF119" s="74"/>
      <c r="BG119" s="132"/>
      <c r="BH119" s="76"/>
      <c r="BI119" s="77"/>
      <c r="BJ119" s="439">
        <v>30</v>
      </c>
      <c r="BK119" s="439"/>
      <c r="BL119" s="439"/>
      <c r="BM119" s="439"/>
      <c r="BN119" s="439"/>
      <c r="BO119" s="439"/>
      <c r="BP119" s="439"/>
      <c r="BQ119" s="439"/>
      <c r="BR119" s="439"/>
      <c r="BS119" s="440"/>
      <c r="BT119" s="441">
        <v>30</v>
      </c>
      <c r="BU119" s="441"/>
      <c r="BV119" s="441"/>
      <c r="BW119" s="441"/>
      <c r="BX119" s="441">
        <v>30</v>
      </c>
      <c r="BY119" s="439"/>
      <c r="BZ119" s="441"/>
      <c r="CA119" s="441"/>
      <c r="CB119" s="441"/>
      <c r="CC119" s="441"/>
      <c r="CD119" s="441"/>
      <c r="CE119" s="441"/>
      <c r="CF119" s="133"/>
      <c r="CG119" s="441"/>
      <c r="CH119" s="441"/>
      <c r="CI119" s="441"/>
      <c r="CJ119" s="78"/>
      <c r="CK119" s="133"/>
      <c r="CL119" s="75"/>
    </row>
    <row r="120" spans="1:90" s="47" customFormat="1" ht="13" customHeight="1">
      <c r="A120" s="1128"/>
      <c r="B120" s="432" t="s">
        <v>820</v>
      </c>
      <c r="C120" s="433" t="s">
        <v>821</v>
      </c>
      <c r="D120" s="160">
        <v>20</v>
      </c>
      <c r="E120" s="442">
        <v>90</v>
      </c>
      <c r="F120" s="161"/>
      <c r="G120" s="162"/>
      <c r="H120" s="163"/>
      <c r="I120" s="533"/>
      <c r="J120" s="164"/>
      <c r="K120" s="165"/>
      <c r="L120" s="166"/>
      <c r="M120" s="167"/>
      <c r="N120" s="168"/>
      <c r="O120" s="169"/>
      <c r="P120" s="170"/>
      <c r="Q120" s="171"/>
      <c r="R120" s="172"/>
      <c r="S120" s="577"/>
      <c r="T120" s="435">
        <f t="shared" si="10"/>
        <v>0</v>
      </c>
      <c r="U120" s="435">
        <f t="shared" si="11"/>
        <v>0</v>
      </c>
      <c r="V120" s="436" t="str">
        <f t="shared" si="12"/>
        <v>-</v>
      </c>
      <c r="W120" s="469" t="s">
        <v>232</v>
      </c>
      <c r="X120" s="155">
        <v>0.379</v>
      </c>
      <c r="Y120" s="156">
        <f t="shared" si="13"/>
        <v>0</v>
      </c>
      <c r="Z120" s="156"/>
      <c r="AA120" s="468" t="s">
        <v>1252</v>
      </c>
      <c r="AB120" s="438" t="s">
        <v>1264</v>
      </c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  <c r="BF120" s="74"/>
      <c r="BG120" s="132"/>
      <c r="BH120" s="76"/>
      <c r="BI120" s="77"/>
      <c r="BJ120" s="439">
        <v>20</v>
      </c>
      <c r="BK120" s="439"/>
      <c r="BL120" s="439"/>
      <c r="BM120" s="439"/>
      <c r="BN120" s="439"/>
      <c r="BO120" s="439"/>
      <c r="BP120" s="439"/>
      <c r="BQ120" s="439"/>
      <c r="BR120" s="439"/>
      <c r="BS120" s="440"/>
      <c r="BT120" s="441">
        <v>20</v>
      </c>
      <c r="BU120" s="441"/>
      <c r="BV120" s="441"/>
      <c r="BW120" s="441"/>
      <c r="BX120" s="441">
        <v>20</v>
      </c>
      <c r="BY120" s="439"/>
      <c r="BZ120" s="441"/>
      <c r="CA120" s="441"/>
      <c r="CB120" s="441"/>
      <c r="CC120" s="441"/>
      <c r="CD120" s="441"/>
      <c r="CE120" s="441"/>
      <c r="CF120" s="133"/>
      <c r="CG120" s="441"/>
      <c r="CH120" s="441"/>
      <c r="CI120" s="441"/>
      <c r="CJ120" s="78"/>
      <c r="CK120" s="133"/>
      <c r="CL120" s="75"/>
    </row>
    <row r="121" spans="1:90" s="47" customFormat="1" ht="13" customHeight="1">
      <c r="A121" s="1128"/>
      <c r="B121" s="433" t="s">
        <v>822</v>
      </c>
      <c r="C121" s="433" t="s">
        <v>823</v>
      </c>
      <c r="D121" s="160">
        <v>20</v>
      </c>
      <c r="E121" s="442">
        <v>125</v>
      </c>
      <c r="F121" s="161"/>
      <c r="G121" s="162"/>
      <c r="H121" s="163"/>
      <c r="I121" s="533"/>
      <c r="J121" s="164"/>
      <c r="K121" s="165"/>
      <c r="L121" s="166"/>
      <c r="M121" s="167"/>
      <c r="N121" s="168"/>
      <c r="O121" s="169"/>
      <c r="P121" s="170"/>
      <c r="Q121" s="171"/>
      <c r="R121" s="172"/>
      <c r="S121" s="577"/>
      <c r="T121" s="435">
        <f t="shared" si="10"/>
        <v>0</v>
      </c>
      <c r="U121" s="435">
        <f t="shared" si="11"/>
        <v>0</v>
      </c>
      <c r="V121" s="436" t="str">
        <f t="shared" si="12"/>
        <v>-</v>
      </c>
      <c r="W121" s="437" t="s">
        <v>917</v>
      </c>
      <c r="X121" s="155">
        <v>0.83199999999999996</v>
      </c>
      <c r="Y121" s="156">
        <f t="shared" si="13"/>
        <v>0</v>
      </c>
      <c r="Z121" s="156"/>
      <c r="AA121" s="468" t="s">
        <v>1252</v>
      </c>
      <c r="AB121" s="438" t="s">
        <v>1263</v>
      </c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  <c r="BF121" s="74"/>
      <c r="BG121" s="132"/>
      <c r="BH121" s="76"/>
      <c r="BI121" s="77"/>
      <c r="BJ121" s="439"/>
      <c r="BK121" s="439">
        <v>20</v>
      </c>
      <c r="BL121" s="439"/>
      <c r="BM121" s="439"/>
      <c r="BN121" s="439"/>
      <c r="BO121" s="439"/>
      <c r="BP121" s="439"/>
      <c r="BQ121" s="439"/>
      <c r="BR121" s="439"/>
      <c r="BS121" s="440"/>
      <c r="BT121" s="441">
        <v>20</v>
      </c>
      <c r="BU121" s="441"/>
      <c r="BV121" s="441"/>
      <c r="BW121" s="441"/>
      <c r="BX121" s="441">
        <v>20</v>
      </c>
      <c r="BY121" s="439"/>
      <c r="BZ121" s="441"/>
      <c r="CA121" s="441"/>
      <c r="CB121" s="441"/>
      <c r="CC121" s="441"/>
      <c r="CD121" s="441"/>
      <c r="CE121" s="441"/>
      <c r="CF121" s="133"/>
      <c r="CG121" s="441"/>
      <c r="CH121" s="441"/>
      <c r="CI121" s="441"/>
      <c r="CJ121" s="78"/>
      <c r="CK121" s="133"/>
      <c r="CL121" s="75"/>
    </row>
    <row r="122" spans="1:90" s="47" customFormat="1" ht="13" customHeight="1">
      <c r="A122" s="1128"/>
      <c r="B122" s="432" t="s">
        <v>824</v>
      </c>
      <c r="C122" s="433" t="s">
        <v>825</v>
      </c>
      <c r="D122" s="160">
        <v>15</v>
      </c>
      <c r="E122" s="442">
        <v>127</v>
      </c>
      <c r="F122" s="161"/>
      <c r="G122" s="162"/>
      <c r="H122" s="163"/>
      <c r="I122" s="533"/>
      <c r="J122" s="164"/>
      <c r="K122" s="165"/>
      <c r="L122" s="166"/>
      <c r="M122" s="167"/>
      <c r="N122" s="168"/>
      <c r="O122" s="169"/>
      <c r="P122" s="170"/>
      <c r="Q122" s="171"/>
      <c r="R122" s="172"/>
      <c r="S122" s="577"/>
      <c r="T122" s="435">
        <f t="shared" si="10"/>
        <v>0</v>
      </c>
      <c r="U122" s="435">
        <f t="shared" si="11"/>
        <v>0</v>
      </c>
      <c r="V122" s="436" t="str">
        <f t="shared" si="12"/>
        <v>-</v>
      </c>
      <c r="W122" s="469" t="s">
        <v>232</v>
      </c>
      <c r="X122" s="155">
        <v>1.68</v>
      </c>
      <c r="Y122" s="156">
        <f t="shared" si="13"/>
        <v>0</v>
      </c>
      <c r="Z122" s="156"/>
      <c r="AA122" s="468" t="s">
        <v>1252</v>
      </c>
      <c r="AB122" s="438" t="s">
        <v>1262</v>
      </c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74"/>
      <c r="BG122" s="132"/>
      <c r="BH122" s="76"/>
      <c r="BI122" s="77"/>
      <c r="BJ122" s="439"/>
      <c r="BK122" s="439"/>
      <c r="BL122" s="439">
        <v>15</v>
      </c>
      <c r="BM122" s="439"/>
      <c r="BN122" s="439"/>
      <c r="BO122" s="439"/>
      <c r="BP122" s="439"/>
      <c r="BQ122" s="439"/>
      <c r="BR122" s="439"/>
      <c r="BS122" s="440"/>
      <c r="BT122" s="441">
        <v>15</v>
      </c>
      <c r="BU122" s="441"/>
      <c r="BV122" s="441">
        <v>15</v>
      </c>
      <c r="BW122" s="441"/>
      <c r="BX122" s="441"/>
      <c r="BY122" s="439"/>
      <c r="BZ122" s="441"/>
      <c r="CA122" s="441"/>
      <c r="CB122" s="441"/>
      <c r="CC122" s="441"/>
      <c r="CD122" s="441"/>
      <c r="CE122" s="441"/>
      <c r="CF122" s="133"/>
      <c r="CG122" s="441"/>
      <c r="CH122" s="441"/>
      <c r="CI122" s="441"/>
      <c r="CJ122" s="78"/>
      <c r="CK122" s="133"/>
      <c r="CL122" s="75"/>
    </row>
    <row r="123" spans="1:90" s="47" customFormat="1" ht="13" customHeight="1">
      <c r="A123" s="1128"/>
      <c r="B123" s="433" t="s">
        <v>826</v>
      </c>
      <c r="C123" s="433" t="s">
        <v>827</v>
      </c>
      <c r="D123" s="160">
        <v>15</v>
      </c>
      <c r="E123" s="442">
        <v>98</v>
      </c>
      <c r="F123" s="161"/>
      <c r="G123" s="162"/>
      <c r="H123" s="163"/>
      <c r="I123" s="533"/>
      <c r="J123" s="164"/>
      <c r="K123" s="165"/>
      <c r="L123" s="166"/>
      <c r="M123" s="167"/>
      <c r="N123" s="168"/>
      <c r="O123" s="169"/>
      <c r="P123" s="170"/>
      <c r="Q123" s="171"/>
      <c r="R123" s="172"/>
      <c r="S123" s="577"/>
      <c r="T123" s="435">
        <f t="shared" si="10"/>
        <v>0</v>
      </c>
      <c r="U123" s="435">
        <f t="shared" si="11"/>
        <v>0</v>
      </c>
      <c r="V123" s="436" t="str">
        <f t="shared" si="12"/>
        <v>-</v>
      </c>
      <c r="W123" s="437" t="s">
        <v>918</v>
      </c>
      <c r="X123" s="155">
        <v>0.70199999999999996</v>
      </c>
      <c r="Y123" s="156">
        <f t="shared" si="13"/>
        <v>0</v>
      </c>
      <c r="Z123" s="156"/>
      <c r="AA123" s="468" t="s">
        <v>1252</v>
      </c>
      <c r="AB123" s="438" t="s">
        <v>1262</v>
      </c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  <c r="BF123" s="74"/>
      <c r="BG123" s="132"/>
      <c r="BH123" s="76"/>
      <c r="BI123" s="77"/>
      <c r="BJ123" s="439"/>
      <c r="BK123" s="439"/>
      <c r="BL123" s="439">
        <v>15</v>
      </c>
      <c r="BM123" s="439"/>
      <c r="BN123" s="439"/>
      <c r="BO123" s="439"/>
      <c r="BP123" s="439"/>
      <c r="BQ123" s="439"/>
      <c r="BR123" s="439"/>
      <c r="BS123" s="440"/>
      <c r="BT123" s="441">
        <v>15</v>
      </c>
      <c r="BU123" s="441"/>
      <c r="BV123" s="441"/>
      <c r="BW123" s="441">
        <v>15</v>
      </c>
      <c r="BX123" s="441"/>
      <c r="BY123" s="439"/>
      <c r="BZ123" s="441"/>
      <c r="CA123" s="441"/>
      <c r="CB123" s="441"/>
      <c r="CC123" s="441"/>
      <c r="CD123" s="441"/>
      <c r="CE123" s="441"/>
      <c r="CF123" s="133"/>
      <c r="CG123" s="441"/>
      <c r="CH123" s="441"/>
      <c r="CI123" s="441"/>
      <c r="CJ123" s="78"/>
      <c r="CK123" s="133"/>
      <c r="CL123" s="75"/>
    </row>
    <row r="124" spans="1:90" s="47" customFormat="1" ht="13" customHeight="1">
      <c r="A124" s="1128"/>
      <c r="B124" s="432" t="s">
        <v>828</v>
      </c>
      <c r="C124" s="433" t="s">
        <v>829</v>
      </c>
      <c r="D124" s="160">
        <v>5</v>
      </c>
      <c r="E124" s="442">
        <v>130</v>
      </c>
      <c r="F124" s="161"/>
      <c r="G124" s="162"/>
      <c r="H124" s="163"/>
      <c r="I124" s="533"/>
      <c r="J124" s="164"/>
      <c r="K124" s="165"/>
      <c r="L124" s="166"/>
      <c r="M124" s="167"/>
      <c r="N124" s="168"/>
      <c r="O124" s="169"/>
      <c r="P124" s="170"/>
      <c r="Q124" s="171"/>
      <c r="R124" s="172"/>
      <c r="S124" s="577"/>
      <c r="T124" s="435">
        <f t="shared" ref="T124:T158" si="14">I124+H124+F124+G124+M124+J124+L124+K124+N124+R124+Q124+O124+S124+P124</f>
        <v>0</v>
      </c>
      <c r="U124" s="435">
        <f t="shared" ref="U124:U158" si="15">T124*D124</f>
        <v>0</v>
      </c>
      <c r="V124" s="436" t="str">
        <f t="shared" ref="V124:V158" si="16">IF(T124&gt;0,T124*E124,"-")</f>
        <v>-</v>
      </c>
      <c r="W124" s="453" t="s">
        <v>1830</v>
      </c>
      <c r="X124" s="155">
        <v>2.12</v>
      </c>
      <c r="Y124" s="156">
        <f t="shared" ref="Y124:Y158" si="17">X124*T124</f>
        <v>0</v>
      </c>
      <c r="Z124" s="156"/>
      <c r="AA124" s="470" t="s">
        <v>1254</v>
      </c>
      <c r="AB124" s="438" t="s">
        <v>1260</v>
      </c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74"/>
      <c r="BG124" s="132"/>
      <c r="BH124" s="76"/>
      <c r="BI124" s="77"/>
      <c r="BJ124" s="439"/>
      <c r="BK124" s="439"/>
      <c r="BL124" s="439"/>
      <c r="BM124" s="439">
        <v>5</v>
      </c>
      <c r="BN124" s="439"/>
      <c r="BO124" s="439"/>
      <c r="BP124" s="439"/>
      <c r="BQ124" s="439"/>
      <c r="BR124" s="439"/>
      <c r="BS124" s="440"/>
      <c r="BT124" s="439"/>
      <c r="BU124" s="439"/>
      <c r="BV124" s="439"/>
      <c r="BW124" s="439"/>
      <c r="BX124" s="439"/>
      <c r="BY124" s="439"/>
      <c r="BZ124" s="439"/>
      <c r="CA124" s="439">
        <v>5</v>
      </c>
      <c r="CB124" s="439"/>
      <c r="CC124" s="439"/>
      <c r="CD124" s="439"/>
      <c r="CE124" s="439"/>
      <c r="CF124" s="77"/>
      <c r="CG124" s="439">
        <v>4</v>
      </c>
      <c r="CH124" s="439">
        <v>1</v>
      </c>
      <c r="CI124" s="439"/>
      <c r="CJ124" s="78"/>
      <c r="CK124" s="133"/>
      <c r="CL124" s="75"/>
    </row>
    <row r="125" spans="1:90" s="47" customFormat="1" ht="13" customHeight="1">
      <c r="A125" s="1130"/>
      <c r="B125" s="432" t="s">
        <v>1632</v>
      </c>
      <c r="C125" s="433" t="s">
        <v>830</v>
      </c>
      <c r="D125" s="160">
        <v>5</v>
      </c>
      <c r="E125" s="442">
        <v>112</v>
      </c>
      <c r="F125" s="161"/>
      <c r="G125" s="162"/>
      <c r="H125" s="163"/>
      <c r="I125" s="533"/>
      <c r="J125" s="164"/>
      <c r="K125" s="165"/>
      <c r="L125" s="166"/>
      <c r="M125" s="167"/>
      <c r="N125" s="168"/>
      <c r="O125" s="169"/>
      <c r="P125" s="170"/>
      <c r="Q125" s="171"/>
      <c r="R125" s="172"/>
      <c r="S125" s="577"/>
      <c r="T125" s="435">
        <f t="shared" si="14"/>
        <v>0</v>
      </c>
      <c r="U125" s="435">
        <f t="shared" si="15"/>
        <v>0</v>
      </c>
      <c r="V125" s="436" t="str">
        <f t="shared" si="16"/>
        <v>-</v>
      </c>
      <c r="W125" s="437" t="s">
        <v>1819</v>
      </c>
      <c r="X125" s="155">
        <v>1.77</v>
      </c>
      <c r="Y125" s="156">
        <f t="shared" si="17"/>
        <v>0</v>
      </c>
      <c r="Z125" s="156"/>
      <c r="AA125" s="175" t="s">
        <v>1254</v>
      </c>
      <c r="AB125" s="438" t="s">
        <v>1260</v>
      </c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  <c r="BF125" s="74"/>
      <c r="BG125" s="132"/>
      <c r="BH125" s="76"/>
      <c r="BI125" s="77"/>
      <c r="BJ125" s="439"/>
      <c r="BK125" s="439"/>
      <c r="BL125" s="439"/>
      <c r="BM125" s="439">
        <v>5</v>
      </c>
      <c r="BN125" s="439"/>
      <c r="BO125" s="439"/>
      <c r="BP125" s="439"/>
      <c r="BQ125" s="439"/>
      <c r="BR125" s="439"/>
      <c r="BS125" s="440"/>
      <c r="BT125" s="439"/>
      <c r="BU125" s="439"/>
      <c r="BV125" s="439"/>
      <c r="BW125" s="439"/>
      <c r="BX125" s="439"/>
      <c r="BY125" s="439"/>
      <c r="BZ125" s="439"/>
      <c r="CA125" s="439">
        <v>5</v>
      </c>
      <c r="CB125" s="439"/>
      <c r="CC125" s="439"/>
      <c r="CD125" s="439"/>
      <c r="CE125" s="439"/>
      <c r="CF125" s="77"/>
      <c r="CG125" s="439">
        <v>4</v>
      </c>
      <c r="CH125" s="439">
        <v>1</v>
      </c>
      <c r="CI125" s="439"/>
      <c r="CJ125" s="78"/>
      <c r="CK125" s="133"/>
      <c r="CL125" s="75"/>
    </row>
    <row r="126" spans="1:90" s="47" customFormat="1" ht="13" customHeight="1">
      <c r="A126" s="1128"/>
      <c r="B126" s="432" t="s">
        <v>1633</v>
      </c>
      <c r="C126" s="433" t="s">
        <v>831</v>
      </c>
      <c r="D126" s="160">
        <v>5</v>
      </c>
      <c r="E126" s="442">
        <v>118</v>
      </c>
      <c r="F126" s="161"/>
      <c r="G126" s="162"/>
      <c r="H126" s="163"/>
      <c r="I126" s="533"/>
      <c r="J126" s="164"/>
      <c r="K126" s="165"/>
      <c r="L126" s="166"/>
      <c r="M126" s="167"/>
      <c r="N126" s="168"/>
      <c r="O126" s="169"/>
      <c r="P126" s="170"/>
      <c r="Q126" s="171"/>
      <c r="R126" s="172"/>
      <c r="S126" s="577"/>
      <c r="T126" s="435">
        <f t="shared" si="14"/>
        <v>0</v>
      </c>
      <c r="U126" s="435">
        <f t="shared" si="15"/>
        <v>0</v>
      </c>
      <c r="V126" s="436" t="str">
        <f t="shared" si="16"/>
        <v>-</v>
      </c>
      <c r="W126" s="437" t="s">
        <v>1837</v>
      </c>
      <c r="X126" s="155">
        <v>1.88</v>
      </c>
      <c r="Y126" s="156">
        <f t="shared" si="17"/>
        <v>0</v>
      </c>
      <c r="Z126" s="156"/>
      <c r="AA126" s="175" t="s">
        <v>1254</v>
      </c>
      <c r="AB126" s="438" t="s">
        <v>1260</v>
      </c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  <c r="BF126" s="74"/>
      <c r="BG126" s="132"/>
      <c r="BH126" s="76"/>
      <c r="BI126" s="77"/>
      <c r="BJ126" s="439"/>
      <c r="BK126" s="439"/>
      <c r="BL126" s="439"/>
      <c r="BM126" s="439">
        <v>5</v>
      </c>
      <c r="BN126" s="439"/>
      <c r="BO126" s="439"/>
      <c r="BP126" s="439"/>
      <c r="BQ126" s="439"/>
      <c r="BR126" s="439"/>
      <c r="BS126" s="440"/>
      <c r="BT126" s="439"/>
      <c r="BU126" s="439"/>
      <c r="BV126" s="439"/>
      <c r="BW126" s="439"/>
      <c r="BX126" s="439"/>
      <c r="BY126" s="439"/>
      <c r="BZ126" s="439"/>
      <c r="CA126" s="439">
        <v>5</v>
      </c>
      <c r="CB126" s="439"/>
      <c r="CC126" s="439"/>
      <c r="CD126" s="439"/>
      <c r="CE126" s="439"/>
      <c r="CF126" s="77"/>
      <c r="CG126" s="439">
        <v>5</v>
      </c>
      <c r="CH126" s="439"/>
      <c r="CI126" s="439"/>
      <c r="CJ126" s="78"/>
      <c r="CK126" s="133"/>
      <c r="CL126" s="75"/>
    </row>
    <row r="127" spans="1:90" s="47" customFormat="1" ht="13" customHeight="1">
      <c r="A127" s="1128"/>
      <c r="B127" s="432" t="s">
        <v>1634</v>
      </c>
      <c r="C127" s="433" t="s">
        <v>888</v>
      </c>
      <c r="D127" s="160">
        <v>10</v>
      </c>
      <c r="E127" s="442">
        <v>131</v>
      </c>
      <c r="F127" s="161"/>
      <c r="G127" s="162"/>
      <c r="H127" s="163"/>
      <c r="I127" s="533"/>
      <c r="J127" s="164"/>
      <c r="K127" s="165"/>
      <c r="L127" s="166"/>
      <c r="M127" s="167"/>
      <c r="N127" s="168"/>
      <c r="O127" s="169"/>
      <c r="P127" s="170"/>
      <c r="Q127" s="171"/>
      <c r="R127" s="172"/>
      <c r="S127" s="577"/>
      <c r="T127" s="435">
        <f t="shared" si="14"/>
        <v>0</v>
      </c>
      <c r="U127" s="435">
        <f t="shared" si="15"/>
        <v>0</v>
      </c>
      <c r="V127" s="436" t="str">
        <f t="shared" si="16"/>
        <v>-</v>
      </c>
      <c r="W127" s="437" t="s">
        <v>1838</v>
      </c>
      <c r="X127" s="155">
        <v>1.78</v>
      </c>
      <c r="Y127" s="156">
        <f t="shared" si="17"/>
        <v>0</v>
      </c>
      <c r="Z127" s="156"/>
      <c r="AA127" s="471" t="s">
        <v>1252</v>
      </c>
      <c r="AB127" s="438" t="s">
        <v>1260</v>
      </c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  <c r="BF127" s="74"/>
      <c r="BG127" s="132"/>
      <c r="BH127" s="76"/>
      <c r="BI127" s="77"/>
      <c r="BJ127" s="439"/>
      <c r="BK127" s="439"/>
      <c r="BL127" s="439"/>
      <c r="BM127" s="439">
        <v>10</v>
      </c>
      <c r="BN127" s="439"/>
      <c r="BO127" s="439"/>
      <c r="BP127" s="439"/>
      <c r="BQ127" s="439"/>
      <c r="BR127" s="439"/>
      <c r="BS127" s="440"/>
      <c r="BT127" s="439"/>
      <c r="BU127" s="439"/>
      <c r="BV127" s="439"/>
      <c r="BW127" s="439"/>
      <c r="BX127" s="439"/>
      <c r="BY127" s="439"/>
      <c r="BZ127" s="439"/>
      <c r="CA127" s="439"/>
      <c r="CB127" s="439"/>
      <c r="CC127" s="439"/>
      <c r="CD127" s="439">
        <v>10</v>
      </c>
      <c r="CE127" s="439"/>
      <c r="CF127" s="77"/>
      <c r="CG127" s="439"/>
      <c r="CH127" s="439">
        <v>3</v>
      </c>
      <c r="CI127" s="439">
        <v>7</v>
      </c>
      <c r="CJ127" s="78"/>
      <c r="CK127" s="133"/>
      <c r="CL127" s="75"/>
    </row>
    <row r="128" spans="1:90" s="47" customFormat="1" ht="13" customHeight="1">
      <c r="A128" s="1128"/>
      <c r="B128" s="432" t="s">
        <v>1635</v>
      </c>
      <c r="C128" s="433" t="s">
        <v>832</v>
      </c>
      <c r="D128" s="160">
        <v>15</v>
      </c>
      <c r="E128" s="442">
        <v>129</v>
      </c>
      <c r="F128" s="161"/>
      <c r="G128" s="162"/>
      <c r="H128" s="163"/>
      <c r="I128" s="533"/>
      <c r="J128" s="164"/>
      <c r="K128" s="165"/>
      <c r="L128" s="166"/>
      <c r="M128" s="167"/>
      <c r="N128" s="168"/>
      <c r="O128" s="169"/>
      <c r="P128" s="170"/>
      <c r="Q128" s="171"/>
      <c r="R128" s="172"/>
      <c r="S128" s="577"/>
      <c r="T128" s="435">
        <f t="shared" si="14"/>
        <v>0</v>
      </c>
      <c r="U128" s="435">
        <f t="shared" si="15"/>
        <v>0</v>
      </c>
      <c r="V128" s="436" t="str">
        <f t="shared" si="16"/>
        <v>-</v>
      </c>
      <c r="W128" s="437" t="s">
        <v>1839</v>
      </c>
      <c r="X128" s="155">
        <v>1.4</v>
      </c>
      <c r="Y128" s="156">
        <f t="shared" si="17"/>
        <v>0</v>
      </c>
      <c r="Z128" s="156"/>
      <c r="AA128" s="471" t="s">
        <v>1252</v>
      </c>
      <c r="AB128" s="438" t="s">
        <v>1260</v>
      </c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  <c r="BF128" s="74"/>
      <c r="BG128" s="132"/>
      <c r="BH128" s="76"/>
      <c r="BI128" s="77"/>
      <c r="BJ128" s="439"/>
      <c r="BK128" s="439"/>
      <c r="BL128" s="439"/>
      <c r="BM128" s="439">
        <v>15</v>
      </c>
      <c r="BN128" s="439"/>
      <c r="BO128" s="439"/>
      <c r="BP128" s="439"/>
      <c r="BQ128" s="439"/>
      <c r="BR128" s="439"/>
      <c r="BS128" s="440"/>
      <c r="BT128" s="439"/>
      <c r="BU128" s="439"/>
      <c r="BV128" s="439"/>
      <c r="BW128" s="439"/>
      <c r="BX128" s="439"/>
      <c r="BY128" s="439"/>
      <c r="BZ128" s="439"/>
      <c r="CA128" s="439"/>
      <c r="CB128" s="439"/>
      <c r="CC128" s="439"/>
      <c r="CD128" s="439">
        <v>15</v>
      </c>
      <c r="CE128" s="439"/>
      <c r="CF128" s="77"/>
      <c r="CG128" s="439"/>
      <c r="CH128" s="439"/>
      <c r="CI128" s="439">
        <v>15</v>
      </c>
      <c r="CJ128" s="78"/>
      <c r="CK128" s="133"/>
      <c r="CL128" s="75"/>
    </row>
    <row r="129" spans="1:90" s="47" customFormat="1" ht="13" customHeight="1">
      <c r="A129" s="1128"/>
      <c r="B129" s="432" t="s">
        <v>1636</v>
      </c>
      <c r="C129" s="433" t="s">
        <v>833</v>
      </c>
      <c r="D129" s="160">
        <v>3</v>
      </c>
      <c r="E129" s="442">
        <v>152</v>
      </c>
      <c r="F129" s="161"/>
      <c r="G129" s="162"/>
      <c r="H129" s="163"/>
      <c r="I129" s="533"/>
      <c r="J129" s="164"/>
      <c r="K129" s="165"/>
      <c r="L129" s="166"/>
      <c r="M129" s="167"/>
      <c r="N129" s="168"/>
      <c r="O129" s="169"/>
      <c r="P129" s="170"/>
      <c r="Q129" s="171"/>
      <c r="R129" s="172"/>
      <c r="S129" s="577"/>
      <c r="T129" s="435">
        <f t="shared" si="14"/>
        <v>0</v>
      </c>
      <c r="U129" s="435">
        <f t="shared" si="15"/>
        <v>0</v>
      </c>
      <c r="V129" s="436" t="str">
        <f t="shared" si="16"/>
        <v>-</v>
      </c>
      <c r="W129" s="437" t="s">
        <v>436</v>
      </c>
      <c r="X129" s="155">
        <v>1.58</v>
      </c>
      <c r="Y129" s="156">
        <f t="shared" si="17"/>
        <v>0</v>
      </c>
      <c r="Z129" s="156"/>
      <c r="AA129" s="175" t="s">
        <v>1254</v>
      </c>
      <c r="AB129" s="438" t="s">
        <v>1261</v>
      </c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  <c r="BF129" s="74"/>
      <c r="BG129" s="132"/>
      <c r="BH129" s="76"/>
      <c r="BI129" s="77"/>
      <c r="BJ129" s="439"/>
      <c r="BK129" s="439"/>
      <c r="BL129" s="439"/>
      <c r="BM129" s="439"/>
      <c r="BN129" s="439">
        <v>3</v>
      </c>
      <c r="BO129" s="439"/>
      <c r="BP129" s="439"/>
      <c r="BQ129" s="439"/>
      <c r="BR129" s="439"/>
      <c r="BS129" s="440"/>
      <c r="BT129" s="439"/>
      <c r="BU129" s="439"/>
      <c r="BV129" s="439"/>
      <c r="BW129" s="439"/>
      <c r="BX129" s="439"/>
      <c r="BY129" s="439"/>
      <c r="BZ129" s="439"/>
      <c r="CA129" s="439">
        <v>3</v>
      </c>
      <c r="CB129" s="439"/>
      <c r="CC129" s="439"/>
      <c r="CD129" s="439"/>
      <c r="CE129" s="439"/>
      <c r="CF129" s="77"/>
      <c r="CG129" s="439">
        <v>3</v>
      </c>
      <c r="CH129" s="439"/>
      <c r="CI129" s="439"/>
      <c r="CJ129" s="78"/>
      <c r="CK129" s="133"/>
      <c r="CL129" s="75"/>
    </row>
    <row r="130" spans="1:90" s="47" customFormat="1" ht="13" customHeight="1">
      <c r="A130" s="1128"/>
      <c r="B130" s="432" t="s">
        <v>1637</v>
      </c>
      <c r="C130" s="433" t="s">
        <v>834</v>
      </c>
      <c r="D130" s="160">
        <v>3</v>
      </c>
      <c r="E130" s="442">
        <v>122</v>
      </c>
      <c r="F130" s="161"/>
      <c r="G130" s="162"/>
      <c r="H130" s="163"/>
      <c r="I130" s="533"/>
      <c r="J130" s="164"/>
      <c r="K130" s="165"/>
      <c r="L130" s="166"/>
      <c r="M130" s="167"/>
      <c r="N130" s="168"/>
      <c r="O130" s="169"/>
      <c r="P130" s="170"/>
      <c r="Q130" s="171"/>
      <c r="R130" s="172"/>
      <c r="S130" s="577"/>
      <c r="T130" s="435">
        <f t="shared" si="14"/>
        <v>0</v>
      </c>
      <c r="U130" s="435">
        <f t="shared" si="15"/>
        <v>0</v>
      </c>
      <c r="V130" s="436" t="str">
        <f t="shared" si="16"/>
        <v>-</v>
      </c>
      <c r="W130" s="437" t="s">
        <v>1840</v>
      </c>
      <c r="X130" s="155">
        <v>1.46</v>
      </c>
      <c r="Y130" s="156">
        <f t="shared" si="17"/>
        <v>0</v>
      </c>
      <c r="Z130" s="156"/>
      <c r="AA130" s="175" t="s">
        <v>1260</v>
      </c>
      <c r="AB130" s="438" t="s">
        <v>1261</v>
      </c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  <c r="BF130" s="74"/>
      <c r="BG130" s="132"/>
      <c r="BH130" s="76"/>
      <c r="BI130" s="77"/>
      <c r="BJ130" s="439"/>
      <c r="BK130" s="439"/>
      <c r="BL130" s="439"/>
      <c r="BM130" s="439"/>
      <c r="BN130" s="439">
        <v>3</v>
      </c>
      <c r="BO130" s="439"/>
      <c r="BP130" s="439"/>
      <c r="BQ130" s="439"/>
      <c r="BR130" s="439"/>
      <c r="BS130" s="440"/>
      <c r="BT130" s="439"/>
      <c r="BU130" s="439"/>
      <c r="BV130" s="439"/>
      <c r="BW130" s="439"/>
      <c r="BX130" s="439"/>
      <c r="BY130" s="439"/>
      <c r="BZ130" s="439"/>
      <c r="CA130" s="439">
        <v>3</v>
      </c>
      <c r="CB130" s="439"/>
      <c r="CC130" s="439"/>
      <c r="CD130" s="439"/>
      <c r="CE130" s="439"/>
      <c r="CF130" s="77"/>
      <c r="CG130" s="439"/>
      <c r="CH130" s="439">
        <v>3</v>
      </c>
      <c r="CI130" s="439"/>
      <c r="CJ130" s="78"/>
      <c r="CK130" s="133"/>
      <c r="CL130" s="75"/>
    </row>
    <row r="131" spans="1:90" s="47" customFormat="1" ht="13" customHeight="1">
      <c r="A131" s="1128"/>
      <c r="B131" s="432" t="s">
        <v>1638</v>
      </c>
      <c r="C131" s="433" t="s">
        <v>835</v>
      </c>
      <c r="D131" s="160">
        <v>5</v>
      </c>
      <c r="E131" s="442">
        <v>90</v>
      </c>
      <c r="F131" s="161"/>
      <c r="G131" s="162"/>
      <c r="H131" s="163"/>
      <c r="I131" s="533"/>
      <c r="J131" s="164"/>
      <c r="K131" s="165"/>
      <c r="L131" s="166"/>
      <c r="M131" s="167"/>
      <c r="N131" s="168"/>
      <c r="O131" s="169"/>
      <c r="P131" s="170"/>
      <c r="Q131" s="171"/>
      <c r="R131" s="172"/>
      <c r="S131" s="577"/>
      <c r="T131" s="435">
        <f t="shared" si="14"/>
        <v>0</v>
      </c>
      <c r="U131" s="435">
        <f t="shared" si="15"/>
        <v>0</v>
      </c>
      <c r="V131" s="436" t="str">
        <f t="shared" si="16"/>
        <v>-</v>
      </c>
      <c r="W131" s="437" t="s">
        <v>1840</v>
      </c>
      <c r="X131" s="155">
        <v>1.32</v>
      </c>
      <c r="Y131" s="156">
        <f t="shared" si="17"/>
        <v>0</v>
      </c>
      <c r="Z131" s="156"/>
      <c r="AA131" s="471" t="s">
        <v>1252</v>
      </c>
      <c r="AB131" s="438" t="s">
        <v>1261</v>
      </c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  <c r="BF131" s="74"/>
      <c r="BG131" s="132"/>
      <c r="BH131" s="76"/>
      <c r="BI131" s="77"/>
      <c r="BJ131" s="439"/>
      <c r="BK131" s="439"/>
      <c r="BL131" s="439"/>
      <c r="BM131" s="439"/>
      <c r="BN131" s="439">
        <v>5</v>
      </c>
      <c r="BO131" s="439"/>
      <c r="BP131" s="439"/>
      <c r="BQ131" s="439"/>
      <c r="BR131" s="439"/>
      <c r="BS131" s="440"/>
      <c r="BT131" s="441"/>
      <c r="BU131" s="441"/>
      <c r="BV131" s="441"/>
      <c r="BW131" s="441"/>
      <c r="BX131" s="441"/>
      <c r="BY131" s="439"/>
      <c r="BZ131" s="439"/>
      <c r="CA131" s="439"/>
      <c r="CB131" s="439"/>
      <c r="CC131" s="439">
        <v>5</v>
      </c>
      <c r="CD131" s="439"/>
      <c r="CE131" s="439"/>
      <c r="CF131" s="77"/>
      <c r="CG131" s="439"/>
      <c r="CH131" s="439"/>
      <c r="CI131" s="439">
        <v>5</v>
      </c>
      <c r="CJ131" s="78"/>
      <c r="CK131" s="133"/>
      <c r="CL131" s="75"/>
    </row>
    <row r="132" spans="1:90" s="47" customFormat="1" ht="13" customHeight="1">
      <c r="A132" s="1128"/>
      <c r="B132" s="432" t="s">
        <v>1639</v>
      </c>
      <c r="C132" s="433" t="s">
        <v>836</v>
      </c>
      <c r="D132" s="160">
        <v>3</v>
      </c>
      <c r="E132" s="442">
        <v>185</v>
      </c>
      <c r="F132" s="161"/>
      <c r="G132" s="162"/>
      <c r="H132" s="163"/>
      <c r="I132" s="533"/>
      <c r="J132" s="164"/>
      <c r="K132" s="165"/>
      <c r="L132" s="166"/>
      <c r="M132" s="167"/>
      <c r="N132" s="168"/>
      <c r="O132" s="169"/>
      <c r="P132" s="170"/>
      <c r="Q132" s="171"/>
      <c r="R132" s="172"/>
      <c r="S132" s="577"/>
      <c r="T132" s="435">
        <f t="shared" si="14"/>
        <v>0</v>
      </c>
      <c r="U132" s="435">
        <f t="shared" si="15"/>
        <v>0</v>
      </c>
      <c r="V132" s="436" t="str">
        <f t="shared" si="16"/>
        <v>-</v>
      </c>
      <c r="W132" s="437" t="s">
        <v>1841</v>
      </c>
      <c r="X132" s="155">
        <v>2.61</v>
      </c>
      <c r="Y132" s="156">
        <f t="shared" si="17"/>
        <v>0</v>
      </c>
      <c r="Z132" s="156"/>
      <c r="AA132" s="175" t="s">
        <v>1260</v>
      </c>
      <c r="AB132" s="438" t="s">
        <v>1257</v>
      </c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  <c r="BF132" s="74"/>
      <c r="BG132" s="132"/>
      <c r="BH132" s="76"/>
      <c r="BI132" s="77"/>
      <c r="BJ132" s="439"/>
      <c r="BK132" s="439"/>
      <c r="BL132" s="439"/>
      <c r="BM132" s="439"/>
      <c r="BN132" s="439"/>
      <c r="BO132" s="439">
        <v>3</v>
      </c>
      <c r="BP132" s="439"/>
      <c r="BQ132" s="439"/>
      <c r="BR132" s="439"/>
      <c r="BS132" s="440"/>
      <c r="BT132" s="439"/>
      <c r="BU132" s="439"/>
      <c r="BV132" s="439"/>
      <c r="BW132" s="439"/>
      <c r="BX132" s="439"/>
      <c r="BY132" s="439"/>
      <c r="BZ132" s="439"/>
      <c r="CA132" s="439">
        <v>3</v>
      </c>
      <c r="CB132" s="439"/>
      <c r="CC132" s="439"/>
      <c r="CD132" s="439"/>
      <c r="CE132" s="439"/>
      <c r="CF132" s="77"/>
      <c r="CG132" s="439">
        <v>1</v>
      </c>
      <c r="CH132" s="439">
        <v>2</v>
      </c>
      <c r="CI132" s="439"/>
      <c r="CJ132" s="78"/>
      <c r="CK132" s="133"/>
      <c r="CL132" s="75"/>
    </row>
    <row r="133" spans="1:90" s="47" customFormat="1" ht="13" customHeight="1">
      <c r="A133" s="1128"/>
      <c r="B133" s="432" t="s">
        <v>1640</v>
      </c>
      <c r="C133" s="433" t="s">
        <v>837</v>
      </c>
      <c r="D133" s="160">
        <v>4</v>
      </c>
      <c r="E133" s="442">
        <v>194</v>
      </c>
      <c r="F133" s="161"/>
      <c r="G133" s="162"/>
      <c r="H133" s="163"/>
      <c r="I133" s="533"/>
      <c r="J133" s="164"/>
      <c r="K133" s="165"/>
      <c r="L133" s="166"/>
      <c r="M133" s="167"/>
      <c r="N133" s="168"/>
      <c r="O133" s="169"/>
      <c r="P133" s="170"/>
      <c r="Q133" s="171"/>
      <c r="R133" s="172"/>
      <c r="S133" s="577"/>
      <c r="T133" s="435">
        <f t="shared" si="14"/>
        <v>0</v>
      </c>
      <c r="U133" s="435">
        <f t="shared" si="15"/>
        <v>0</v>
      </c>
      <c r="V133" s="436" t="str">
        <f t="shared" si="16"/>
        <v>-</v>
      </c>
      <c r="W133" s="437" t="s">
        <v>1842</v>
      </c>
      <c r="X133" s="155">
        <v>2.29</v>
      </c>
      <c r="Y133" s="156">
        <f t="shared" si="17"/>
        <v>0</v>
      </c>
      <c r="Z133" s="156"/>
      <c r="AA133" s="471" t="s">
        <v>1252</v>
      </c>
      <c r="AB133" s="438" t="s">
        <v>1257</v>
      </c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  <c r="BF133" s="74"/>
      <c r="BG133" s="132"/>
      <c r="BH133" s="76"/>
      <c r="BI133" s="77"/>
      <c r="BJ133" s="439"/>
      <c r="BK133" s="439"/>
      <c r="BL133" s="439"/>
      <c r="BM133" s="439"/>
      <c r="BN133" s="439"/>
      <c r="BO133" s="439">
        <v>4</v>
      </c>
      <c r="BP133" s="439"/>
      <c r="BQ133" s="439"/>
      <c r="BR133" s="439"/>
      <c r="BS133" s="440"/>
      <c r="BT133" s="439"/>
      <c r="BU133" s="439"/>
      <c r="BV133" s="439"/>
      <c r="BW133" s="439"/>
      <c r="BX133" s="439"/>
      <c r="BY133" s="439"/>
      <c r="BZ133" s="439"/>
      <c r="CA133" s="439"/>
      <c r="CB133" s="439"/>
      <c r="CC133" s="439">
        <v>4</v>
      </c>
      <c r="CD133" s="439"/>
      <c r="CE133" s="439"/>
      <c r="CF133" s="77"/>
      <c r="CG133" s="439"/>
      <c r="CH133" s="439"/>
      <c r="CI133" s="439">
        <v>4</v>
      </c>
      <c r="CJ133" s="78"/>
      <c r="CK133" s="133"/>
      <c r="CL133" s="75"/>
    </row>
    <row r="134" spans="1:90" s="47" customFormat="1" ht="13" customHeight="1">
      <c r="A134" s="1128"/>
      <c r="B134" s="432" t="s">
        <v>838</v>
      </c>
      <c r="C134" s="433" t="s">
        <v>839</v>
      </c>
      <c r="D134" s="160">
        <v>3</v>
      </c>
      <c r="E134" s="442">
        <v>150</v>
      </c>
      <c r="F134" s="161"/>
      <c r="G134" s="162"/>
      <c r="H134" s="163"/>
      <c r="I134" s="533"/>
      <c r="J134" s="164"/>
      <c r="K134" s="165"/>
      <c r="L134" s="166"/>
      <c r="M134" s="167"/>
      <c r="N134" s="168"/>
      <c r="O134" s="169"/>
      <c r="P134" s="170"/>
      <c r="Q134" s="171"/>
      <c r="R134" s="172"/>
      <c r="S134" s="577"/>
      <c r="T134" s="435">
        <f t="shared" si="14"/>
        <v>0</v>
      </c>
      <c r="U134" s="435">
        <f t="shared" si="15"/>
        <v>0</v>
      </c>
      <c r="V134" s="436" t="str">
        <f t="shared" si="16"/>
        <v>-</v>
      </c>
      <c r="W134" s="437" t="s">
        <v>1801</v>
      </c>
      <c r="X134" s="155">
        <v>1.78</v>
      </c>
      <c r="Y134" s="156">
        <f t="shared" si="17"/>
        <v>0</v>
      </c>
      <c r="Z134" s="156"/>
      <c r="AA134" s="471" t="s">
        <v>1252</v>
      </c>
      <c r="AB134" s="438" t="s">
        <v>1257</v>
      </c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  <c r="BF134" s="74"/>
      <c r="BG134" s="132"/>
      <c r="BH134" s="76"/>
      <c r="BI134" s="77"/>
      <c r="BJ134" s="439"/>
      <c r="BK134" s="439"/>
      <c r="BL134" s="439"/>
      <c r="BM134" s="439"/>
      <c r="BN134" s="439"/>
      <c r="BO134" s="439">
        <v>3</v>
      </c>
      <c r="BP134" s="439"/>
      <c r="BQ134" s="439"/>
      <c r="BR134" s="439"/>
      <c r="BS134" s="440"/>
      <c r="BT134" s="439"/>
      <c r="BU134" s="439"/>
      <c r="BV134" s="439"/>
      <c r="BW134" s="439"/>
      <c r="BX134" s="439"/>
      <c r="BY134" s="439"/>
      <c r="BZ134" s="439"/>
      <c r="CA134" s="439"/>
      <c r="CB134" s="439"/>
      <c r="CC134" s="439">
        <v>3</v>
      </c>
      <c r="CD134" s="439"/>
      <c r="CE134" s="439"/>
      <c r="CF134" s="77"/>
      <c r="CG134" s="439"/>
      <c r="CH134" s="439"/>
      <c r="CI134" s="439">
        <v>3</v>
      </c>
      <c r="CJ134" s="78"/>
      <c r="CK134" s="133"/>
      <c r="CL134" s="75"/>
    </row>
    <row r="135" spans="1:90" s="47" customFormat="1" ht="13" customHeight="1">
      <c r="A135" s="1128"/>
      <c r="B135" s="432" t="s">
        <v>1641</v>
      </c>
      <c r="C135" s="433" t="s">
        <v>840</v>
      </c>
      <c r="D135" s="160">
        <v>3</v>
      </c>
      <c r="E135" s="442">
        <v>292</v>
      </c>
      <c r="F135" s="161"/>
      <c r="G135" s="162"/>
      <c r="H135" s="163"/>
      <c r="I135" s="533"/>
      <c r="J135" s="164"/>
      <c r="K135" s="165"/>
      <c r="L135" s="166"/>
      <c r="M135" s="167"/>
      <c r="N135" s="168"/>
      <c r="O135" s="169"/>
      <c r="P135" s="170"/>
      <c r="Q135" s="171"/>
      <c r="R135" s="172"/>
      <c r="S135" s="577"/>
      <c r="T135" s="435">
        <f t="shared" si="14"/>
        <v>0</v>
      </c>
      <c r="U135" s="435">
        <f t="shared" si="15"/>
        <v>0</v>
      </c>
      <c r="V135" s="436" t="str">
        <f t="shared" si="16"/>
        <v>-</v>
      </c>
      <c r="W135" s="437" t="s">
        <v>1843</v>
      </c>
      <c r="X135" s="155">
        <v>4.53</v>
      </c>
      <c r="Y135" s="156">
        <f t="shared" si="17"/>
        <v>0</v>
      </c>
      <c r="Z135" s="156"/>
      <c r="AA135" s="175" t="s">
        <v>1254</v>
      </c>
      <c r="AB135" s="438" t="s">
        <v>1258</v>
      </c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  <c r="BF135" s="74"/>
      <c r="BG135" s="132"/>
      <c r="BH135" s="76"/>
      <c r="BI135" s="77"/>
      <c r="BJ135" s="439"/>
      <c r="BK135" s="439"/>
      <c r="BL135" s="439"/>
      <c r="BM135" s="439"/>
      <c r="BN135" s="439"/>
      <c r="BO135" s="439"/>
      <c r="BP135" s="439">
        <v>3</v>
      </c>
      <c r="BQ135" s="439"/>
      <c r="BR135" s="439"/>
      <c r="BS135" s="440"/>
      <c r="BT135" s="439"/>
      <c r="BU135" s="439"/>
      <c r="BV135" s="439"/>
      <c r="BW135" s="439"/>
      <c r="BX135" s="439"/>
      <c r="BY135" s="439"/>
      <c r="BZ135" s="439"/>
      <c r="CA135" s="439">
        <v>3</v>
      </c>
      <c r="CB135" s="439"/>
      <c r="CC135" s="439"/>
      <c r="CD135" s="439"/>
      <c r="CE135" s="439"/>
      <c r="CF135" s="77"/>
      <c r="CG135" s="439">
        <v>3</v>
      </c>
      <c r="CH135" s="439"/>
      <c r="CI135" s="439"/>
      <c r="CJ135" s="78"/>
      <c r="CK135" s="133"/>
      <c r="CL135" s="75"/>
    </row>
    <row r="136" spans="1:90" s="47" customFormat="1" ht="13" customHeight="1">
      <c r="A136" s="1128"/>
      <c r="B136" s="432" t="s">
        <v>1642</v>
      </c>
      <c r="C136" s="433" t="s">
        <v>841</v>
      </c>
      <c r="D136" s="160">
        <v>2</v>
      </c>
      <c r="E136" s="442">
        <v>213</v>
      </c>
      <c r="F136" s="161"/>
      <c r="G136" s="162"/>
      <c r="H136" s="163"/>
      <c r="I136" s="533"/>
      <c r="J136" s="164"/>
      <c r="K136" s="165"/>
      <c r="L136" s="166"/>
      <c r="M136" s="167"/>
      <c r="N136" s="168"/>
      <c r="O136" s="169"/>
      <c r="P136" s="170"/>
      <c r="Q136" s="171"/>
      <c r="R136" s="172"/>
      <c r="S136" s="577"/>
      <c r="T136" s="435">
        <f t="shared" si="14"/>
        <v>0</v>
      </c>
      <c r="U136" s="435">
        <f t="shared" si="15"/>
        <v>0</v>
      </c>
      <c r="V136" s="436" t="str">
        <f t="shared" si="16"/>
        <v>-</v>
      </c>
      <c r="W136" s="437" t="s">
        <v>1844</v>
      </c>
      <c r="X136" s="155">
        <v>2.29</v>
      </c>
      <c r="Y136" s="156">
        <f t="shared" si="17"/>
        <v>0</v>
      </c>
      <c r="Z136" s="156"/>
      <c r="AA136" s="175" t="s">
        <v>1254</v>
      </c>
      <c r="AB136" s="438" t="s">
        <v>1258</v>
      </c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  <c r="BF136" s="74"/>
      <c r="BG136" s="132"/>
      <c r="BH136" s="76"/>
      <c r="BI136" s="77"/>
      <c r="BJ136" s="439"/>
      <c r="BK136" s="439"/>
      <c r="BL136" s="439"/>
      <c r="BM136" s="439"/>
      <c r="BN136" s="439"/>
      <c r="BO136" s="439"/>
      <c r="BP136" s="439">
        <v>2</v>
      </c>
      <c r="BQ136" s="439"/>
      <c r="BR136" s="439"/>
      <c r="BS136" s="440"/>
      <c r="BT136" s="439"/>
      <c r="BU136" s="439"/>
      <c r="BV136" s="439"/>
      <c r="BW136" s="439"/>
      <c r="BX136" s="439"/>
      <c r="BY136" s="439"/>
      <c r="BZ136" s="439"/>
      <c r="CA136" s="439">
        <v>2</v>
      </c>
      <c r="CB136" s="439"/>
      <c r="CC136" s="439"/>
      <c r="CD136" s="439"/>
      <c r="CE136" s="439"/>
      <c r="CF136" s="77"/>
      <c r="CG136" s="439">
        <v>2</v>
      </c>
      <c r="CH136" s="439"/>
      <c r="CI136" s="439"/>
      <c r="CJ136" s="78"/>
      <c r="CK136" s="133"/>
      <c r="CL136" s="75"/>
    </row>
    <row r="137" spans="1:90" s="47" customFormat="1" ht="13" customHeight="1">
      <c r="A137" s="1128"/>
      <c r="B137" s="432" t="s">
        <v>1643</v>
      </c>
      <c r="C137" s="433" t="s">
        <v>780</v>
      </c>
      <c r="D137" s="160">
        <v>1</v>
      </c>
      <c r="E137" s="442">
        <v>149</v>
      </c>
      <c r="F137" s="161"/>
      <c r="G137" s="162"/>
      <c r="H137" s="163"/>
      <c r="I137" s="533"/>
      <c r="J137" s="164"/>
      <c r="K137" s="165"/>
      <c r="L137" s="166"/>
      <c r="M137" s="167"/>
      <c r="N137" s="168"/>
      <c r="O137" s="169"/>
      <c r="P137" s="170"/>
      <c r="Q137" s="171"/>
      <c r="R137" s="172"/>
      <c r="S137" s="577"/>
      <c r="T137" s="435">
        <f t="shared" si="14"/>
        <v>0</v>
      </c>
      <c r="U137" s="435">
        <f t="shared" si="15"/>
        <v>0</v>
      </c>
      <c r="V137" s="436" t="str">
        <f t="shared" si="16"/>
        <v>-</v>
      </c>
      <c r="W137" s="437" t="s">
        <v>40</v>
      </c>
      <c r="X137" s="155">
        <v>2.25</v>
      </c>
      <c r="Y137" s="156">
        <f t="shared" si="17"/>
        <v>0</v>
      </c>
      <c r="Z137" s="156"/>
      <c r="AA137" s="175" t="s">
        <v>1260</v>
      </c>
      <c r="AB137" s="438" t="s">
        <v>1258</v>
      </c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  <c r="BF137" s="74"/>
      <c r="BG137" s="132"/>
      <c r="BH137" s="76"/>
      <c r="BI137" s="77"/>
      <c r="BJ137" s="439"/>
      <c r="BK137" s="439"/>
      <c r="BL137" s="439"/>
      <c r="BM137" s="439"/>
      <c r="BN137" s="439"/>
      <c r="BO137" s="439"/>
      <c r="BP137" s="439">
        <v>1</v>
      </c>
      <c r="BQ137" s="439"/>
      <c r="BR137" s="439"/>
      <c r="BS137" s="440"/>
      <c r="BT137" s="439"/>
      <c r="BU137" s="439"/>
      <c r="BV137" s="439"/>
      <c r="BW137" s="439"/>
      <c r="BX137" s="439"/>
      <c r="BY137" s="439"/>
      <c r="BZ137" s="439"/>
      <c r="CA137" s="439"/>
      <c r="CB137" s="439"/>
      <c r="CC137" s="439">
        <v>1</v>
      </c>
      <c r="CD137" s="439"/>
      <c r="CE137" s="439"/>
      <c r="CF137" s="77"/>
      <c r="CG137" s="439"/>
      <c r="CH137" s="439">
        <v>1</v>
      </c>
      <c r="CI137" s="439"/>
      <c r="CJ137" s="78"/>
      <c r="CK137" s="133"/>
      <c r="CL137" s="75"/>
    </row>
    <row r="138" spans="1:90" s="47" customFormat="1" ht="13" customHeight="1">
      <c r="A138" s="1128"/>
      <c r="B138" s="432" t="s">
        <v>1644</v>
      </c>
      <c r="C138" s="433" t="s">
        <v>781</v>
      </c>
      <c r="D138" s="160">
        <v>1</v>
      </c>
      <c r="E138" s="442">
        <v>119</v>
      </c>
      <c r="F138" s="161"/>
      <c r="G138" s="162"/>
      <c r="H138" s="163"/>
      <c r="I138" s="533"/>
      <c r="J138" s="164"/>
      <c r="K138" s="165"/>
      <c r="L138" s="166"/>
      <c r="M138" s="167"/>
      <c r="N138" s="168"/>
      <c r="O138" s="169"/>
      <c r="P138" s="170"/>
      <c r="Q138" s="171"/>
      <c r="R138" s="172"/>
      <c r="S138" s="577"/>
      <c r="T138" s="435">
        <f t="shared" si="14"/>
        <v>0</v>
      </c>
      <c r="U138" s="435">
        <f t="shared" si="15"/>
        <v>0</v>
      </c>
      <c r="V138" s="436" t="str">
        <f t="shared" si="16"/>
        <v>-</v>
      </c>
      <c r="W138" s="437" t="s">
        <v>40</v>
      </c>
      <c r="X138" s="155">
        <v>1.9</v>
      </c>
      <c r="Y138" s="156">
        <f t="shared" si="17"/>
        <v>0</v>
      </c>
      <c r="Z138" s="156"/>
      <c r="AA138" s="471" t="s">
        <v>1252</v>
      </c>
      <c r="AB138" s="438" t="s">
        <v>1258</v>
      </c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  <c r="BF138" s="74"/>
      <c r="BG138" s="132"/>
      <c r="BH138" s="76"/>
      <c r="BI138" s="77"/>
      <c r="BJ138" s="439"/>
      <c r="BK138" s="439"/>
      <c r="BL138" s="439"/>
      <c r="BM138" s="439"/>
      <c r="BN138" s="439"/>
      <c r="BO138" s="439"/>
      <c r="BP138" s="439">
        <v>1</v>
      </c>
      <c r="BQ138" s="439"/>
      <c r="BR138" s="439"/>
      <c r="BS138" s="440"/>
      <c r="BT138" s="439"/>
      <c r="BU138" s="439"/>
      <c r="BV138" s="439"/>
      <c r="BW138" s="439"/>
      <c r="BX138" s="439"/>
      <c r="BY138" s="439"/>
      <c r="BZ138" s="439"/>
      <c r="CA138" s="439"/>
      <c r="CB138" s="439"/>
      <c r="CC138" s="439">
        <v>1</v>
      </c>
      <c r="CD138" s="439"/>
      <c r="CE138" s="439"/>
      <c r="CF138" s="77"/>
      <c r="CG138" s="439"/>
      <c r="CH138" s="439"/>
      <c r="CI138" s="439">
        <v>1</v>
      </c>
      <c r="CJ138" s="78"/>
      <c r="CK138" s="133"/>
      <c r="CL138" s="75"/>
    </row>
    <row r="139" spans="1:90" s="47" customFormat="1" ht="13" customHeight="1">
      <c r="A139" s="1128"/>
      <c r="B139" s="432" t="s">
        <v>1645</v>
      </c>
      <c r="C139" s="433" t="s">
        <v>782</v>
      </c>
      <c r="D139" s="160">
        <v>2</v>
      </c>
      <c r="E139" s="442">
        <v>157</v>
      </c>
      <c r="F139" s="161"/>
      <c r="G139" s="162"/>
      <c r="H139" s="163"/>
      <c r="I139" s="533"/>
      <c r="J139" s="164"/>
      <c r="K139" s="165"/>
      <c r="L139" s="166"/>
      <c r="M139" s="167"/>
      <c r="N139" s="168"/>
      <c r="O139" s="169"/>
      <c r="P139" s="170"/>
      <c r="Q139" s="171"/>
      <c r="R139" s="172"/>
      <c r="S139" s="577"/>
      <c r="T139" s="435">
        <f t="shared" si="14"/>
        <v>0</v>
      </c>
      <c r="U139" s="435">
        <f t="shared" si="15"/>
        <v>0</v>
      </c>
      <c r="V139" s="436" t="str">
        <f t="shared" si="16"/>
        <v>-</v>
      </c>
      <c r="W139" s="437" t="s">
        <v>1835</v>
      </c>
      <c r="X139" s="155">
        <v>2.23</v>
      </c>
      <c r="Y139" s="156">
        <f t="shared" si="17"/>
        <v>0</v>
      </c>
      <c r="Z139" s="156"/>
      <c r="AA139" s="471" t="s">
        <v>1252</v>
      </c>
      <c r="AB139" s="438" t="s">
        <v>1258</v>
      </c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  <c r="BF139" s="74"/>
      <c r="BG139" s="132"/>
      <c r="BH139" s="76"/>
      <c r="BI139" s="77"/>
      <c r="BJ139" s="439"/>
      <c r="BK139" s="439"/>
      <c r="BL139" s="439"/>
      <c r="BM139" s="439"/>
      <c r="BN139" s="439"/>
      <c r="BO139" s="439"/>
      <c r="BP139" s="439">
        <v>2</v>
      </c>
      <c r="BQ139" s="439"/>
      <c r="BR139" s="439"/>
      <c r="BS139" s="440"/>
      <c r="BT139" s="439"/>
      <c r="BU139" s="439"/>
      <c r="BV139" s="439"/>
      <c r="BW139" s="439"/>
      <c r="BX139" s="439"/>
      <c r="BY139" s="439"/>
      <c r="BZ139" s="439"/>
      <c r="CA139" s="439"/>
      <c r="CB139" s="439"/>
      <c r="CC139" s="439">
        <v>2</v>
      </c>
      <c r="CD139" s="439"/>
      <c r="CE139" s="439"/>
      <c r="CF139" s="77"/>
      <c r="CG139" s="439"/>
      <c r="CH139" s="439"/>
      <c r="CI139" s="439">
        <v>2</v>
      </c>
      <c r="CJ139" s="78"/>
      <c r="CK139" s="133"/>
      <c r="CL139" s="75"/>
    </row>
    <row r="140" spans="1:90" s="47" customFormat="1" ht="13" customHeight="1">
      <c r="A140" s="1127" t="s">
        <v>1920</v>
      </c>
      <c r="B140" s="432" t="s">
        <v>783</v>
      </c>
      <c r="C140" s="433" t="s">
        <v>784</v>
      </c>
      <c r="D140" s="160">
        <v>1</v>
      </c>
      <c r="E140" s="442">
        <v>340</v>
      </c>
      <c r="F140" s="161"/>
      <c r="G140" s="162"/>
      <c r="H140" s="163"/>
      <c r="I140" s="533"/>
      <c r="J140" s="164"/>
      <c r="K140" s="165"/>
      <c r="L140" s="166"/>
      <c r="M140" s="167"/>
      <c r="N140" s="168"/>
      <c r="O140" s="169"/>
      <c r="P140" s="170"/>
      <c r="Q140" s="171"/>
      <c r="R140" s="172"/>
      <c r="S140" s="577"/>
      <c r="T140" s="435">
        <f t="shared" si="14"/>
        <v>0</v>
      </c>
      <c r="U140" s="435">
        <f t="shared" si="15"/>
        <v>0</v>
      </c>
      <c r="V140" s="436" t="str">
        <f t="shared" si="16"/>
        <v>-</v>
      </c>
      <c r="W140" s="437" t="s">
        <v>813</v>
      </c>
      <c r="X140" s="155">
        <v>5.9</v>
      </c>
      <c r="Y140" s="156">
        <f t="shared" si="17"/>
        <v>0</v>
      </c>
      <c r="Z140" s="156"/>
      <c r="AA140" s="175" t="s">
        <v>1252</v>
      </c>
      <c r="AB140" s="438" t="s">
        <v>1259</v>
      </c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  <c r="BF140" s="74"/>
      <c r="BG140" s="132"/>
      <c r="BH140" s="76"/>
      <c r="BI140" s="77"/>
      <c r="BJ140" s="439"/>
      <c r="BK140" s="439"/>
      <c r="BL140" s="439"/>
      <c r="BM140" s="439"/>
      <c r="BN140" s="439"/>
      <c r="BO140" s="439"/>
      <c r="BP140" s="439"/>
      <c r="BQ140" s="439"/>
      <c r="BR140" s="439">
        <v>1</v>
      </c>
      <c r="BS140" s="440"/>
      <c r="BT140" s="439"/>
      <c r="BU140" s="439"/>
      <c r="BV140" s="439"/>
      <c r="BW140" s="439"/>
      <c r="BX140" s="439"/>
      <c r="BY140" s="439"/>
      <c r="BZ140" s="439"/>
      <c r="CA140" s="439"/>
      <c r="CB140" s="439"/>
      <c r="CC140" s="439">
        <v>1</v>
      </c>
      <c r="CD140" s="439"/>
      <c r="CE140" s="439"/>
      <c r="CF140" s="77"/>
      <c r="CG140" s="439"/>
      <c r="CH140" s="439"/>
      <c r="CI140" s="439">
        <v>1</v>
      </c>
      <c r="CJ140" s="78"/>
      <c r="CK140" s="133"/>
      <c r="CL140" s="75"/>
    </row>
    <row r="141" spans="1:90" s="47" customFormat="1" ht="13" customHeight="1">
      <c r="A141" s="1127" t="s">
        <v>1919</v>
      </c>
      <c r="B141" s="432" t="s">
        <v>785</v>
      </c>
      <c r="C141" s="433" t="s">
        <v>786</v>
      </c>
      <c r="D141" s="160">
        <v>1</v>
      </c>
      <c r="E141" s="442">
        <v>193</v>
      </c>
      <c r="F141" s="161"/>
      <c r="G141" s="162"/>
      <c r="H141" s="163"/>
      <c r="I141" s="533"/>
      <c r="J141" s="164"/>
      <c r="K141" s="165"/>
      <c r="L141" s="166"/>
      <c r="M141" s="167"/>
      <c r="N141" s="168"/>
      <c r="O141" s="169"/>
      <c r="P141" s="170"/>
      <c r="Q141" s="171"/>
      <c r="R141" s="172"/>
      <c r="S141" s="577"/>
      <c r="T141" s="435">
        <f t="shared" si="14"/>
        <v>0</v>
      </c>
      <c r="U141" s="435">
        <f t="shared" si="15"/>
        <v>0</v>
      </c>
      <c r="V141" s="436" t="str">
        <f t="shared" si="16"/>
        <v>-</v>
      </c>
      <c r="W141" s="437" t="s">
        <v>813</v>
      </c>
      <c r="X141" s="155">
        <v>3.25</v>
      </c>
      <c r="Y141" s="156">
        <f t="shared" si="17"/>
        <v>0</v>
      </c>
      <c r="Z141" s="156"/>
      <c r="AA141" s="175" t="s">
        <v>1252</v>
      </c>
      <c r="AB141" s="438" t="s">
        <v>1259</v>
      </c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  <c r="BF141" s="74"/>
      <c r="BG141" s="132"/>
      <c r="BH141" s="76"/>
      <c r="BI141" s="77"/>
      <c r="BJ141" s="439"/>
      <c r="BK141" s="439"/>
      <c r="BL141" s="439"/>
      <c r="BM141" s="439"/>
      <c r="BN141" s="439"/>
      <c r="BO141" s="439"/>
      <c r="BP141" s="439"/>
      <c r="BQ141" s="439"/>
      <c r="BR141" s="439">
        <v>1</v>
      </c>
      <c r="BS141" s="440"/>
      <c r="BT141" s="439"/>
      <c r="BU141" s="439"/>
      <c r="BV141" s="439"/>
      <c r="BW141" s="439"/>
      <c r="BX141" s="439"/>
      <c r="BY141" s="439"/>
      <c r="BZ141" s="439"/>
      <c r="CA141" s="439"/>
      <c r="CB141" s="439"/>
      <c r="CC141" s="439">
        <v>1</v>
      </c>
      <c r="CD141" s="439"/>
      <c r="CE141" s="439"/>
      <c r="CF141" s="77"/>
      <c r="CG141" s="439"/>
      <c r="CH141" s="439"/>
      <c r="CI141" s="439">
        <v>1</v>
      </c>
      <c r="CJ141" s="78"/>
      <c r="CK141" s="133"/>
      <c r="CL141" s="75"/>
    </row>
    <row r="142" spans="1:90" s="47" customFormat="1" ht="13" customHeight="1">
      <c r="A142" s="1128"/>
      <c r="B142" s="432" t="s">
        <v>787</v>
      </c>
      <c r="C142" s="433" t="s">
        <v>788</v>
      </c>
      <c r="D142" s="160">
        <v>1</v>
      </c>
      <c r="E142" s="442">
        <v>223</v>
      </c>
      <c r="F142" s="161"/>
      <c r="G142" s="162"/>
      <c r="H142" s="163"/>
      <c r="I142" s="533"/>
      <c r="J142" s="164"/>
      <c r="K142" s="165"/>
      <c r="L142" s="166"/>
      <c r="M142" s="167"/>
      <c r="N142" s="168"/>
      <c r="O142" s="169"/>
      <c r="P142" s="170"/>
      <c r="Q142" s="171"/>
      <c r="R142" s="172"/>
      <c r="S142" s="577"/>
      <c r="T142" s="435">
        <f t="shared" si="14"/>
        <v>0</v>
      </c>
      <c r="U142" s="435">
        <f t="shared" si="15"/>
        <v>0</v>
      </c>
      <c r="V142" s="436" t="str">
        <f t="shared" si="16"/>
        <v>-</v>
      </c>
      <c r="W142" s="437" t="s">
        <v>813</v>
      </c>
      <c r="X142" s="155">
        <v>3.8</v>
      </c>
      <c r="Y142" s="156">
        <f t="shared" si="17"/>
        <v>0</v>
      </c>
      <c r="Z142" s="156"/>
      <c r="AA142" s="175" t="s">
        <v>1252</v>
      </c>
      <c r="AB142" s="438" t="s">
        <v>1259</v>
      </c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  <c r="BF142" s="74"/>
      <c r="BG142" s="132"/>
      <c r="BH142" s="76"/>
      <c r="BI142" s="77"/>
      <c r="BJ142" s="439"/>
      <c r="BK142" s="439"/>
      <c r="BL142" s="439"/>
      <c r="BM142" s="439"/>
      <c r="BN142" s="439"/>
      <c r="BO142" s="439"/>
      <c r="BP142" s="439"/>
      <c r="BQ142" s="439"/>
      <c r="BR142" s="439">
        <v>1</v>
      </c>
      <c r="BS142" s="440"/>
      <c r="BT142" s="439"/>
      <c r="BU142" s="439"/>
      <c r="BV142" s="439"/>
      <c r="BW142" s="439"/>
      <c r="BX142" s="439"/>
      <c r="BY142" s="439"/>
      <c r="BZ142" s="439"/>
      <c r="CA142" s="439"/>
      <c r="CB142" s="439"/>
      <c r="CC142" s="439">
        <v>1</v>
      </c>
      <c r="CD142" s="439"/>
      <c r="CE142" s="439"/>
      <c r="CF142" s="77"/>
      <c r="CG142" s="439"/>
      <c r="CH142" s="439"/>
      <c r="CI142" s="439">
        <v>1</v>
      </c>
      <c r="CJ142" s="78"/>
      <c r="CK142" s="133"/>
      <c r="CL142" s="75"/>
    </row>
    <row r="143" spans="1:90" s="47" customFormat="1" ht="13" customHeight="1">
      <c r="A143" s="1128"/>
      <c r="B143" s="432" t="s">
        <v>842</v>
      </c>
      <c r="C143" s="433" t="s">
        <v>843</v>
      </c>
      <c r="D143" s="160">
        <v>10</v>
      </c>
      <c r="E143" s="442">
        <v>95</v>
      </c>
      <c r="F143" s="161"/>
      <c r="G143" s="162"/>
      <c r="H143" s="163"/>
      <c r="I143" s="533"/>
      <c r="J143" s="164"/>
      <c r="K143" s="165"/>
      <c r="L143" s="166"/>
      <c r="M143" s="167"/>
      <c r="N143" s="168"/>
      <c r="O143" s="169"/>
      <c r="P143" s="170"/>
      <c r="Q143" s="171"/>
      <c r="R143" s="172"/>
      <c r="S143" s="577"/>
      <c r="T143" s="435">
        <f t="shared" si="14"/>
        <v>0</v>
      </c>
      <c r="U143" s="435">
        <f t="shared" si="15"/>
        <v>0</v>
      </c>
      <c r="V143" s="436" t="str">
        <f t="shared" si="16"/>
        <v>-</v>
      </c>
      <c r="W143" s="437" t="s">
        <v>400</v>
      </c>
      <c r="X143" s="155">
        <v>1.02</v>
      </c>
      <c r="Y143" s="156">
        <f t="shared" si="17"/>
        <v>0</v>
      </c>
      <c r="Z143" s="156"/>
      <c r="AA143" s="175" t="s">
        <v>1252</v>
      </c>
      <c r="AB143" s="438" t="s">
        <v>1260</v>
      </c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  <c r="BF143" s="74"/>
      <c r="BG143" s="132"/>
      <c r="BH143" s="76"/>
      <c r="BI143" s="77"/>
      <c r="BJ143" s="439"/>
      <c r="BK143" s="439"/>
      <c r="BL143" s="439"/>
      <c r="BM143" s="439">
        <v>10</v>
      </c>
      <c r="BN143" s="439"/>
      <c r="BO143" s="439"/>
      <c r="BP143" s="439"/>
      <c r="BQ143" s="439"/>
      <c r="BR143" s="439"/>
      <c r="BS143" s="440"/>
      <c r="BT143" s="439"/>
      <c r="BU143" s="439"/>
      <c r="BV143" s="439"/>
      <c r="BW143" s="439"/>
      <c r="BX143" s="439"/>
      <c r="BY143" s="439"/>
      <c r="BZ143" s="439"/>
      <c r="CA143" s="439"/>
      <c r="CB143" s="439"/>
      <c r="CC143" s="439"/>
      <c r="CD143" s="439">
        <v>10</v>
      </c>
      <c r="CE143" s="439"/>
      <c r="CF143" s="77"/>
      <c r="CG143" s="439"/>
      <c r="CH143" s="439">
        <v>3</v>
      </c>
      <c r="CI143" s="439">
        <v>7</v>
      </c>
      <c r="CJ143" s="78"/>
      <c r="CK143" s="133"/>
      <c r="CL143" s="75"/>
    </row>
    <row r="144" spans="1:90" s="47" customFormat="1" ht="13" customHeight="1">
      <c r="A144" s="1128"/>
      <c r="B144" s="432" t="s">
        <v>844</v>
      </c>
      <c r="C144" s="433" t="s">
        <v>845</v>
      </c>
      <c r="D144" s="160">
        <v>5</v>
      </c>
      <c r="E144" s="442">
        <v>71</v>
      </c>
      <c r="F144" s="161"/>
      <c r="G144" s="162"/>
      <c r="H144" s="163"/>
      <c r="I144" s="533"/>
      <c r="J144" s="164"/>
      <c r="K144" s="165"/>
      <c r="L144" s="166"/>
      <c r="M144" s="167"/>
      <c r="N144" s="168"/>
      <c r="O144" s="169"/>
      <c r="P144" s="170"/>
      <c r="Q144" s="171"/>
      <c r="R144" s="172"/>
      <c r="S144" s="577"/>
      <c r="T144" s="435">
        <f t="shared" si="14"/>
        <v>0</v>
      </c>
      <c r="U144" s="435">
        <f t="shared" si="15"/>
        <v>0</v>
      </c>
      <c r="V144" s="436" t="str">
        <f t="shared" si="16"/>
        <v>-</v>
      </c>
      <c r="W144" s="437" t="s">
        <v>171</v>
      </c>
      <c r="X144" s="155">
        <v>0.95</v>
      </c>
      <c r="Y144" s="156">
        <f t="shared" si="17"/>
        <v>0</v>
      </c>
      <c r="Z144" s="156"/>
      <c r="AA144" s="175" t="s">
        <v>1252</v>
      </c>
      <c r="AB144" s="438" t="s">
        <v>1261</v>
      </c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74"/>
      <c r="BG144" s="132"/>
      <c r="BH144" s="76"/>
      <c r="BI144" s="77"/>
      <c r="BJ144" s="439"/>
      <c r="BK144" s="439"/>
      <c r="BL144" s="439"/>
      <c r="BM144" s="439"/>
      <c r="BN144" s="439">
        <v>5</v>
      </c>
      <c r="BO144" s="439"/>
      <c r="BP144" s="439"/>
      <c r="BQ144" s="439"/>
      <c r="BR144" s="439"/>
      <c r="BS144" s="440"/>
      <c r="BT144" s="439"/>
      <c r="BU144" s="439"/>
      <c r="BV144" s="439"/>
      <c r="BW144" s="439"/>
      <c r="BX144" s="439"/>
      <c r="BY144" s="439"/>
      <c r="BZ144" s="439"/>
      <c r="CA144" s="439"/>
      <c r="CB144" s="439"/>
      <c r="CC144" s="439"/>
      <c r="CD144" s="439">
        <v>5</v>
      </c>
      <c r="CE144" s="439"/>
      <c r="CF144" s="77"/>
      <c r="CG144" s="439"/>
      <c r="CH144" s="439">
        <v>3</v>
      </c>
      <c r="CI144" s="439">
        <v>2</v>
      </c>
      <c r="CJ144" s="78"/>
      <c r="CK144" s="133"/>
      <c r="CL144" s="75"/>
    </row>
    <row r="145" spans="1:90" s="47" customFormat="1" ht="13" customHeight="1">
      <c r="A145" s="1128"/>
      <c r="B145" s="432" t="s">
        <v>846</v>
      </c>
      <c r="C145" s="433" t="s">
        <v>847</v>
      </c>
      <c r="D145" s="160">
        <v>5</v>
      </c>
      <c r="E145" s="442">
        <v>138</v>
      </c>
      <c r="F145" s="161"/>
      <c r="G145" s="162"/>
      <c r="H145" s="163"/>
      <c r="I145" s="533"/>
      <c r="J145" s="164"/>
      <c r="K145" s="165"/>
      <c r="L145" s="166"/>
      <c r="M145" s="167"/>
      <c r="N145" s="168"/>
      <c r="O145" s="169"/>
      <c r="P145" s="170"/>
      <c r="Q145" s="171"/>
      <c r="R145" s="172"/>
      <c r="S145" s="577"/>
      <c r="T145" s="435">
        <f t="shared" si="14"/>
        <v>0</v>
      </c>
      <c r="U145" s="435">
        <f t="shared" si="15"/>
        <v>0</v>
      </c>
      <c r="V145" s="436" t="str">
        <f t="shared" si="16"/>
        <v>-</v>
      </c>
      <c r="W145" s="437" t="s">
        <v>1845</v>
      </c>
      <c r="X145" s="155">
        <v>2.23</v>
      </c>
      <c r="Y145" s="156">
        <f t="shared" si="17"/>
        <v>0</v>
      </c>
      <c r="Z145" s="156"/>
      <c r="AA145" s="175" t="s">
        <v>1252</v>
      </c>
      <c r="AB145" s="438" t="s">
        <v>1261</v>
      </c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  <c r="BF145" s="74"/>
      <c r="BG145" s="132"/>
      <c r="BH145" s="76"/>
      <c r="BI145" s="77"/>
      <c r="BJ145" s="439"/>
      <c r="BK145" s="439"/>
      <c r="BL145" s="439"/>
      <c r="BM145" s="439"/>
      <c r="BN145" s="439">
        <v>5</v>
      </c>
      <c r="BO145" s="439"/>
      <c r="BP145" s="439"/>
      <c r="BQ145" s="439"/>
      <c r="BR145" s="439"/>
      <c r="BS145" s="440"/>
      <c r="BT145" s="439"/>
      <c r="BU145" s="439"/>
      <c r="BV145" s="439"/>
      <c r="BW145" s="439"/>
      <c r="BX145" s="439"/>
      <c r="BY145" s="439"/>
      <c r="BZ145" s="439"/>
      <c r="CA145" s="439"/>
      <c r="CB145" s="439"/>
      <c r="CC145" s="439"/>
      <c r="CD145" s="439">
        <v>5</v>
      </c>
      <c r="CE145" s="439"/>
      <c r="CF145" s="77"/>
      <c r="CG145" s="439"/>
      <c r="CH145" s="439"/>
      <c r="CI145" s="439">
        <v>5</v>
      </c>
      <c r="CJ145" s="78"/>
      <c r="CK145" s="133"/>
      <c r="CL145" s="75"/>
    </row>
    <row r="146" spans="1:90" s="47" customFormat="1" ht="13" customHeight="1">
      <c r="A146" s="1128"/>
      <c r="B146" s="432" t="s">
        <v>848</v>
      </c>
      <c r="C146" s="433" t="s">
        <v>849</v>
      </c>
      <c r="D146" s="160">
        <v>3</v>
      </c>
      <c r="E146" s="442">
        <v>90</v>
      </c>
      <c r="F146" s="161"/>
      <c r="G146" s="162"/>
      <c r="H146" s="163"/>
      <c r="I146" s="533"/>
      <c r="J146" s="164"/>
      <c r="K146" s="165"/>
      <c r="L146" s="166"/>
      <c r="M146" s="167"/>
      <c r="N146" s="168"/>
      <c r="O146" s="169"/>
      <c r="P146" s="170"/>
      <c r="Q146" s="171"/>
      <c r="R146" s="172"/>
      <c r="S146" s="577"/>
      <c r="T146" s="435">
        <f t="shared" si="14"/>
        <v>0</v>
      </c>
      <c r="U146" s="435">
        <f t="shared" si="15"/>
        <v>0</v>
      </c>
      <c r="V146" s="436" t="str">
        <f t="shared" si="16"/>
        <v>-</v>
      </c>
      <c r="W146" s="437" t="s">
        <v>1846</v>
      </c>
      <c r="X146" s="155">
        <v>0.73</v>
      </c>
      <c r="Y146" s="156">
        <f t="shared" si="17"/>
        <v>0</v>
      </c>
      <c r="Z146" s="156"/>
      <c r="AA146" s="175" t="s">
        <v>1252</v>
      </c>
      <c r="AB146" s="438" t="s">
        <v>1261</v>
      </c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74"/>
      <c r="BG146" s="132"/>
      <c r="BH146" s="76"/>
      <c r="BI146" s="77"/>
      <c r="BJ146" s="439"/>
      <c r="BK146" s="439"/>
      <c r="BL146" s="439"/>
      <c r="BM146" s="439"/>
      <c r="BN146" s="439">
        <v>3</v>
      </c>
      <c r="BO146" s="439"/>
      <c r="BP146" s="439"/>
      <c r="BQ146" s="439"/>
      <c r="BR146" s="439"/>
      <c r="BS146" s="440"/>
      <c r="BT146" s="439"/>
      <c r="BU146" s="439"/>
      <c r="BV146" s="439"/>
      <c r="BW146" s="439"/>
      <c r="BX146" s="439"/>
      <c r="BY146" s="439"/>
      <c r="BZ146" s="439"/>
      <c r="CA146" s="439"/>
      <c r="CB146" s="439"/>
      <c r="CC146" s="439"/>
      <c r="CD146" s="439">
        <v>3</v>
      </c>
      <c r="CE146" s="439"/>
      <c r="CF146" s="77"/>
      <c r="CG146" s="439"/>
      <c r="CH146" s="439">
        <v>1</v>
      </c>
      <c r="CI146" s="439">
        <v>2</v>
      </c>
      <c r="CJ146" s="78"/>
      <c r="CK146" s="133"/>
      <c r="CL146" s="75"/>
    </row>
    <row r="147" spans="1:90" s="47" customFormat="1" ht="13" customHeight="1">
      <c r="A147" s="1128"/>
      <c r="B147" s="432" t="s">
        <v>850</v>
      </c>
      <c r="C147" s="433" t="s">
        <v>851</v>
      </c>
      <c r="D147" s="160">
        <v>3</v>
      </c>
      <c r="E147" s="442">
        <v>137</v>
      </c>
      <c r="F147" s="161"/>
      <c r="G147" s="162"/>
      <c r="H147" s="163"/>
      <c r="I147" s="533"/>
      <c r="J147" s="164"/>
      <c r="K147" s="165"/>
      <c r="L147" s="166"/>
      <c r="M147" s="167"/>
      <c r="N147" s="168"/>
      <c r="O147" s="169"/>
      <c r="P147" s="170"/>
      <c r="Q147" s="171"/>
      <c r="R147" s="172"/>
      <c r="S147" s="577"/>
      <c r="T147" s="435">
        <f t="shared" si="14"/>
        <v>0</v>
      </c>
      <c r="U147" s="435">
        <f t="shared" si="15"/>
        <v>0</v>
      </c>
      <c r="V147" s="436" t="str">
        <f t="shared" si="16"/>
        <v>-</v>
      </c>
      <c r="W147" s="437" t="s">
        <v>1847</v>
      </c>
      <c r="X147" s="155">
        <v>1.5</v>
      </c>
      <c r="Y147" s="156">
        <f t="shared" si="17"/>
        <v>0</v>
      </c>
      <c r="Z147" s="156"/>
      <c r="AA147" s="175" t="s">
        <v>1260</v>
      </c>
      <c r="AB147" s="438" t="s">
        <v>1257</v>
      </c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  <c r="BF147" s="74"/>
      <c r="BG147" s="132"/>
      <c r="BH147" s="76"/>
      <c r="BI147" s="77"/>
      <c r="BJ147" s="439"/>
      <c r="BK147" s="439"/>
      <c r="BL147" s="439"/>
      <c r="BM147" s="439"/>
      <c r="BN147" s="439"/>
      <c r="BO147" s="439">
        <v>3</v>
      </c>
      <c r="BP147" s="439"/>
      <c r="BQ147" s="439"/>
      <c r="BR147" s="439"/>
      <c r="BS147" s="440"/>
      <c r="BT147" s="439"/>
      <c r="BU147" s="439"/>
      <c r="BV147" s="439"/>
      <c r="BW147" s="439"/>
      <c r="BX147" s="439"/>
      <c r="BY147" s="439"/>
      <c r="BZ147" s="439"/>
      <c r="CA147" s="439"/>
      <c r="CB147" s="439"/>
      <c r="CC147" s="439">
        <v>3</v>
      </c>
      <c r="CD147" s="439"/>
      <c r="CE147" s="439"/>
      <c r="CF147" s="77"/>
      <c r="CG147" s="439">
        <v>1</v>
      </c>
      <c r="CH147" s="439">
        <v>2</v>
      </c>
      <c r="CI147" s="439"/>
      <c r="CJ147" s="78"/>
      <c r="CK147" s="133"/>
      <c r="CL147" s="75"/>
    </row>
    <row r="148" spans="1:90" s="47" customFormat="1" ht="13" customHeight="1">
      <c r="A148" s="1128"/>
      <c r="B148" s="432" t="s">
        <v>852</v>
      </c>
      <c r="C148" s="433" t="s">
        <v>853</v>
      </c>
      <c r="D148" s="160">
        <v>5</v>
      </c>
      <c r="E148" s="442">
        <v>73</v>
      </c>
      <c r="F148" s="161"/>
      <c r="G148" s="162"/>
      <c r="H148" s="163"/>
      <c r="I148" s="533"/>
      <c r="J148" s="164"/>
      <c r="K148" s="165"/>
      <c r="L148" s="166"/>
      <c r="M148" s="167"/>
      <c r="N148" s="168"/>
      <c r="O148" s="169"/>
      <c r="P148" s="170"/>
      <c r="Q148" s="171"/>
      <c r="R148" s="172"/>
      <c r="S148" s="577"/>
      <c r="T148" s="435">
        <f t="shared" si="14"/>
        <v>0</v>
      </c>
      <c r="U148" s="435">
        <f t="shared" si="15"/>
        <v>0</v>
      </c>
      <c r="V148" s="436" t="str">
        <f t="shared" si="16"/>
        <v>-</v>
      </c>
      <c r="W148" s="437" t="s">
        <v>171</v>
      </c>
      <c r="X148" s="155">
        <v>0.96</v>
      </c>
      <c r="Y148" s="156">
        <f t="shared" si="17"/>
        <v>0</v>
      </c>
      <c r="Z148" s="156"/>
      <c r="AA148" s="175" t="s">
        <v>1252</v>
      </c>
      <c r="AB148" s="438" t="s">
        <v>1257</v>
      </c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  <c r="BF148" s="74"/>
      <c r="BG148" s="132"/>
      <c r="BH148" s="76"/>
      <c r="BI148" s="77"/>
      <c r="BJ148" s="439"/>
      <c r="BK148" s="439"/>
      <c r="BL148" s="439"/>
      <c r="BM148" s="439"/>
      <c r="BN148" s="439"/>
      <c r="BO148" s="439">
        <v>5</v>
      </c>
      <c r="BP148" s="439"/>
      <c r="BQ148" s="439"/>
      <c r="BR148" s="439"/>
      <c r="BS148" s="440"/>
      <c r="BT148" s="439"/>
      <c r="BU148" s="439"/>
      <c r="BV148" s="439"/>
      <c r="BW148" s="439"/>
      <c r="BX148" s="439"/>
      <c r="BY148" s="439"/>
      <c r="BZ148" s="439"/>
      <c r="CA148" s="439"/>
      <c r="CB148" s="439"/>
      <c r="CC148" s="439"/>
      <c r="CD148" s="439">
        <v>5</v>
      </c>
      <c r="CE148" s="439"/>
      <c r="CF148" s="77"/>
      <c r="CG148" s="439"/>
      <c r="CH148" s="439">
        <v>2</v>
      </c>
      <c r="CI148" s="439">
        <v>3</v>
      </c>
      <c r="CJ148" s="78"/>
      <c r="CK148" s="133"/>
      <c r="CL148" s="75"/>
    </row>
    <row r="149" spans="1:90" s="47" customFormat="1" ht="13" customHeight="1">
      <c r="A149" s="1128"/>
      <c r="B149" s="432" t="s">
        <v>854</v>
      </c>
      <c r="C149" s="433" t="s">
        <v>855</v>
      </c>
      <c r="D149" s="160">
        <v>4</v>
      </c>
      <c r="E149" s="442">
        <v>150</v>
      </c>
      <c r="F149" s="161"/>
      <c r="G149" s="162"/>
      <c r="H149" s="163"/>
      <c r="I149" s="533"/>
      <c r="J149" s="164"/>
      <c r="K149" s="165"/>
      <c r="L149" s="166"/>
      <c r="M149" s="167"/>
      <c r="N149" s="168"/>
      <c r="O149" s="169"/>
      <c r="P149" s="170"/>
      <c r="Q149" s="171"/>
      <c r="R149" s="172"/>
      <c r="S149" s="577"/>
      <c r="T149" s="435">
        <f t="shared" si="14"/>
        <v>0</v>
      </c>
      <c r="U149" s="435">
        <f t="shared" si="15"/>
        <v>0</v>
      </c>
      <c r="V149" s="436" t="str">
        <f t="shared" si="16"/>
        <v>-</v>
      </c>
      <c r="W149" s="437" t="s">
        <v>1848</v>
      </c>
      <c r="X149" s="155">
        <v>1.46</v>
      </c>
      <c r="Y149" s="156">
        <f t="shared" si="17"/>
        <v>0</v>
      </c>
      <c r="Z149" s="156"/>
      <c r="AA149" s="175" t="s">
        <v>1252</v>
      </c>
      <c r="AB149" s="438" t="s">
        <v>1257</v>
      </c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74"/>
      <c r="BG149" s="132"/>
      <c r="BH149" s="76"/>
      <c r="BI149" s="77"/>
      <c r="BJ149" s="439"/>
      <c r="BK149" s="439"/>
      <c r="BL149" s="439"/>
      <c r="BM149" s="439"/>
      <c r="BN149" s="439"/>
      <c r="BO149" s="439">
        <v>4</v>
      </c>
      <c r="BP149" s="439"/>
      <c r="BQ149" s="439"/>
      <c r="BR149" s="439"/>
      <c r="BS149" s="440"/>
      <c r="BT149" s="439"/>
      <c r="BU149" s="439"/>
      <c r="BV149" s="439"/>
      <c r="BW149" s="439"/>
      <c r="BX149" s="439"/>
      <c r="BY149" s="439"/>
      <c r="BZ149" s="439"/>
      <c r="CA149" s="439"/>
      <c r="CB149" s="439"/>
      <c r="CC149" s="439">
        <v>4</v>
      </c>
      <c r="CD149" s="439"/>
      <c r="CE149" s="439"/>
      <c r="CF149" s="77"/>
      <c r="CG149" s="439"/>
      <c r="CH149" s="439"/>
      <c r="CI149" s="439">
        <v>4</v>
      </c>
      <c r="CJ149" s="78"/>
      <c r="CK149" s="133"/>
      <c r="CL149" s="75"/>
    </row>
    <row r="150" spans="1:90" s="47" customFormat="1" ht="13" customHeight="1">
      <c r="A150" s="1128"/>
      <c r="B150" s="432" t="s">
        <v>856</v>
      </c>
      <c r="C150" s="433" t="s">
        <v>857</v>
      </c>
      <c r="D150" s="160">
        <v>5</v>
      </c>
      <c r="E150" s="442">
        <v>105</v>
      </c>
      <c r="F150" s="161"/>
      <c r="G150" s="162"/>
      <c r="H150" s="163"/>
      <c r="I150" s="533"/>
      <c r="J150" s="164"/>
      <c r="K150" s="165"/>
      <c r="L150" s="166"/>
      <c r="M150" s="167"/>
      <c r="N150" s="168"/>
      <c r="O150" s="169"/>
      <c r="P150" s="170"/>
      <c r="Q150" s="171"/>
      <c r="R150" s="172"/>
      <c r="S150" s="577"/>
      <c r="T150" s="435">
        <f t="shared" si="14"/>
        <v>0</v>
      </c>
      <c r="U150" s="435">
        <f t="shared" si="15"/>
        <v>0</v>
      </c>
      <c r="V150" s="436" t="str">
        <f t="shared" si="16"/>
        <v>-</v>
      </c>
      <c r="W150" s="437" t="s">
        <v>368</v>
      </c>
      <c r="X150" s="155">
        <v>1.61</v>
      </c>
      <c r="Y150" s="156">
        <f t="shared" si="17"/>
        <v>0</v>
      </c>
      <c r="Z150" s="156"/>
      <c r="AA150" s="175" t="s">
        <v>1252</v>
      </c>
      <c r="AB150" s="438" t="s">
        <v>1257</v>
      </c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74"/>
      <c r="BG150" s="132"/>
      <c r="BH150" s="76"/>
      <c r="BI150" s="77"/>
      <c r="BJ150" s="439"/>
      <c r="BK150" s="439"/>
      <c r="BL150" s="439"/>
      <c r="BM150" s="439"/>
      <c r="BN150" s="439"/>
      <c r="BO150" s="439">
        <v>5</v>
      </c>
      <c r="BP150" s="439"/>
      <c r="BQ150" s="439"/>
      <c r="BR150" s="439"/>
      <c r="BS150" s="440"/>
      <c r="BT150" s="439"/>
      <c r="BU150" s="439"/>
      <c r="BV150" s="439"/>
      <c r="BW150" s="439"/>
      <c r="BX150" s="439"/>
      <c r="BY150" s="439"/>
      <c r="BZ150" s="439"/>
      <c r="CA150" s="439"/>
      <c r="CB150" s="439"/>
      <c r="CC150" s="439">
        <v>5</v>
      </c>
      <c r="CD150" s="439"/>
      <c r="CE150" s="439"/>
      <c r="CF150" s="77"/>
      <c r="CG150" s="439"/>
      <c r="CH150" s="439"/>
      <c r="CI150" s="439">
        <v>5</v>
      </c>
      <c r="CJ150" s="78"/>
      <c r="CK150" s="133"/>
      <c r="CL150" s="75"/>
    </row>
    <row r="151" spans="1:90" s="47" customFormat="1" ht="13" customHeight="1">
      <c r="A151" s="1128"/>
      <c r="B151" s="432" t="s">
        <v>858</v>
      </c>
      <c r="C151" s="433" t="s">
        <v>859</v>
      </c>
      <c r="D151" s="160">
        <v>3</v>
      </c>
      <c r="E151" s="442">
        <v>217</v>
      </c>
      <c r="F151" s="161"/>
      <c r="G151" s="162"/>
      <c r="H151" s="163"/>
      <c r="I151" s="533"/>
      <c r="J151" s="164"/>
      <c r="K151" s="165"/>
      <c r="L151" s="166"/>
      <c r="M151" s="167"/>
      <c r="N151" s="168"/>
      <c r="O151" s="169"/>
      <c r="P151" s="170"/>
      <c r="Q151" s="171"/>
      <c r="R151" s="172"/>
      <c r="S151" s="577"/>
      <c r="T151" s="435">
        <f t="shared" si="14"/>
        <v>0</v>
      </c>
      <c r="U151" s="435">
        <f t="shared" si="15"/>
        <v>0</v>
      </c>
      <c r="V151" s="436" t="str">
        <f t="shared" si="16"/>
        <v>-</v>
      </c>
      <c r="W151" s="437" t="s">
        <v>1849</v>
      </c>
      <c r="X151" s="155">
        <v>2.8</v>
      </c>
      <c r="Y151" s="156">
        <f t="shared" si="17"/>
        <v>0</v>
      </c>
      <c r="Z151" s="156"/>
      <c r="AA151" s="175" t="s">
        <v>1254</v>
      </c>
      <c r="AB151" s="438" t="s">
        <v>1258</v>
      </c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74"/>
      <c r="BG151" s="132"/>
      <c r="BH151" s="76"/>
      <c r="BI151" s="77"/>
      <c r="BJ151" s="439"/>
      <c r="BK151" s="439"/>
      <c r="BL151" s="439"/>
      <c r="BM151" s="439"/>
      <c r="BN151" s="439"/>
      <c r="BO151" s="439"/>
      <c r="BP151" s="439">
        <v>3</v>
      </c>
      <c r="BQ151" s="439"/>
      <c r="BR151" s="439"/>
      <c r="BS151" s="440"/>
      <c r="BT151" s="439"/>
      <c r="BU151" s="439"/>
      <c r="BV151" s="439"/>
      <c r="BW151" s="439"/>
      <c r="BX151" s="439"/>
      <c r="BY151" s="439"/>
      <c r="BZ151" s="439"/>
      <c r="CA151" s="439">
        <v>3</v>
      </c>
      <c r="CB151" s="439"/>
      <c r="CC151" s="439"/>
      <c r="CD151" s="439"/>
      <c r="CE151" s="439"/>
      <c r="CF151" s="77"/>
      <c r="CG151" s="439">
        <v>3</v>
      </c>
      <c r="CH151" s="439"/>
      <c r="CI151" s="439"/>
      <c r="CJ151" s="78"/>
      <c r="CK151" s="133"/>
      <c r="CL151" s="75"/>
    </row>
    <row r="152" spans="1:90" s="47" customFormat="1" ht="13" customHeight="1">
      <c r="A152" s="1128"/>
      <c r="B152" s="432" t="s">
        <v>860</v>
      </c>
      <c r="C152" s="433" t="s">
        <v>861</v>
      </c>
      <c r="D152" s="160">
        <v>3</v>
      </c>
      <c r="E152" s="442">
        <v>172</v>
      </c>
      <c r="F152" s="161"/>
      <c r="G152" s="162"/>
      <c r="H152" s="163"/>
      <c r="I152" s="533"/>
      <c r="J152" s="164"/>
      <c r="K152" s="165"/>
      <c r="L152" s="166"/>
      <c r="M152" s="167"/>
      <c r="N152" s="168"/>
      <c r="O152" s="169"/>
      <c r="P152" s="170"/>
      <c r="Q152" s="171"/>
      <c r="R152" s="172"/>
      <c r="S152" s="577"/>
      <c r="T152" s="435">
        <f t="shared" si="14"/>
        <v>0</v>
      </c>
      <c r="U152" s="435">
        <f t="shared" si="15"/>
        <v>0</v>
      </c>
      <c r="V152" s="436" t="str">
        <f t="shared" si="16"/>
        <v>-</v>
      </c>
      <c r="W152" s="437" t="s">
        <v>1833</v>
      </c>
      <c r="X152" s="155">
        <v>2.06</v>
      </c>
      <c r="Y152" s="156">
        <f t="shared" si="17"/>
        <v>0</v>
      </c>
      <c r="Z152" s="156"/>
      <c r="AA152" s="175" t="s">
        <v>1254</v>
      </c>
      <c r="AB152" s="438" t="s">
        <v>1258</v>
      </c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74"/>
      <c r="BG152" s="132"/>
      <c r="BH152" s="76"/>
      <c r="BI152" s="77"/>
      <c r="BJ152" s="439"/>
      <c r="BK152" s="439"/>
      <c r="BL152" s="439"/>
      <c r="BM152" s="439"/>
      <c r="BN152" s="439"/>
      <c r="BO152" s="439"/>
      <c r="BP152" s="439">
        <v>3</v>
      </c>
      <c r="BQ152" s="439"/>
      <c r="BR152" s="439"/>
      <c r="BS152" s="440"/>
      <c r="BT152" s="439"/>
      <c r="BU152" s="439"/>
      <c r="BV152" s="439"/>
      <c r="BW152" s="439"/>
      <c r="BX152" s="439"/>
      <c r="BY152" s="439"/>
      <c r="BZ152" s="439"/>
      <c r="CA152" s="439">
        <v>3</v>
      </c>
      <c r="CB152" s="439"/>
      <c r="CC152" s="439"/>
      <c r="CD152" s="439"/>
      <c r="CE152" s="439"/>
      <c r="CF152" s="77"/>
      <c r="CG152" s="439">
        <v>3</v>
      </c>
      <c r="CH152" s="439"/>
      <c r="CI152" s="439"/>
      <c r="CJ152" s="78"/>
      <c r="CK152" s="133"/>
      <c r="CL152" s="75"/>
    </row>
    <row r="153" spans="1:90" s="47" customFormat="1" ht="13" customHeight="1">
      <c r="A153" s="1128"/>
      <c r="B153" s="432" t="s">
        <v>862</v>
      </c>
      <c r="C153" s="433" t="s">
        <v>863</v>
      </c>
      <c r="D153" s="160">
        <v>4</v>
      </c>
      <c r="E153" s="442">
        <v>156</v>
      </c>
      <c r="F153" s="161"/>
      <c r="G153" s="162"/>
      <c r="H153" s="163"/>
      <c r="I153" s="533"/>
      <c r="J153" s="164"/>
      <c r="K153" s="165"/>
      <c r="L153" s="166"/>
      <c r="M153" s="167"/>
      <c r="N153" s="168"/>
      <c r="O153" s="169"/>
      <c r="P153" s="170"/>
      <c r="Q153" s="171"/>
      <c r="R153" s="172"/>
      <c r="S153" s="577"/>
      <c r="T153" s="435">
        <f t="shared" si="14"/>
        <v>0</v>
      </c>
      <c r="U153" s="435">
        <f t="shared" si="15"/>
        <v>0</v>
      </c>
      <c r="V153" s="436" t="str">
        <f t="shared" si="16"/>
        <v>-</v>
      </c>
      <c r="W153" s="437" t="s">
        <v>1850</v>
      </c>
      <c r="X153" s="155">
        <v>1.97</v>
      </c>
      <c r="Y153" s="156">
        <f t="shared" si="17"/>
        <v>0</v>
      </c>
      <c r="Z153" s="156"/>
      <c r="AA153" s="175" t="s">
        <v>1254</v>
      </c>
      <c r="AB153" s="438" t="s">
        <v>1258</v>
      </c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74"/>
      <c r="BG153" s="132"/>
      <c r="BH153" s="76"/>
      <c r="BI153" s="77"/>
      <c r="BJ153" s="439"/>
      <c r="BK153" s="439"/>
      <c r="BL153" s="439"/>
      <c r="BM153" s="439"/>
      <c r="BN153" s="439"/>
      <c r="BO153" s="439"/>
      <c r="BP153" s="439">
        <v>4</v>
      </c>
      <c r="BQ153" s="439"/>
      <c r="BR153" s="439"/>
      <c r="BS153" s="440"/>
      <c r="BT153" s="439"/>
      <c r="BU153" s="439"/>
      <c r="BV153" s="439"/>
      <c r="BW153" s="439"/>
      <c r="BX153" s="439"/>
      <c r="BY153" s="439"/>
      <c r="BZ153" s="439"/>
      <c r="CA153" s="439">
        <v>3</v>
      </c>
      <c r="CB153" s="439"/>
      <c r="CC153" s="439">
        <v>1</v>
      </c>
      <c r="CD153" s="439"/>
      <c r="CE153" s="439"/>
      <c r="CF153" s="77"/>
      <c r="CG153" s="439">
        <v>3</v>
      </c>
      <c r="CH153" s="439">
        <v>1</v>
      </c>
      <c r="CI153" s="439"/>
      <c r="CJ153" s="78"/>
      <c r="CK153" s="133"/>
      <c r="CL153" s="75"/>
    </row>
    <row r="154" spans="1:90" s="47" customFormat="1" ht="13" customHeight="1">
      <c r="A154" s="1128"/>
      <c r="B154" s="432" t="s">
        <v>864</v>
      </c>
      <c r="C154" s="433" t="s">
        <v>865</v>
      </c>
      <c r="D154" s="160">
        <v>1</v>
      </c>
      <c r="E154" s="442">
        <v>65</v>
      </c>
      <c r="F154" s="161"/>
      <c r="G154" s="162"/>
      <c r="H154" s="163"/>
      <c r="I154" s="533"/>
      <c r="J154" s="164"/>
      <c r="K154" s="165"/>
      <c r="L154" s="166"/>
      <c r="M154" s="167"/>
      <c r="N154" s="168"/>
      <c r="O154" s="169"/>
      <c r="P154" s="170"/>
      <c r="Q154" s="171"/>
      <c r="R154" s="172"/>
      <c r="S154" s="577"/>
      <c r="T154" s="435">
        <f t="shared" si="14"/>
        <v>0</v>
      </c>
      <c r="U154" s="435">
        <f t="shared" si="15"/>
        <v>0</v>
      </c>
      <c r="V154" s="436" t="str">
        <f t="shared" si="16"/>
        <v>-</v>
      </c>
      <c r="W154" s="437" t="s">
        <v>323</v>
      </c>
      <c r="X154" s="155">
        <v>0.78</v>
      </c>
      <c r="Y154" s="156">
        <f t="shared" si="17"/>
        <v>0</v>
      </c>
      <c r="Z154" s="156"/>
      <c r="AA154" s="175" t="s">
        <v>1260</v>
      </c>
      <c r="AB154" s="438" t="s">
        <v>1258</v>
      </c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74"/>
      <c r="BG154" s="132"/>
      <c r="BH154" s="76"/>
      <c r="BI154" s="77"/>
      <c r="BJ154" s="439"/>
      <c r="BK154" s="439"/>
      <c r="BL154" s="439"/>
      <c r="BM154" s="439"/>
      <c r="BN154" s="439"/>
      <c r="BO154" s="439"/>
      <c r="BP154" s="439">
        <v>1</v>
      </c>
      <c r="BQ154" s="439"/>
      <c r="BR154" s="439"/>
      <c r="BS154" s="440"/>
      <c r="BT154" s="439"/>
      <c r="BU154" s="439"/>
      <c r="BV154" s="439"/>
      <c r="BW154" s="439"/>
      <c r="BX154" s="439"/>
      <c r="BY154" s="439"/>
      <c r="BZ154" s="439"/>
      <c r="CA154" s="439"/>
      <c r="CB154" s="439"/>
      <c r="CC154" s="439">
        <v>1</v>
      </c>
      <c r="CD154" s="439"/>
      <c r="CE154" s="439"/>
      <c r="CF154" s="77"/>
      <c r="CG154" s="439"/>
      <c r="CH154" s="439">
        <v>1</v>
      </c>
      <c r="CI154" s="439"/>
      <c r="CJ154" s="78"/>
      <c r="CK154" s="133"/>
      <c r="CL154" s="75"/>
    </row>
    <row r="155" spans="1:90" s="47" customFormat="1" ht="13" customHeight="1">
      <c r="A155" s="1128"/>
      <c r="B155" s="432" t="s">
        <v>866</v>
      </c>
      <c r="C155" s="433" t="s">
        <v>867</v>
      </c>
      <c r="D155" s="160">
        <v>3</v>
      </c>
      <c r="E155" s="442">
        <v>108</v>
      </c>
      <c r="F155" s="161"/>
      <c r="G155" s="162"/>
      <c r="H155" s="163"/>
      <c r="I155" s="533"/>
      <c r="J155" s="164"/>
      <c r="K155" s="165"/>
      <c r="L155" s="166"/>
      <c r="M155" s="167"/>
      <c r="N155" s="168"/>
      <c r="O155" s="169"/>
      <c r="P155" s="170"/>
      <c r="Q155" s="171"/>
      <c r="R155" s="172"/>
      <c r="S155" s="577"/>
      <c r="T155" s="435">
        <f t="shared" si="14"/>
        <v>0</v>
      </c>
      <c r="U155" s="435">
        <f t="shared" si="15"/>
        <v>0</v>
      </c>
      <c r="V155" s="436" t="str">
        <f t="shared" si="16"/>
        <v>-</v>
      </c>
      <c r="W155" s="437" t="s">
        <v>1851</v>
      </c>
      <c r="X155" s="155">
        <v>1.04</v>
      </c>
      <c r="Y155" s="156">
        <f t="shared" si="17"/>
        <v>0</v>
      </c>
      <c r="Z155" s="156"/>
      <c r="AA155" s="175" t="s">
        <v>1260</v>
      </c>
      <c r="AB155" s="438" t="s">
        <v>1258</v>
      </c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  <c r="BF155" s="74"/>
      <c r="BG155" s="132"/>
      <c r="BH155" s="76"/>
      <c r="BI155" s="77"/>
      <c r="BJ155" s="439"/>
      <c r="BK155" s="439"/>
      <c r="BL155" s="439"/>
      <c r="BM155" s="439"/>
      <c r="BN155" s="439"/>
      <c r="BO155" s="439"/>
      <c r="BP155" s="439">
        <v>3</v>
      </c>
      <c r="BQ155" s="439"/>
      <c r="BR155" s="439"/>
      <c r="BS155" s="440"/>
      <c r="BT155" s="439"/>
      <c r="BU155" s="439"/>
      <c r="BV155" s="439"/>
      <c r="BW155" s="439"/>
      <c r="BX155" s="439"/>
      <c r="BY155" s="439"/>
      <c r="BZ155" s="439"/>
      <c r="CA155" s="439"/>
      <c r="CB155" s="439"/>
      <c r="CC155" s="439"/>
      <c r="CD155" s="439">
        <v>3</v>
      </c>
      <c r="CE155" s="439"/>
      <c r="CF155" s="77"/>
      <c r="CG155" s="439"/>
      <c r="CH155" s="439">
        <v>3</v>
      </c>
      <c r="CI155" s="439"/>
      <c r="CJ155" s="78"/>
      <c r="CK155" s="133"/>
      <c r="CL155" s="75"/>
    </row>
    <row r="156" spans="1:90" s="47" customFormat="1" ht="13" customHeight="1">
      <c r="A156" s="1128"/>
      <c r="B156" s="432" t="s">
        <v>868</v>
      </c>
      <c r="C156" s="433" t="s">
        <v>869</v>
      </c>
      <c r="D156" s="160">
        <v>3</v>
      </c>
      <c r="E156" s="442">
        <v>105</v>
      </c>
      <c r="F156" s="161"/>
      <c r="G156" s="162"/>
      <c r="H156" s="163"/>
      <c r="I156" s="533"/>
      <c r="J156" s="164"/>
      <c r="K156" s="165"/>
      <c r="L156" s="166"/>
      <c r="M156" s="167"/>
      <c r="N156" s="168"/>
      <c r="O156" s="169"/>
      <c r="P156" s="170"/>
      <c r="Q156" s="171"/>
      <c r="R156" s="172"/>
      <c r="S156" s="577"/>
      <c r="T156" s="435">
        <f t="shared" si="14"/>
        <v>0</v>
      </c>
      <c r="U156" s="435">
        <f t="shared" si="15"/>
        <v>0</v>
      </c>
      <c r="V156" s="436" t="str">
        <f t="shared" si="16"/>
        <v>-</v>
      </c>
      <c r="W156" s="437" t="s">
        <v>419</v>
      </c>
      <c r="X156" s="155">
        <v>0.95</v>
      </c>
      <c r="Y156" s="156">
        <f t="shared" si="17"/>
        <v>0</v>
      </c>
      <c r="Z156" s="156"/>
      <c r="AA156" s="175" t="s">
        <v>1260</v>
      </c>
      <c r="AB156" s="438" t="s">
        <v>1258</v>
      </c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  <c r="BF156" s="74"/>
      <c r="BG156" s="132"/>
      <c r="BH156" s="76"/>
      <c r="BI156" s="77"/>
      <c r="BJ156" s="439"/>
      <c r="BK156" s="439"/>
      <c r="BL156" s="439"/>
      <c r="BM156" s="439"/>
      <c r="BN156" s="439"/>
      <c r="BO156" s="439"/>
      <c r="BP156" s="439">
        <v>3</v>
      </c>
      <c r="BQ156" s="439"/>
      <c r="BR156" s="439"/>
      <c r="BS156" s="440"/>
      <c r="BT156" s="439"/>
      <c r="BU156" s="439"/>
      <c r="BV156" s="439"/>
      <c r="BW156" s="439"/>
      <c r="BX156" s="439"/>
      <c r="BY156" s="439"/>
      <c r="BZ156" s="439"/>
      <c r="CA156" s="439"/>
      <c r="CB156" s="439"/>
      <c r="CC156" s="439"/>
      <c r="CD156" s="439">
        <v>3</v>
      </c>
      <c r="CE156" s="439"/>
      <c r="CF156" s="77"/>
      <c r="CG156" s="439"/>
      <c r="CH156" s="439">
        <v>3</v>
      </c>
      <c r="CI156" s="439"/>
      <c r="CJ156" s="78"/>
      <c r="CK156" s="133"/>
      <c r="CL156" s="75"/>
    </row>
    <row r="157" spans="1:90" s="47" customFormat="1" ht="13" customHeight="1">
      <c r="A157" s="1128"/>
      <c r="B157" s="432" t="s">
        <v>789</v>
      </c>
      <c r="C157" s="433" t="s">
        <v>790</v>
      </c>
      <c r="D157" s="160">
        <v>1</v>
      </c>
      <c r="E157" s="442">
        <v>126</v>
      </c>
      <c r="F157" s="161"/>
      <c r="G157" s="162"/>
      <c r="H157" s="163"/>
      <c r="I157" s="533"/>
      <c r="J157" s="164"/>
      <c r="K157" s="165"/>
      <c r="L157" s="166"/>
      <c r="M157" s="167"/>
      <c r="N157" s="168"/>
      <c r="O157" s="169"/>
      <c r="P157" s="170"/>
      <c r="Q157" s="171"/>
      <c r="R157" s="172"/>
      <c r="S157" s="577"/>
      <c r="T157" s="435">
        <f t="shared" si="14"/>
        <v>0</v>
      </c>
      <c r="U157" s="435">
        <f t="shared" si="15"/>
        <v>0</v>
      </c>
      <c r="V157" s="436" t="str">
        <f t="shared" si="16"/>
        <v>-</v>
      </c>
      <c r="W157" s="437" t="s">
        <v>56</v>
      </c>
      <c r="X157" s="155">
        <v>1.76</v>
      </c>
      <c r="Y157" s="156">
        <f t="shared" si="17"/>
        <v>0</v>
      </c>
      <c r="Z157" s="156"/>
      <c r="AA157" s="175" t="s">
        <v>1252</v>
      </c>
      <c r="AB157" s="438" t="s">
        <v>1259</v>
      </c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  <c r="BF157" s="74"/>
      <c r="BG157" s="132"/>
      <c r="BH157" s="76"/>
      <c r="BI157" s="77"/>
      <c r="BJ157" s="439"/>
      <c r="BK157" s="439"/>
      <c r="BL157" s="439"/>
      <c r="BM157" s="439"/>
      <c r="BN157" s="439"/>
      <c r="BO157" s="439"/>
      <c r="BP157" s="439"/>
      <c r="BQ157" s="439"/>
      <c r="BR157" s="439">
        <v>1</v>
      </c>
      <c r="BS157" s="440"/>
      <c r="BT157" s="439"/>
      <c r="BU157" s="439"/>
      <c r="BV157" s="439"/>
      <c r="BW157" s="439"/>
      <c r="BX157" s="439"/>
      <c r="BY157" s="439"/>
      <c r="BZ157" s="439"/>
      <c r="CA157" s="439"/>
      <c r="CB157" s="439"/>
      <c r="CC157" s="439">
        <v>1</v>
      </c>
      <c r="CD157" s="439"/>
      <c r="CE157" s="439"/>
      <c r="CF157" s="77"/>
      <c r="CG157" s="439"/>
      <c r="CH157" s="439"/>
      <c r="CI157" s="439">
        <v>1</v>
      </c>
      <c r="CJ157" s="78"/>
      <c r="CK157" s="133"/>
      <c r="CL157" s="75"/>
    </row>
    <row r="158" spans="1:90" s="47" customFormat="1" ht="13" customHeight="1">
      <c r="A158" s="1128"/>
      <c r="B158" s="443" t="s">
        <v>791</v>
      </c>
      <c r="C158" s="444" t="s">
        <v>792</v>
      </c>
      <c r="D158" s="182">
        <v>1</v>
      </c>
      <c r="E158" s="445">
        <v>105</v>
      </c>
      <c r="F158" s="183"/>
      <c r="G158" s="184"/>
      <c r="H158" s="185"/>
      <c r="I158" s="534"/>
      <c r="J158" s="187"/>
      <c r="K158" s="188"/>
      <c r="L158" s="189"/>
      <c r="M158" s="190"/>
      <c r="N158" s="191"/>
      <c r="O158" s="192"/>
      <c r="P158" s="193"/>
      <c r="Q158" s="194"/>
      <c r="R158" s="195"/>
      <c r="S158" s="578"/>
      <c r="T158" s="446">
        <f t="shared" si="14"/>
        <v>0</v>
      </c>
      <c r="U158" s="446">
        <f t="shared" si="15"/>
        <v>0</v>
      </c>
      <c r="V158" s="447" t="str">
        <f t="shared" si="16"/>
        <v>-</v>
      </c>
      <c r="W158" s="448" t="s">
        <v>40</v>
      </c>
      <c r="X158" s="155">
        <v>1.42</v>
      </c>
      <c r="Y158" s="156">
        <f t="shared" si="17"/>
        <v>0</v>
      </c>
      <c r="Z158" s="156"/>
      <c r="AA158" s="198" t="s">
        <v>1260</v>
      </c>
      <c r="AB158" s="198" t="s">
        <v>1259</v>
      </c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  <c r="BF158" s="74"/>
      <c r="BG158" s="132"/>
      <c r="BH158" s="76"/>
      <c r="BI158" s="77"/>
      <c r="BJ158" s="439"/>
      <c r="BK158" s="439"/>
      <c r="BL158" s="439"/>
      <c r="BM158" s="439"/>
      <c r="BN158" s="439"/>
      <c r="BO158" s="439"/>
      <c r="BP158" s="439"/>
      <c r="BQ158" s="439"/>
      <c r="BR158" s="439">
        <v>1</v>
      </c>
      <c r="BS158" s="440"/>
      <c r="BT158" s="439"/>
      <c r="BU158" s="439"/>
      <c r="BV158" s="439"/>
      <c r="BW158" s="439"/>
      <c r="BX158" s="439"/>
      <c r="BY158" s="439"/>
      <c r="BZ158" s="439"/>
      <c r="CA158" s="439"/>
      <c r="CB158" s="439"/>
      <c r="CC158" s="439">
        <v>1</v>
      </c>
      <c r="CD158" s="439"/>
      <c r="CE158" s="439"/>
      <c r="CF158" s="77"/>
      <c r="CG158" s="439"/>
      <c r="CH158" s="439">
        <v>1</v>
      </c>
      <c r="CI158" s="439"/>
      <c r="CJ158" s="78"/>
      <c r="CK158" s="133"/>
      <c r="CL158" s="75"/>
    </row>
    <row r="159" spans="1:90" s="47" customFormat="1" ht="13" customHeight="1">
      <c r="A159" s="1132"/>
      <c r="B159" s="450" t="s">
        <v>394</v>
      </c>
      <c r="C159" s="450" t="s">
        <v>395</v>
      </c>
      <c r="D159" s="139">
        <v>20</v>
      </c>
      <c r="E159" s="442">
        <v>91</v>
      </c>
      <c r="F159" s="140"/>
      <c r="G159" s="141"/>
      <c r="H159" s="142"/>
      <c r="I159" s="143"/>
      <c r="J159" s="144"/>
      <c r="K159" s="145"/>
      <c r="L159" s="146"/>
      <c r="M159" s="147"/>
      <c r="N159" s="148"/>
      <c r="O159" s="149"/>
      <c r="P159" s="150"/>
      <c r="Q159" s="151"/>
      <c r="R159" s="152"/>
      <c r="S159" s="579"/>
      <c r="T159" s="451">
        <f t="shared" ref="T159:T201" si="18">I159+H159+F159+G159+M159+J159+L159+K159+N159+R159+Q159+O159+S159+P159</f>
        <v>0</v>
      </c>
      <c r="U159" s="451">
        <f t="shared" ref="U159:U201" si="19">T159*D159</f>
        <v>0</v>
      </c>
      <c r="V159" s="452" t="str">
        <f t="shared" ref="V159:V201" si="20">IF(T159&gt;0,T159*E159,"-")</f>
        <v>-</v>
      </c>
      <c r="W159" s="467" t="s">
        <v>232</v>
      </c>
      <c r="X159" s="155">
        <v>0.24</v>
      </c>
      <c r="Y159" s="156">
        <f t="shared" ref="Y159:Y202" si="21">X159*T159</f>
        <v>0</v>
      </c>
      <c r="Z159" s="156"/>
      <c r="AA159" s="175" t="s">
        <v>1252</v>
      </c>
      <c r="AB159" s="438" t="s">
        <v>1263</v>
      </c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  <c r="BF159" s="74"/>
      <c r="BG159" s="132"/>
      <c r="BH159" s="76"/>
      <c r="BI159" s="77"/>
      <c r="BJ159" s="439"/>
      <c r="BK159" s="439">
        <v>20</v>
      </c>
      <c r="BL159" s="439"/>
      <c r="BM159" s="439"/>
      <c r="BN159" s="439"/>
      <c r="BO159" s="439"/>
      <c r="BP159" s="439"/>
      <c r="BQ159" s="439"/>
      <c r="BR159" s="439"/>
      <c r="BS159" s="440"/>
      <c r="BT159" s="441"/>
      <c r="BU159" s="439"/>
      <c r="BV159" s="441"/>
      <c r="BW159" s="441"/>
      <c r="BX159" s="441"/>
      <c r="BY159" s="439"/>
      <c r="BZ159" s="441">
        <v>20</v>
      </c>
      <c r="CA159" s="441"/>
      <c r="CB159" s="441"/>
      <c r="CC159" s="441"/>
      <c r="CD159" s="441"/>
      <c r="CE159" s="441"/>
      <c r="CF159" s="133"/>
      <c r="CG159" s="441"/>
      <c r="CH159" s="441"/>
      <c r="CI159" s="441">
        <v>20</v>
      </c>
      <c r="CJ159" s="78"/>
      <c r="CK159" s="133"/>
      <c r="CL159" s="75"/>
    </row>
    <row r="160" spans="1:90" s="47" customFormat="1" ht="13" customHeight="1">
      <c r="A160" s="1128"/>
      <c r="B160" s="433" t="s">
        <v>396</v>
      </c>
      <c r="C160" s="433" t="s">
        <v>397</v>
      </c>
      <c r="D160" s="160">
        <v>10</v>
      </c>
      <c r="E160" s="442">
        <v>61</v>
      </c>
      <c r="F160" s="161"/>
      <c r="G160" s="162"/>
      <c r="H160" s="163"/>
      <c r="I160" s="533"/>
      <c r="J160" s="164"/>
      <c r="K160" s="165"/>
      <c r="L160" s="166"/>
      <c r="M160" s="167"/>
      <c r="N160" s="168"/>
      <c r="O160" s="169"/>
      <c r="P160" s="170"/>
      <c r="Q160" s="171"/>
      <c r="R160" s="172"/>
      <c r="S160" s="577"/>
      <c r="T160" s="435">
        <f t="shared" si="18"/>
        <v>0</v>
      </c>
      <c r="U160" s="435">
        <f t="shared" si="19"/>
        <v>0</v>
      </c>
      <c r="V160" s="436" t="str">
        <f t="shared" si="20"/>
        <v>-</v>
      </c>
      <c r="W160" s="469" t="s">
        <v>232</v>
      </c>
      <c r="X160" s="155">
        <v>0.33</v>
      </c>
      <c r="Y160" s="156">
        <f t="shared" si="21"/>
        <v>0</v>
      </c>
      <c r="Z160" s="156"/>
      <c r="AA160" s="175" t="s">
        <v>1252</v>
      </c>
      <c r="AB160" s="438" t="s">
        <v>1263</v>
      </c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  <c r="BF160" s="74"/>
      <c r="BG160" s="132"/>
      <c r="BH160" s="76"/>
      <c r="BI160" s="77"/>
      <c r="BJ160" s="439"/>
      <c r="BK160" s="439">
        <v>10</v>
      </c>
      <c r="BL160" s="439"/>
      <c r="BM160" s="439"/>
      <c r="BN160" s="439"/>
      <c r="BO160" s="439"/>
      <c r="BP160" s="439"/>
      <c r="BQ160" s="439"/>
      <c r="BR160" s="439"/>
      <c r="BS160" s="440"/>
      <c r="BT160" s="441"/>
      <c r="BU160" s="439"/>
      <c r="BV160" s="441"/>
      <c r="BW160" s="441"/>
      <c r="BX160" s="441"/>
      <c r="BY160" s="439"/>
      <c r="BZ160" s="441">
        <v>10</v>
      </c>
      <c r="CA160" s="441"/>
      <c r="CB160" s="441"/>
      <c r="CC160" s="441"/>
      <c r="CD160" s="441"/>
      <c r="CE160" s="441"/>
      <c r="CF160" s="133"/>
      <c r="CG160" s="441"/>
      <c r="CH160" s="441"/>
      <c r="CI160" s="441">
        <v>10</v>
      </c>
      <c r="CJ160" s="78"/>
      <c r="CK160" s="133"/>
      <c r="CL160" s="75"/>
    </row>
    <row r="161" spans="1:90" s="47" customFormat="1" ht="13" customHeight="1">
      <c r="A161" s="1128"/>
      <c r="B161" s="432" t="s">
        <v>398</v>
      </c>
      <c r="C161" s="433" t="s">
        <v>399</v>
      </c>
      <c r="D161" s="160">
        <v>10</v>
      </c>
      <c r="E161" s="442">
        <v>72</v>
      </c>
      <c r="F161" s="161"/>
      <c r="G161" s="162"/>
      <c r="H161" s="163"/>
      <c r="I161" s="533"/>
      <c r="J161" s="164"/>
      <c r="K161" s="165"/>
      <c r="L161" s="166"/>
      <c r="M161" s="167"/>
      <c r="N161" s="168"/>
      <c r="O161" s="169"/>
      <c r="P161" s="170"/>
      <c r="Q161" s="171"/>
      <c r="R161" s="172"/>
      <c r="S161" s="577"/>
      <c r="T161" s="435">
        <f t="shared" si="18"/>
        <v>0</v>
      </c>
      <c r="U161" s="435">
        <f t="shared" si="19"/>
        <v>0</v>
      </c>
      <c r="V161" s="436" t="str">
        <f t="shared" si="20"/>
        <v>-</v>
      </c>
      <c r="W161" s="437" t="s">
        <v>400</v>
      </c>
      <c r="X161" s="155">
        <v>0.55000000000000004</v>
      </c>
      <c r="Y161" s="156">
        <f t="shared" si="21"/>
        <v>0</v>
      </c>
      <c r="Z161" s="156"/>
      <c r="AA161" s="175" t="s">
        <v>1252</v>
      </c>
      <c r="AB161" s="438" t="s">
        <v>1262</v>
      </c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74"/>
      <c r="BG161" s="132"/>
      <c r="BH161" s="76"/>
      <c r="BI161" s="77"/>
      <c r="BJ161" s="439"/>
      <c r="BK161" s="439"/>
      <c r="BL161" s="439">
        <v>10</v>
      </c>
      <c r="BM161" s="439"/>
      <c r="BN161" s="439"/>
      <c r="BO161" s="439"/>
      <c r="BP161" s="439"/>
      <c r="BQ161" s="439"/>
      <c r="BR161" s="439"/>
      <c r="BS161" s="440"/>
      <c r="BT161" s="441">
        <v>10</v>
      </c>
      <c r="BU161" s="439"/>
      <c r="BV161" s="441"/>
      <c r="BW161" s="441"/>
      <c r="BX161" s="441">
        <v>10</v>
      </c>
      <c r="BY161" s="439"/>
      <c r="BZ161" s="441"/>
      <c r="CA161" s="441"/>
      <c r="CB161" s="441"/>
      <c r="CC161" s="441"/>
      <c r="CD161" s="441"/>
      <c r="CE161" s="441"/>
      <c r="CF161" s="133"/>
      <c r="CG161" s="441"/>
      <c r="CH161" s="441"/>
      <c r="CI161" s="441"/>
      <c r="CJ161" s="78"/>
      <c r="CK161" s="133"/>
      <c r="CL161" s="75"/>
    </row>
    <row r="162" spans="1:90" s="47" customFormat="1" ht="13" customHeight="1">
      <c r="A162" s="1128"/>
      <c r="B162" s="433" t="s">
        <v>401</v>
      </c>
      <c r="C162" s="433" t="s">
        <v>402</v>
      </c>
      <c r="D162" s="160">
        <v>10</v>
      </c>
      <c r="E162" s="442">
        <v>65</v>
      </c>
      <c r="F162" s="161"/>
      <c r="G162" s="162"/>
      <c r="H162" s="163"/>
      <c r="I162" s="533"/>
      <c r="J162" s="164"/>
      <c r="K162" s="165"/>
      <c r="L162" s="166"/>
      <c r="M162" s="167"/>
      <c r="N162" s="168"/>
      <c r="O162" s="169"/>
      <c r="P162" s="170"/>
      <c r="Q162" s="171"/>
      <c r="R162" s="172"/>
      <c r="S162" s="577"/>
      <c r="T162" s="435">
        <f t="shared" si="18"/>
        <v>0</v>
      </c>
      <c r="U162" s="435">
        <f t="shared" si="19"/>
        <v>0</v>
      </c>
      <c r="V162" s="436" t="str">
        <f t="shared" si="20"/>
        <v>-</v>
      </c>
      <c r="W162" s="469" t="s">
        <v>232</v>
      </c>
      <c r="X162" s="155">
        <v>0.44</v>
      </c>
      <c r="Y162" s="156">
        <f t="shared" si="21"/>
        <v>0</v>
      </c>
      <c r="Z162" s="156"/>
      <c r="AA162" s="175" t="s">
        <v>1252</v>
      </c>
      <c r="AB162" s="438" t="s">
        <v>1262</v>
      </c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74"/>
      <c r="BG162" s="132"/>
      <c r="BH162" s="76"/>
      <c r="BI162" s="77"/>
      <c r="BJ162" s="439"/>
      <c r="BK162" s="439"/>
      <c r="BL162" s="439">
        <v>10</v>
      </c>
      <c r="BM162" s="439"/>
      <c r="BN162" s="439"/>
      <c r="BO162" s="439"/>
      <c r="BP162" s="439"/>
      <c r="BQ162" s="439"/>
      <c r="BR162" s="439"/>
      <c r="BS162" s="440"/>
      <c r="BT162" s="441"/>
      <c r="BU162" s="439"/>
      <c r="BV162" s="441"/>
      <c r="BW162" s="441"/>
      <c r="BX162" s="441"/>
      <c r="BY162" s="439"/>
      <c r="BZ162" s="441">
        <v>10</v>
      </c>
      <c r="CA162" s="441"/>
      <c r="CB162" s="441"/>
      <c r="CC162" s="441"/>
      <c r="CD162" s="441"/>
      <c r="CE162" s="441"/>
      <c r="CF162" s="133"/>
      <c r="CG162" s="441"/>
      <c r="CH162" s="441"/>
      <c r="CI162" s="441">
        <v>10</v>
      </c>
      <c r="CJ162" s="78"/>
      <c r="CK162" s="133"/>
      <c r="CL162" s="75"/>
    </row>
    <row r="163" spans="1:90" s="47" customFormat="1" ht="13" customHeight="1">
      <c r="A163" s="1128"/>
      <c r="B163" s="433" t="s">
        <v>403</v>
      </c>
      <c r="C163" s="433" t="s">
        <v>404</v>
      </c>
      <c r="D163" s="160">
        <v>5</v>
      </c>
      <c r="E163" s="442">
        <v>44</v>
      </c>
      <c r="F163" s="161"/>
      <c r="G163" s="162"/>
      <c r="H163" s="163"/>
      <c r="I163" s="533"/>
      <c r="J163" s="164"/>
      <c r="K163" s="165"/>
      <c r="L163" s="166"/>
      <c r="M163" s="167"/>
      <c r="N163" s="168"/>
      <c r="O163" s="169"/>
      <c r="P163" s="170"/>
      <c r="Q163" s="171"/>
      <c r="R163" s="172"/>
      <c r="S163" s="577"/>
      <c r="T163" s="435">
        <f t="shared" si="18"/>
        <v>0</v>
      </c>
      <c r="U163" s="435">
        <f t="shared" si="19"/>
        <v>0</v>
      </c>
      <c r="V163" s="436" t="str">
        <f t="shared" si="20"/>
        <v>-</v>
      </c>
      <c r="W163" s="469" t="s">
        <v>232</v>
      </c>
      <c r="X163" s="155">
        <v>0.4</v>
      </c>
      <c r="Y163" s="156">
        <f t="shared" si="21"/>
        <v>0</v>
      </c>
      <c r="Z163" s="156"/>
      <c r="AA163" s="175" t="s">
        <v>1252</v>
      </c>
      <c r="AB163" s="438" t="s">
        <v>1262</v>
      </c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74"/>
      <c r="BG163" s="132"/>
      <c r="BH163" s="76"/>
      <c r="BI163" s="77"/>
      <c r="BJ163" s="439"/>
      <c r="BK163" s="439"/>
      <c r="BL163" s="439">
        <v>5</v>
      </c>
      <c r="BM163" s="439"/>
      <c r="BN163" s="439"/>
      <c r="BO163" s="439"/>
      <c r="BP163" s="439"/>
      <c r="BQ163" s="439"/>
      <c r="BR163" s="439"/>
      <c r="BS163" s="440"/>
      <c r="BT163" s="441"/>
      <c r="BU163" s="439"/>
      <c r="BV163" s="441"/>
      <c r="BW163" s="441"/>
      <c r="BX163" s="441"/>
      <c r="BY163" s="439"/>
      <c r="BZ163" s="441">
        <v>5</v>
      </c>
      <c r="CA163" s="441"/>
      <c r="CB163" s="441"/>
      <c r="CC163" s="441"/>
      <c r="CD163" s="441"/>
      <c r="CE163" s="441"/>
      <c r="CF163" s="133"/>
      <c r="CG163" s="441"/>
      <c r="CH163" s="441"/>
      <c r="CI163" s="441">
        <v>5</v>
      </c>
      <c r="CJ163" s="78"/>
      <c r="CK163" s="133"/>
      <c r="CL163" s="75"/>
    </row>
    <row r="164" spans="1:90" s="47" customFormat="1" ht="13" customHeight="1">
      <c r="A164" s="1128"/>
      <c r="B164" s="433" t="s">
        <v>405</v>
      </c>
      <c r="C164" s="433" t="s">
        <v>406</v>
      </c>
      <c r="D164" s="160">
        <v>10</v>
      </c>
      <c r="E164" s="442">
        <v>83</v>
      </c>
      <c r="F164" s="161"/>
      <c r="G164" s="162"/>
      <c r="H164" s="163"/>
      <c r="I164" s="533"/>
      <c r="J164" s="164"/>
      <c r="K164" s="165"/>
      <c r="L164" s="166"/>
      <c r="M164" s="167"/>
      <c r="N164" s="168"/>
      <c r="O164" s="169"/>
      <c r="P164" s="170"/>
      <c r="Q164" s="171"/>
      <c r="R164" s="172"/>
      <c r="S164" s="577"/>
      <c r="T164" s="435">
        <f t="shared" si="18"/>
        <v>0</v>
      </c>
      <c r="U164" s="435">
        <f t="shared" si="19"/>
        <v>0</v>
      </c>
      <c r="V164" s="436" t="str">
        <f t="shared" si="20"/>
        <v>-</v>
      </c>
      <c r="W164" s="469" t="s">
        <v>232</v>
      </c>
      <c r="X164" s="155">
        <v>0.57999999999999996</v>
      </c>
      <c r="Y164" s="156">
        <f t="shared" si="21"/>
        <v>0</v>
      </c>
      <c r="Z164" s="156"/>
      <c r="AA164" s="175" t="s">
        <v>1260</v>
      </c>
      <c r="AB164" s="438" t="s">
        <v>1262</v>
      </c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74"/>
      <c r="BG164" s="132"/>
      <c r="BH164" s="76"/>
      <c r="BI164" s="77"/>
      <c r="BJ164" s="439"/>
      <c r="BK164" s="439"/>
      <c r="BL164" s="439">
        <v>10</v>
      </c>
      <c r="BM164" s="439"/>
      <c r="BN164" s="439"/>
      <c r="BO164" s="439"/>
      <c r="BP164" s="439"/>
      <c r="BQ164" s="439"/>
      <c r="BR164" s="439"/>
      <c r="BS164" s="440"/>
      <c r="BT164" s="441"/>
      <c r="BU164" s="439"/>
      <c r="BV164" s="441"/>
      <c r="BW164" s="441"/>
      <c r="BX164" s="441"/>
      <c r="BY164" s="439"/>
      <c r="BZ164" s="441"/>
      <c r="CA164" s="441"/>
      <c r="CB164" s="441"/>
      <c r="CC164" s="441"/>
      <c r="CD164" s="441">
        <v>10</v>
      </c>
      <c r="CE164" s="441"/>
      <c r="CF164" s="133"/>
      <c r="CG164" s="441">
        <v>3</v>
      </c>
      <c r="CH164" s="441">
        <v>7</v>
      </c>
      <c r="CI164" s="441"/>
      <c r="CJ164" s="78"/>
      <c r="CK164" s="133"/>
      <c r="CL164" s="75"/>
    </row>
    <row r="165" spans="1:90" s="47" customFormat="1" ht="13" customHeight="1">
      <c r="A165" s="1128"/>
      <c r="B165" s="432" t="s">
        <v>407</v>
      </c>
      <c r="C165" s="433" t="s">
        <v>408</v>
      </c>
      <c r="D165" s="160">
        <v>10</v>
      </c>
      <c r="E165" s="442">
        <v>107</v>
      </c>
      <c r="F165" s="161"/>
      <c r="G165" s="162"/>
      <c r="H165" s="163"/>
      <c r="I165" s="533"/>
      <c r="J165" s="164"/>
      <c r="K165" s="165"/>
      <c r="L165" s="166"/>
      <c r="M165" s="167"/>
      <c r="N165" s="168"/>
      <c r="O165" s="169"/>
      <c r="P165" s="170"/>
      <c r="Q165" s="171"/>
      <c r="R165" s="172"/>
      <c r="S165" s="577"/>
      <c r="T165" s="435">
        <f t="shared" si="18"/>
        <v>0</v>
      </c>
      <c r="U165" s="435">
        <f t="shared" si="19"/>
        <v>0</v>
      </c>
      <c r="V165" s="436" t="str">
        <f t="shared" si="20"/>
        <v>-</v>
      </c>
      <c r="W165" s="437" t="s">
        <v>1852</v>
      </c>
      <c r="X165" s="155">
        <v>1.21</v>
      </c>
      <c r="Y165" s="156">
        <f t="shared" si="21"/>
        <v>0</v>
      </c>
      <c r="Z165" s="156"/>
      <c r="AA165" s="175" t="s">
        <v>1260</v>
      </c>
      <c r="AB165" s="438" t="s">
        <v>1262</v>
      </c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74"/>
      <c r="BG165" s="132"/>
      <c r="BH165" s="76"/>
      <c r="BI165" s="77"/>
      <c r="BJ165" s="439"/>
      <c r="BK165" s="439"/>
      <c r="BL165" s="439">
        <v>10</v>
      </c>
      <c r="BM165" s="439"/>
      <c r="BN165" s="439"/>
      <c r="BO165" s="439"/>
      <c r="BP165" s="439"/>
      <c r="BQ165" s="439"/>
      <c r="BR165" s="439"/>
      <c r="BS165" s="440"/>
      <c r="BT165" s="441"/>
      <c r="BU165" s="439"/>
      <c r="BV165" s="441"/>
      <c r="BW165" s="441"/>
      <c r="BX165" s="441"/>
      <c r="BY165" s="439"/>
      <c r="BZ165" s="441"/>
      <c r="CA165" s="441"/>
      <c r="CB165" s="441"/>
      <c r="CC165" s="441"/>
      <c r="CD165" s="441">
        <v>10</v>
      </c>
      <c r="CE165" s="441"/>
      <c r="CF165" s="133"/>
      <c r="CG165" s="441"/>
      <c r="CH165" s="441">
        <v>10</v>
      </c>
      <c r="CI165" s="441"/>
      <c r="CJ165" s="78"/>
      <c r="CK165" s="133"/>
      <c r="CL165" s="75"/>
    </row>
    <row r="166" spans="1:90" s="47" customFormat="1" ht="13" customHeight="1">
      <c r="A166" s="1128"/>
      <c r="B166" s="433" t="s">
        <v>409</v>
      </c>
      <c r="C166" s="433" t="s">
        <v>410</v>
      </c>
      <c r="D166" s="160">
        <v>5</v>
      </c>
      <c r="E166" s="442">
        <v>50</v>
      </c>
      <c r="F166" s="161"/>
      <c r="G166" s="162"/>
      <c r="H166" s="163"/>
      <c r="I166" s="533"/>
      <c r="J166" s="164"/>
      <c r="K166" s="165"/>
      <c r="L166" s="166"/>
      <c r="M166" s="167"/>
      <c r="N166" s="168"/>
      <c r="O166" s="169"/>
      <c r="P166" s="170"/>
      <c r="Q166" s="171"/>
      <c r="R166" s="172"/>
      <c r="S166" s="577"/>
      <c r="T166" s="435">
        <f t="shared" si="18"/>
        <v>0</v>
      </c>
      <c r="U166" s="435">
        <f t="shared" si="19"/>
        <v>0</v>
      </c>
      <c r="V166" s="436" t="str">
        <f t="shared" si="20"/>
        <v>-</v>
      </c>
      <c r="W166" s="437" t="s">
        <v>171</v>
      </c>
      <c r="X166" s="155">
        <v>0.44</v>
      </c>
      <c r="Y166" s="156">
        <f t="shared" si="21"/>
        <v>0</v>
      </c>
      <c r="Z166" s="156"/>
      <c r="AA166" s="175" t="s">
        <v>1260</v>
      </c>
      <c r="AB166" s="438" t="s">
        <v>1262</v>
      </c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  <c r="BF166" s="74"/>
      <c r="BG166" s="132"/>
      <c r="BH166" s="76"/>
      <c r="BI166" s="77"/>
      <c r="BJ166" s="439"/>
      <c r="BK166" s="439"/>
      <c r="BL166" s="439">
        <v>5</v>
      </c>
      <c r="BM166" s="439"/>
      <c r="BN166" s="439"/>
      <c r="BO166" s="439"/>
      <c r="BP166" s="439"/>
      <c r="BQ166" s="439"/>
      <c r="BR166" s="439"/>
      <c r="BS166" s="440"/>
      <c r="BT166" s="439"/>
      <c r="BU166" s="439"/>
      <c r="BV166" s="439"/>
      <c r="BW166" s="439"/>
      <c r="BX166" s="439"/>
      <c r="BY166" s="439"/>
      <c r="BZ166" s="439"/>
      <c r="CA166" s="439"/>
      <c r="CB166" s="439"/>
      <c r="CC166" s="439"/>
      <c r="CD166" s="439">
        <v>5</v>
      </c>
      <c r="CE166" s="439"/>
      <c r="CF166" s="77"/>
      <c r="CG166" s="439"/>
      <c r="CH166" s="439">
        <v>5</v>
      </c>
      <c r="CI166" s="439"/>
      <c r="CJ166" s="78"/>
      <c r="CK166" s="133"/>
      <c r="CL166" s="75"/>
    </row>
    <row r="167" spans="1:90" s="47" customFormat="1" ht="13" customHeight="1">
      <c r="A167" s="1128"/>
      <c r="B167" s="433" t="s">
        <v>411</v>
      </c>
      <c r="C167" s="433" t="s">
        <v>412</v>
      </c>
      <c r="D167" s="160">
        <v>5</v>
      </c>
      <c r="E167" s="442">
        <v>56</v>
      </c>
      <c r="F167" s="161"/>
      <c r="G167" s="162"/>
      <c r="H167" s="163"/>
      <c r="I167" s="533"/>
      <c r="J167" s="164"/>
      <c r="K167" s="165"/>
      <c r="L167" s="166"/>
      <c r="M167" s="167"/>
      <c r="N167" s="168"/>
      <c r="O167" s="169"/>
      <c r="P167" s="170"/>
      <c r="Q167" s="171"/>
      <c r="R167" s="172"/>
      <c r="S167" s="577"/>
      <c r="T167" s="435">
        <f t="shared" si="18"/>
        <v>0</v>
      </c>
      <c r="U167" s="435">
        <f t="shared" si="19"/>
        <v>0</v>
      </c>
      <c r="V167" s="436" t="str">
        <f t="shared" si="20"/>
        <v>-</v>
      </c>
      <c r="W167" s="437" t="s">
        <v>171</v>
      </c>
      <c r="X167" s="155">
        <v>0.59</v>
      </c>
      <c r="Y167" s="156">
        <f t="shared" si="21"/>
        <v>0</v>
      </c>
      <c r="Z167" s="156"/>
      <c r="AA167" s="175" t="s">
        <v>1252</v>
      </c>
      <c r="AB167" s="438" t="s">
        <v>1260</v>
      </c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  <c r="BF167" s="74"/>
      <c r="BG167" s="132"/>
      <c r="BH167" s="76"/>
      <c r="BI167" s="77"/>
      <c r="BJ167" s="439"/>
      <c r="BK167" s="439"/>
      <c r="BL167" s="439"/>
      <c r="BM167" s="439">
        <v>5</v>
      </c>
      <c r="BN167" s="439"/>
      <c r="BO167" s="439"/>
      <c r="BP167" s="439"/>
      <c r="BQ167" s="439"/>
      <c r="BR167" s="439"/>
      <c r="BS167" s="440"/>
      <c r="BT167" s="439"/>
      <c r="BU167" s="439"/>
      <c r="BV167" s="439"/>
      <c r="BW167" s="439"/>
      <c r="BX167" s="439"/>
      <c r="BY167" s="439"/>
      <c r="BZ167" s="439"/>
      <c r="CA167" s="439"/>
      <c r="CB167" s="439"/>
      <c r="CC167" s="439"/>
      <c r="CD167" s="439">
        <v>5</v>
      </c>
      <c r="CE167" s="439"/>
      <c r="CF167" s="77"/>
      <c r="CG167" s="439"/>
      <c r="CH167" s="439"/>
      <c r="CI167" s="439">
        <v>5</v>
      </c>
      <c r="CJ167" s="78"/>
      <c r="CK167" s="133"/>
      <c r="CL167" s="75"/>
    </row>
    <row r="168" spans="1:90" s="47" customFormat="1" ht="13" customHeight="1">
      <c r="A168" s="1128"/>
      <c r="B168" s="433" t="s">
        <v>413</v>
      </c>
      <c r="C168" s="433" t="s">
        <v>414</v>
      </c>
      <c r="D168" s="160">
        <v>10</v>
      </c>
      <c r="E168" s="442">
        <v>132</v>
      </c>
      <c r="F168" s="161"/>
      <c r="G168" s="162"/>
      <c r="H168" s="163"/>
      <c r="I168" s="533"/>
      <c r="J168" s="164"/>
      <c r="K168" s="165"/>
      <c r="L168" s="166"/>
      <c r="M168" s="167"/>
      <c r="N168" s="168"/>
      <c r="O168" s="169"/>
      <c r="P168" s="170"/>
      <c r="Q168" s="171"/>
      <c r="R168" s="172"/>
      <c r="S168" s="577"/>
      <c r="T168" s="435">
        <f t="shared" si="18"/>
        <v>0</v>
      </c>
      <c r="U168" s="435">
        <f t="shared" si="19"/>
        <v>0</v>
      </c>
      <c r="V168" s="436" t="str">
        <f t="shared" si="20"/>
        <v>-</v>
      </c>
      <c r="W168" s="437" t="s">
        <v>1853</v>
      </c>
      <c r="X168" s="155">
        <v>1.56</v>
      </c>
      <c r="Y168" s="156">
        <f t="shared" si="21"/>
        <v>0</v>
      </c>
      <c r="Z168" s="156"/>
      <c r="AA168" s="175" t="s">
        <v>1260</v>
      </c>
      <c r="AB168" s="438" t="s">
        <v>1260</v>
      </c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  <c r="BF168" s="74"/>
      <c r="BG168" s="132"/>
      <c r="BH168" s="76"/>
      <c r="BI168" s="77"/>
      <c r="BJ168" s="439"/>
      <c r="BK168" s="439"/>
      <c r="BL168" s="439"/>
      <c r="BM168" s="439">
        <v>10</v>
      </c>
      <c r="BN168" s="439"/>
      <c r="BO168" s="439"/>
      <c r="BP168" s="439"/>
      <c r="BQ168" s="439"/>
      <c r="BR168" s="439"/>
      <c r="BS168" s="440"/>
      <c r="BT168" s="439"/>
      <c r="BU168" s="439"/>
      <c r="BV168" s="439"/>
      <c r="BW168" s="439"/>
      <c r="BX168" s="439"/>
      <c r="BY168" s="439"/>
      <c r="BZ168" s="439"/>
      <c r="CA168" s="439"/>
      <c r="CB168" s="439"/>
      <c r="CC168" s="439"/>
      <c r="CD168" s="439">
        <v>10</v>
      </c>
      <c r="CE168" s="439"/>
      <c r="CF168" s="77"/>
      <c r="CG168" s="439"/>
      <c r="CH168" s="439">
        <v>10</v>
      </c>
      <c r="CI168" s="439"/>
      <c r="CJ168" s="78"/>
      <c r="CK168" s="133"/>
      <c r="CL168" s="75"/>
    </row>
    <row r="169" spans="1:90" s="47" customFormat="1" ht="13" customHeight="1">
      <c r="A169" s="1128"/>
      <c r="B169" s="432" t="s">
        <v>415</v>
      </c>
      <c r="C169" s="433" t="s">
        <v>416</v>
      </c>
      <c r="D169" s="160">
        <v>5</v>
      </c>
      <c r="E169" s="442">
        <v>60</v>
      </c>
      <c r="F169" s="161"/>
      <c r="G169" s="162"/>
      <c r="H169" s="163"/>
      <c r="I169" s="533"/>
      <c r="J169" s="164"/>
      <c r="K169" s="165"/>
      <c r="L169" s="166"/>
      <c r="M169" s="167"/>
      <c r="N169" s="168"/>
      <c r="O169" s="169"/>
      <c r="P169" s="170"/>
      <c r="Q169" s="171"/>
      <c r="R169" s="172"/>
      <c r="S169" s="577"/>
      <c r="T169" s="435">
        <f t="shared" si="18"/>
        <v>0</v>
      </c>
      <c r="U169" s="435">
        <f t="shared" si="19"/>
        <v>0</v>
      </c>
      <c r="V169" s="436" t="str">
        <f t="shared" si="20"/>
        <v>-</v>
      </c>
      <c r="W169" s="437" t="s">
        <v>171</v>
      </c>
      <c r="X169" s="155">
        <v>0.7</v>
      </c>
      <c r="Y169" s="156">
        <f t="shared" si="21"/>
        <v>0</v>
      </c>
      <c r="Z169" s="156"/>
      <c r="AA169" s="175" t="s">
        <v>1260</v>
      </c>
      <c r="AB169" s="438" t="s">
        <v>1260</v>
      </c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  <c r="BF169" s="74"/>
      <c r="BG169" s="132"/>
      <c r="BH169" s="76"/>
      <c r="BI169" s="77"/>
      <c r="BJ169" s="439"/>
      <c r="BK169" s="439"/>
      <c r="BL169" s="439"/>
      <c r="BM169" s="439">
        <v>5</v>
      </c>
      <c r="BN169" s="439"/>
      <c r="BO169" s="439"/>
      <c r="BP169" s="439"/>
      <c r="BQ169" s="439"/>
      <c r="BR169" s="439"/>
      <c r="BS169" s="440"/>
      <c r="BT169" s="439"/>
      <c r="BU169" s="439"/>
      <c r="BV169" s="439"/>
      <c r="BW169" s="439"/>
      <c r="BX169" s="439"/>
      <c r="BY169" s="439"/>
      <c r="BZ169" s="439"/>
      <c r="CA169" s="439"/>
      <c r="CB169" s="439"/>
      <c r="CC169" s="439"/>
      <c r="CD169" s="439">
        <v>5</v>
      </c>
      <c r="CE169" s="439"/>
      <c r="CF169" s="77"/>
      <c r="CG169" s="439"/>
      <c r="CH169" s="439">
        <v>5</v>
      </c>
      <c r="CI169" s="439"/>
      <c r="CJ169" s="78"/>
      <c r="CK169" s="133"/>
      <c r="CL169" s="75"/>
    </row>
    <row r="170" spans="1:90" s="47" customFormat="1" ht="13" customHeight="1">
      <c r="A170" s="1128"/>
      <c r="B170" s="432" t="s">
        <v>417</v>
      </c>
      <c r="C170" s="433" t="s">
        <v>418</v>
      </c>
      <c r="D170" s="160">
        <v>3</v>
      </c>
      <c r="E170" s="442">
        <v>61</v>
      </c>
      <c r="F170" s="161"/>
      <c r="G170" s="162"/>
      <c r="H170" s="163"/>
      <c r="I170" s="533"/>
      <c r="J170" s="164"/>
      <c r="K170" s="165"/>
      <c r="L170" s="166"/>
      <c r="M170" s="167"/>
      <c r="N170" s="168"/>
      <c r="O170" s="169"/>
      <c r="P170" s="170"/>
      <c r="Q170" s="171"/>
      <c r="R170" s="172"/>
      <c r="S170" s="577"/>
      <c r="T170" s="435">
        <f t="shared" si="18"/>
        <v>0</v>
      </c>
      <c r="U170" s="435">
        <f t="shared" si="19"/>
        <v>0</v>
      </c>
      <c r="V170" s="436" t="str">
        <f t="shared" si="20"/>
        <v>-</v>
      </c>
      <c r="W170" s="437" t="s">
        <v>419</v>
      </c>
      <c r="X170" s="155">
        <v>0.85</v>
      </c>
      <c r="Y170" s="156">
        <f t="shared" si="21"/>
        <v>0</v>
      </c>
      <c r="Z170" s="156"/>
      <c r="AA170" s="175" t="s">
        <v>1252</v>
      </c>
      <c r="AB170" s="438" t="s">
        <v>1260</v>
      </c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  <c r="BF170" s="74"/>
      <c r="BG170" s="132"/>
      <c r="BH170" s="76"/>
      <c r="BI170" s="77"/>
      <c r="BJ170" s="439"/>
      <c r="BK170" s="439"/>
      <c r="BL170" s="439"/>
      <c r="BM170" s="439">
        <v>3</v>
      </c>
      <c r="BN170" s="439"/>
      <c r="BO170" s="439"/>
      <c r="BP170" s="439"/>
      <c r="BQ170" s="439"/>
      <c r="BR170" s="439"/>
      <c r="BS170" s="440"/>
      <c r="BT170" s="439"/>
      <c r="BU170" s="439"/>
      <c r="BV170" s="439"/>
      <c r="BW170" s="439"/>
      <c r="BX170" s="439"/>
      <c r="BY170" s="439"/>
      <c r="BZ170" s="439"/>
      <c r="CA170" s="439"/>
      <c r="CB170" s="439"/>
      <c r="CC170" s="439"/>
      <c r="CD170" s="439">
        <v>3</v>
      </c>
      <c r="CE170" s="439"/>
      <c r="CF170" s="77"/>
      <c r="CG170" s="439"/>
      <c r="CH170" s="439"/>
      <c r="CI170" s="439">
        <v>3</v>
      </c>
      <c r="CJ170" s="78"/>
      <c r="CK170" s="133"/>
      <c r="CL170" s="75"/>
    </row>
    <row r="171" spans="1:90" s="47" customFormat="1" ht="13" customHeight="1">
      <c r="A171" s="1128"/>
      <c r="B171" s="433" t="s">
        <v>420</v>
      </c>
      <c r="C171" s="433" t="s">
        <v>421</v>
      </c>
      <c r="D171" s="160">
        <v>3</v>
      </c>
      <c r="E171" s="442">
        <v>69</v>
      </c>
      <c r="F171" s="161"/>
      <c r="G171" s="162"/>
      <c r="H171" s="163"/>
      <c r="I171" s="533"/>
      <c r="J171" s="164"/>
      <c r="K171" s="165"/>
      <c r="L171" s="166"/>
      <c r="M171" s="167"/>
      <c r="N171" s="168"/>
      <c r="O171" s="169"/>
      <c r="P171" s="170"/>
      <c r="Q171" s="171"/>
      <c r="R171" s="172"/>
      <c r="S171" s="577"/>
      <c r="T171" s="435">
        <f t="shared" si="18"/>
        <v>0</v>
      </c>
      <c r="U171" s="435">
        <f t="shared" si="19"/>
        <v>0</v>
      </c>
      <c r="V171" s="436" t="str">
        <f t="shared" si="20"/>
        <v>-</v>
      </c>
      <c r="W171" s="437" t="s">
        <v>1854</v>
      </c>
      <c r="X171" s="155">
        <v>1</v>
      </c>
      <c r="Y171" s="156">
        <f t="shared" si="21"/>
        <v>0</v>
      </c>
      <c r="Z171" s="156"/>
      <c r="AA171" s="175" t="s">
        <v>1252</v>
      </c>
      <c r="AB171" s="438" t="s">
        <v>1261</v>
      </c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  <c r="BF171" s="74"/>
      <c r="BG171" s="132"/>
      <c r="BH171" s="76"/>
      <c r="BI171" s="77"/>
      <c r="BJ171" s="439"/>
      <c r="BK171" s="439"/>
      <c r="BL171" s="439"/>
      <c r="BM171" s="439"/>
      <c r="BN171" s="439">
        <v>3</v>
      </c>
      <c r="BO171" s="439"/>
      <c r="BP171" s="439"/>
      <c r="BQ171" s="439"/>
      <c r="BR171" s="439"/>
      <c r="BS171" s="440"/>
      <c r="BT171" s="439"/>
      <c r="BU171" s="439"/>
      <c r="BV171" s="439"/>
      <c r="BW171" s="439"/>
      <c r="BX171" s="439"/>
      <c r="BY171" s="439"/>
      <c r="BZ171" s="439"/>
      <c r="CA171" s="439"/>
      <c r="CB171" s="439"/>
      <c r="CC171" s="439"/>
      <c r="CD171" s="439">
        <v>3</v>
      </c>
      <c r="CE171" s="439"/>
      <c r="CF171" s="77"/>
      <c r="CG171" s="439"/>
      <c r="CH171" s="439"/>
      <c r="CI171" s="439">
        <v>3</v>
      </c>
      <c r="CJ171" s="78"/>
      <c r="CK171" s="133"/>
      <c r="CL171" s="75"/>
    </row>
    <row r="172" spans="1:90" s="47" customFormat="1" ht="13" customHeight="1">
      <c r="A172" s="1128"/>
      <c r="B172" s="432" t="s">
        <v>422</v>
      </c>
      <c r="C172" s="433" t="s">
        <v>423</v>
      </c>
      <c r="D172" s="160">
        <v>3</v>
      </c>
      <c r="E172" s="442">
        <v>58</v>
      </c>
      <c r="F172" s="161"/>
      <c r="G172" s="162"/>
      <c r="H172" s="163"/>
      <c r="I172" s="533"/>
      <c r="J172" s="164"/>
      <c r="K172" s="165"/>
      <c r="L172" s="166"/>
      <c r="M172" s="167"/>
      <c r="N172" s="168"/>
      <c r="O172" s="169"/>
      <c r="P172" s="170"/>
      <c r="Q172" s="171"/>
      <c r="R172" s="172"/>
      <c r="S172" s="577"/>
      <c r="T172" s="435">
        <f t="shared" si="18"/>
        <v>0</v>
      </c>
      <c r="U172" s="435">
        <f t="shared" si="19"/>
        <v>0</v>
      </c>
      <c r="V172" s="436" t="str">
        <f t="shared" si="20"/>
        <v>-</v>
      </c>
      <c r="W172" s="437" t="s">
        <v>1855</v>
      </c>
      <c r="X172" s="155">
        <v>0.8</v>
      </c>
      <c r="Y172" s="156">
        <f t="shared" si="21"/>
        <v>0</v>
      </c>
      <c r="Z172" s="156"/>
      <c r="AA172" s="175" t="s">
        <v>1260</v>
      </c>
      <c r="AB172" s="438" t="s">
        <v>1261</v>
      </c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  <c r="BF172" s="74"/>
      <c r="BG172" s="132"/>
      <c r="BH172" s="76"/>
      <c r="BI172" s="77"/>
      <c r="BJ172" s="439"/>
      <c r="BK172" s="439"/>
      <c r="BL172" s="439"/>
      <c r="BM172" s="439"/>
      <c r="BN172" s="439">
        <v>3</v>
      </c>
      <c r="BO172" s="439"/>
      <c r="BP172" s="439"/>
      <c r="BQ172" s="439"/>
      <c r="BR172" s="439"/>
      <c r="BS172" s="440"/>
      <c r="BT172" s="439"/>
      <c r="BU172" s="439"/>
      <c r="BV172" s="439"/>
      <c r="BW172" s="439"/>
      <c r="BX172" s="439"/>
      <c r="BY172" s="439"/>
      <c r="BZ172" s="439"/>
      <c r="CA172" s="439"/>
      <c r="CB172" s="439"/>
      <c r="CC172" s="439"/>
      <c r="CD172" s="439">
        <v>3</v>
      </c>
      <c r="CE172" s="439"/>
      <c r="CF172" s="77"/>
      <c r="CG172" s="439"/>
      <c r="CH172" s="439">
        <v>3</v>
      </c>
      <c r="CI172" s="439"/>
      <c r="CJ172" s="78"/>
      <c r="CK172" s="133"/>
      <c r="CL172" s="75"/>
    </row>
    <row r="173" spans="1:90" s="47" customFormat="1" ht="13" customHeight="1">
      <c r="A173" s="1128"/>
      <c r="B173" s="432" t="s">
        <v>424</v>
      </c>
      <c r="C173" s="433" t="s">
        <v>425</v>
      </c>
      <c r="D173" s="160">
        <v>3</v>
      </c>
      <c r="E173" s="442">
        <v>75</v>
      </c>
      <c r="F173" s="161"/>
      <c r="G173" s="162"/>
      <c r="H173" s="163"/>
      <c r="I173" s="533"/>
      <c r="J173" s="164"/>
      <c r="K173" s="165"/>
      <c r="L173" s="166"/>
      <c r="M173" s="167"/>
      <c r="N173" s="168"/>
      <c r="O173" s="169"/>
      <c r="P173" s="170"/>
      <c r="Q173" s="171"/>
      <c r="R173" s="172"/>
      <c r="S173" s="577"/>
      <c r="T173" s="435">
        <f t="shared" si="18"/>
        <v>0</v>
      </c>
      <c r="U173" s="435">
        <f t="shared" si="19"/>
        <v>0</v>
      </c>
      <c r="V173" s="436" t="str">
        <f t="shared" si="20"/>
        <v>-</v>
      </c>
      <c r="W173" s="437" t="s">
        <v>419</v>
      </c>
      <c r="X173" s="155">
        <v>1.1100000000000001</v>
      </c>
      <c r="Y173" s="156">
        <f t="shared" si="21"/>
        <v>0</v>
      </c>
      <c r="Z173" s="156"/>
      <c r="AA173" s="175" t="s">
        <v>1260</v>
      </c>
      <c r="AB173" s="438" t="s">
        <v>1261</v>
      </c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  <c r="BF173" s="74"/>
      <c r="BG173" s="132"/>
      <c r="BH173" s="76"/>
      <c r="BI173" s="77"/>
      <c r="BJ173" s="439"/>
      <c r="BK173" s="439"/>
      <c r="BL173" s="439"/>
      <c r="BM173" s="439"/>
      <c r="BN173" s="439">
        <v>3</v>
      </c>
      <c r="BO173" s="439"/>
      <c r="BP173" s="439"/>
      <c r="BQ173" s="439"/>
      <c r="BR173" s="439"/>
      <c r="BS173" s="440"/>
      <c r="BT173" s="439"/>
      <c r="BU173" s="439"/>
      <c r="BV173" s="439"/>
      <c r="BW173" s="439"/>
      <c r="BX173" s="439"/>
      <c r="BY173" s="439"/>
      <c r="BZ173" s="439"/>
      <c r="CA173" s="439"/>
      <c r="CB173" s="439"/>
      <c r="CC173" s="439"/>
      <c r="CD173" s="439">
        <v>3</v>
      </c>
      <c r="CE173" s="439"/>
      <c r="CF173" s="77"/>
      <c r="CG173" s="439"/>
      <c r="CH173" s="439">
        <v>3</v>
      </c>
      <c r="CI173" s="439"/>
      <c r="CJ173" s="78"/>
      <c r="CK173" s="133"/>
      <c r="CL173" s="75"/>
    </row>
    <row r="174" spans="1:90" s="47" customFormat="1" ht="13" customHeight="1">
      <c r="A174" s="1128"/>
      <c r="B174" s="432" t="s">
        <v>426</v>
      </c>
      <c r="C174" s="433" t="s">
        <v>427</v>
      </c>
      <c r="D174" s="160">
        <v>3</v>
      </c>
      <c r="E174" s="442">
        <v>84</v>
      </c>
      <c r="F174" s="161"/>
      <c r="G174" s="162"/>
      <c r="H174" s="163"/>
      <c r="I174" s="533"/>
      <c r="J174" s="164"/>
      <c r="K174" s="165"/>
      <c r="L174" s="166"/>
      <c r="M174" s="167"/>
      <c r="N174" s="168"/>
      <c r="O174" s="169"/>
      <c r="P174" s="170"/>
      <c r="Q174" s="171"/>
      <c r="R174" s="172"/>
      <c r="S174" s="577"/>
      <c r="T174" s="435">
        <f t="shared" si="18"/>
        <v>0</v>
      </c>
      <c r="U174" s="435">
        <f t="shared" si="19"/>
        <v>0</v>
      </c>
      <c r="V174" s="436" t="str">
        <f t="shared" si="20"/>
        <v>-</v>
      </c>
      <c r="W174" s="437" t="s">
        <v>1826</v>
      </c>
      <c r="X174" s="155">
        <v>1.27</v>
      </c>
      <c r="Y174" s="156">
        <f t="shared" si="21"/>
        <v>0</v>
      </c>
      <c r="Z174" s="156"/>
      <c r="AA174" s="175" t="s">
        <v>1254</v>
      </c>
      <c r="AB174" s="438" t="s">
        <v>1261</v>
      </c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  <c r="BF174" s="74"/>
      <c r="BG174" s="132"/>
      <c r="BH174" s="76"/>
      <c r="BI174" s="77"/>
      <c r="BJ174" s="439"/>
      <c r="BK174" s="439"/>
      <c r="BL174" s="439"/>
      <c r="BM174" s="439"/>
      <c r="BN174" s="439">
        <v>3</v>
      </c>
      <c r="BO174" s="439"/>
      <c r="BP174" s="439"/>
      <c r="BQ174" s="439"/>
      <c r="BR174" s="439"/>
      <c r="BS174" s="440"/>
      <c r="BT174" s="439"/>
      <c r="BU174" s="439"/>
      <c r="BV174" s="439"/>
      <c r="BW174" s="439"/>
      <c r="BX174" s="439"/>
      <c r="BY174" s="439"/>
      <c r="BZ174" s="439"/>
      <c r="CA174" s="439"/>
      <c r="CB174" s="439"/>
      <c r="CC174" s="439"/>
      <c r="CD174" s="439">
        <v>3</v>
      </c>
      <c r="CE174" s="439"/>
      <c r="CF174" s="77"/>
      <c r="CG174" s="439">
        <v>3</v>
      </c>
      <c r="CH174" s="439"/>
      <c r="CI174" s="439"/>
      <c r="CJ174" s="78"/>
      <c r="CK174" s="133"/>
      <c r="CL174" s="75"/>
    </row>
    <row r="175" spans="1:90" s="47" customFormat="1" ht="13" customHeight="1">
      <c r="A175" s="1128"/>
      <c r="B175" s="432" t="s">
        <v>428</v>
      </c>
      <c r="C175" s="433" t="s">
        <v>429</v>
      </c>
      <c r="D175" s="160">
        <v>3</v>
      </c>
      <c r="E175" s="442">
        <v>111</v>
      </c>
      <c r="F175" s="161"/>
      <c r="G175" s="162"/>
      <c r="H175" s="163"/>
      <c r="I175" s="533"/>
      <c r="J175" s="164"/>
      <c r="K175" s="165"/>
      <c r="L175" s="166"/>
      <c r="M175" s="167"/>
      <c r="N175" s="168"/>
      <c r="O175" s="169"/>
      <c r="P175" s="170"/>
      <c r="Q175" s="171"/>
      <c r="R175" s="172"/>
      <c r="S175" s="577"/>
      <c r="T175" s="435">
        <f t="shared" si="18"/>
        <v>0</v>
      </c>
      <c r="U175" s="435">
        <f t="shared" si="19"/>
        <v>0</v>
      </c>
      <c r="V175" s="436" t="str">
        <f t="shared" si="20"/>
        <v>-</v>
      </c>
      <c r="W175" s="437" t="s">
        <v>1851</v>
      </c>
      <c r="X175" s="155">
        <v>1.01</v>
      </c>
      <c r="Y175" s="156">
        <f t="shared" si="21"/>
        <v>0</v>
      </c>
      <c r="Z175" s="156"/>
      <c r="AA175" s="175" t="s">
        <v>1254</v>
      </c>
      <c r="AB175" s="438" t="s">
        <v>1261</v>
      </c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  <c r="BF175" s="74"/>
      <c r="BG175" s="132"/>
      <c r="BH175" s="76"/>
      <c r="BI175" s="77"/>
      <c r="BJ175" s="439"/>
      <c r="BK175" s="439"/>
      <c r="BL175" s="439"/>
      <c r="BM175" s="439"/>
      <c r="BN175" s="439">
        <v>3</v>
      </c>
      <c r="BO175" s="439"/>
      <c r="BP175" s="439"/>
      <c r="BQ175" s="439"/>
      <c r="BR175" s="439"/>
      <c r="BS175" s="440"/>
      <c r="BT175" s="439"/>
      <c r="BU175" s="439"/>
      <c r="BV175" s="439"/>
      <c r="BW175" s="439"/>
      <c r="BX175" s="439"/>
      <c r="BY175" s="439"/>
      <c r="BZ175" s="439"/>
      <c r="CA175" s="439"/>
      <c r="CB175" s="439"/>
      <c r="CC175" s="439"/>
      <c r="CD175" s="439">
        <v>3</v>
      </c>
      <c r="CE175" s="439"/>
      <c r="CF175" s="77"/>
      <c r="CG175" s="439">
        <v>3</v>
      </c>
      <c r="CH175" s="439"/>
      <c r="CI175" s="439"/>
      <c r="CJ175" s="78"/>
      <c r="CK175" s="133"/>
      <c r="CL175" s="75"/>
    </row>
    <row r="176" spans="1:90" s="47" customFormat="1" ht="13" customHeight="1">
      <c r="A176" s="1128"/>
      <c r="B176" s="432" t="s">
        <v>430</v>
      </c>
      <c r="C176" s="433" t="s">
        <v>431</v>
      </c>
      <c r="D176" s="160">
        <v>3</v>
      </c>
      <c r="E176" s="442">
        <v>111</v>
      </c>
      <c r="F176" s="161"/>
      <c r="G176" s="162"/>
      <c r="H176" s="163"/>
      <c r="I176" s="533"/>
      <c r="J176" s="164"/>
      <c r="K176" s="165"/>
      <c r="L176" s="166"/>
      <c r="M176" s="167"/>
      <c r="N176" s="168"/>
      <c r="O176" s="169"/>
      <c r="P176" s="170"/>
      <c r="Q176" s="171"/>
      <c r="R176" s="172"/>
      <c r="S176" s="577"/>
      <c r="T176" s="435">
        <f t="shared" si="18"/>
        <v>0</v>
      </c>
      <c r="U176" s="435">
        <f t="shared" si="19"/>
        <v>0</v>
      </c>
      <c r="V176" s="436" t="str">
        <f t="shared" si="20"/>
        <v>-</v>
      </c>
      <c r="W176" s="437" t="s">
        <v>1856</v>
      </c>
      <c r="X176" s="155">
        <v>0.92</v>
      </c>
      <c r="Y176" s="156">
        <f t="shared" si="21"/>
        <v>0</v>
      </c>
      <c r="Z176" s="156"/>
      <c r="AA176" s="175" t="s">
        <v>1260</v>
      </c>
      <c r="AB176" s="438" t="s">
        <v>1261</v>
      </c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  <c r="BF176" s="74"/>
      <c r="BG176" s="132"/>
      <c r="BH176" s="76"/>
      <c r="BI176" s="77"/>
      <c r="BJ176" s="439"/>
      <c r="BK176" s="439"/>
      <c r="BL176" s="439"/>
      <c r="BM176" s="439"/>
      <c r="BN176" s="439">
        <v>3</v>
      </c>
      <c r="BO176" s="439"/>
      <c r="BP176" s="439"/>
      <c r="BQ176" s="439"/>
      <c r="BR176" s="439"/>
      <c r="BS176" s="440"/>
      <c r="BT176" s="439"/>
      <c r="BU176" s="439"/>
      <c r="BV176" s="439"/>
      <c r="BW176" s="439"/>
      <c r="BX176" s="439"/>
      <c r="BY176" s="439"/>
      <c r="BZ176" s="439"/>
      <c r="CA176" s="439"/>
      <c r="CB176" s="439"/>
      <c r="CC176" s="439"/>
      <c r="CD176" s="439">
        <v>3</v>
      </c>
      <c r="CE176" s="439"/>
      <c r="CF176" s="77"/>
      <c r="CG176" s="439"/>
      <c r="CH176" s="439">
        <v>3</v>
      </c>
      <c r="CI176" s="439"/>
      <c r="CJ176" s="78"/>
      <c r="CK176" s="133"/>
      <c r="CL176" s="75"/>
    </row>
    <row r="177" spans="1:90" s="47" customFormat="1" ht="13" customHeight="1">
      <c r="A177" s="1128"/>
      <c r="B177" s="432" t="s">
        <v>432</v>
      </c>
      <c r="C177" s="433" t="s">
        <v>433</v>
      </c>
      <c r="D177" s="160">
        <v>3</v>
      </c>
      <c r="E177" s="442">
        <v>109</v>
      </c>
      <c r="F177" s="161"/>
      <c r="G177" s="162"/>
      <c r="H177" s="163"/>
      <c r="I177" s="533"/>
      <c r="J177" s="164"/>
      <c r="K177" s="165"/>
      <c r="L177" s="166"/>
      <c r="M177" s="167"/>
      <c r="N177" s="168"/>
      <c r="O177" s="169"/>
      <c r="P177" s="170"/>
      <c r="Q177" s="171"/>
      <c r="R177" s="172"/>
      <c r="S177" s="577"/>
      <c r="T177" s="435">
        <f t="shared" si="18"/>
        <v>0</v>
      </c>
      <c r="U177" s="435">
        <f t="shared" si="19"/>
        <v>0</v>
      </c>
      <c r="V177" s="436" t="str">
        <f t="shared" si="20"/>
        <v>-</v>
      </c>
      <c r="W177" s="437" t="s">
        <v>1857</v>
      </c>
      <c r="X177" s="155">
        <v>1.01</v>
      </c>
      <c r="Y177" s="156">
        <f t="shared" si="21"/>
        <v>0</v>
      </c>
      <c r="Z177" s="156"/>
      <c r="AA177" s="175" t="s">
        <v>1252</v>
      </c>
      <c r="AB177" s="438" t="s">
        <v>1261</v>
      </c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  <c r="BF177" s="74"/>
      <c r="BG177" s="132"/>
      <c r="BH177" s="76"/>
      <c r="BI177" s="77"/>
      <c r="BJ177" s="439"/>
      <c r="BK177" s="439"/>
      <c r="BL177" s="439"/>
      <c r="BM177" s="439"/>
      <c r="BN177" s="439">
        <v>3</v>
      </c>
      <c r="BO177" s="439"/>
      <c r="BP177" s="439"/>
      <c r="BQ177" s="439"/>
      <c r="BR177" s="439"/>
      <c r="BS177" s="440"/>
      <c r="BT177" s="439"/>
      <c r="BU177" s="439"/>
      <c r="BV177" s="439"/>
      <c r="BW177" s="439"/>
      <c r="BX177" s="439"/>
      <c r="BY177" s="439"/>
      <c r="BZ177" s="439"/>
      <c r="CA177" s="439"/>
      <c r="CB177" s="439"/>
      <c r="CC177" s="439"/>
      <c r="CD177" s="439">
        <v>3</v>
      </c>
      <c r="CE177" s="439"/>
      <c r="CF177" s="77"/>
      <c r="CG177" s="439"/>
      <c r="CH177" s="439">
        <v>2</v>
      </c>
      <c r="CI177" s="439">
        <v>1</v>
      </c>
      <c r="CJ177" s="78"/>
      <c r="CK177" s="133"/>
      <c r="CL177" s="75"/>
    </row>
    <row r="178" spans="1:90" s="47" customFormat="1" ht="13" customHeight="1">
      <c r="A178" s="1128"/>
      <c r="B178" s="432" t="s">
        <v>434</v>
      </c>
      <c r="C178" s="433" t="s">
        <v>435</v>
      </c>
      <c r="D178" s="160">
        <v>3</v>
      </c>
      <c r="E178" s="442">
        <v>105</v>
      </c>
      <c r="F178" s="161"/>
      <c r="G178" s="162"/>
      <c r="H178" s="163"/>
      <c r="I178" s="533"/>
      <c r="J178" s="164"/>
      <c r="K178" s="165"/>
      <c r="L178" s="166"/>
      <c r="M178" s="167"/>
      <c r="N178" s="168"/>
      <c r="O178" s="169"/>
      <c r="P178" s="170"/>
      <c r="Q178" s="171"/>
      <c r="R178" s="172"/>
      <c r="S178" s="577"/>
      <c r="T178" s="435">
        <f t="shared" si="18"/>
        <v>0</v>
      </c>
      <c r="U178" s="435">
        <f t="shared" si="19"/>
        <v>0</v>
      </c>
      <c r="V178" s="436" t="str">
        <f t="shared" si="20"/>
        <v>-</v>
      </c>
      <c r="W178" s="437" t="s">
        <v>436</v>
      </c>
      <c r="X178" s="155">
        <v>0.94</v>
      </c>
      <c r="Y178" s="156">
        <f t="shared" si="21"/>
        <v>0</v>
      </c>
      <c r="Z178" s="156"/>
      <c r="AA178" s="175" t="s">
        <v>1252</v>
      </c>
      <c r="AB178" s="438" t="s">
        <v>1261</v>
      </c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  <c r="BF178" s="74"/>
      <c r="BG178" s="132"/>
      <c r="BH178" s="76"/>
      <c r="BI178" s="77"/>
      <c r="BJ178" s="439"/>
      <c r="BK178" s="439"/>
      <c r="BL178" s="439"/>
      <c r="BM178" s="439"/>
      <c r="BN178" s="439">
        <v>3</v>
      </c>
      <c r="BO178" s="439"/>
      <c r="BP178" s="439"/>
      <c r="BQ178" s="439"/>
      <c r="BR178" s="439"/>
      <c r="BS178" s="440"/>
      <c r="BT178" s="439"/>
      <c r="BU178" s="439"/>
      <c r="BV178" s="439"/>
      <c r="BW178" s="439"/>
      <c r="BX178" s="439"/>
      <c r="BY178" s="439"/>
      <c r="BZ178" s="439"/>
      <c r="CA178" s="439"/>
      <c r="CB178" s="439"/>
      <c r="CC178" s="439">
        <v>3</v>
      </c>
      <c r="CD178" s="439"/>
      <c r="CE178" s="439"/>
      <c r="CF178" s="77"/>
      <c r="CG178" s="439"/>
      <c r="CH178" s="439"/>
      <c r="CI178" s="439">
        <v>3</v>
      </c>
      <c r="CJ178" s="78"/>
      <c r="CK178" s="133"/>
      <c r="CL178" s="75"/>
    </row>
    <row r="179" spans="1:90" s="47" customFormat="1" ht="13" customHeight="1">
      <c r="A179" s="1136" t="s">
        <v>393</v>
      </c>
      <c r="B179" s="432" t="s">
        <v>437</v>
      </c>
      <c r="C179" s="433" t="s">
        <v>438</v>
      </c>
      <c r="D179" s="160">
        <v>3</v>
      </c>
      <c r="E179" s="442">
        <v>112</v>
      </c>
      <c r="F179" s="161"/>
      <c r="G179" s="162"/>
      <c r="H179" s="163"/>
      <c r="I179" s="533"/>
      <c r="J179" s="164"/>
      <c r="K179" s="165"/>
      <c r="L179" s="166"/>
      <c r="M179" s="167"/>
      <c r="N179" s="168"/>
      <c r="O179" s="169"/>
      <c r="P179" s="170"/>
      <c r="Q179" s="171"/>
      <c r="R179" s="172"/>
      <c r="S179" s="577"/>
      <c r="T179" s="435">
        <f t="shared" si="18"/>
        <v>0</v>
      </c>
      <c r="U179" s="435">
        <f t="shared" si="19"/>
        <v>0</v>
      </c>
      <c r="V179" s="436" t="str">
        <f t="shared" si="20"/>
        <v>-</v>
      </c>
      <c r="W179" s="437" t="s">
        <v>1858</v>
      </c>
      <c r="X179" s="155">
        <v>1.7</v>
      </c>
      <c r="Y179" s="156">
        <f t="shared" si="21"/>
        <v>0</v>
      </c>
      <c r="Z179" s="156"/>
      <c r="AA179" s="175" t="s">
        <v>1254</v>
      </c>
      <c r="AB179" s="438" t="s">
        <v>1261</v>
      </c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  <c r="BF179" s="74"/>
      <c r="BG179" s="132"/>
      <c r="BH179" s="76"/>
      <c r="BI179" s="77"/>
      <c r="BJ179" s="439"/>
      <c r="BK179" s="439"/>
      <c r="BL179" s="439"/>
      <c r="BM179" s="439"/>
      <c r="BN179" s="439">
        <v>3</v>
      </c>
      <c r="BO179" s="439"/>
      <c r="BP179" s="439"/>
      <c r="BQ179" s="439"/>
      <c r="BR179" s="439"/>
      <c r="BS179" s="440"/>
      <c r="BT179" s="439"/>
      <c r="BU179" s="439"/>
      <c r="BV179" s="439"/>
      <c r="BW179" s="439"/>
      <c r="BX179" s="439"/>
      <c r="BY179" s="439"/>
      <c r="BZ179" s="439"/>
      <c r="CA179" s="439">
        <v>3</v>
      </c>
      <c r="CB179" s="439"/>
      <c r="CC179" s="439"/>
      <c r="CD179" s="439"/>
      <c r="CE179" s="439"/>
      <c r="CF179" s="77"/>
      <c r="CG179" s="439">
        <v>3</v>
      </c>
      <c r="CH179" s="439"/>
      <c r="CI179" s="439"/>
      <c r="CJ179" s="78"/>
      <c r="CK179" s="133"/>
      <c r="CL179" s="75"/>
    </row>
    <row r="180" spans="1:90" s="47" customFormat="1" ht="13" customHeight="1">
      <c r="A180" s="1128"/>
      <c r="B180" s="432" t="s">
        <v>439</v>
      </c>
      <c r="C180" s="433" t="s">
        <v>440</v>
      </c>
      <c r="D180" s="160">
        <v>3</v>
      </c>
      <c r="E180" s="442">
        <v>144</v>
      </c>
      <c r="F180" s="161"/>
      <c r="G180" s="162"/>
      <c r="H180" s="163"/>
      <c r="I180" s="533"/>
      <c r="J180" s="164"/>
      <c r="K180" s="165"/>
      <c r="L180" s="166"/>
      <c r="M180" s="167"/>
      <c r="N180" s="168"/>
      <c r="O180" s="169"/>
      <c r="P180" s="170"/>
      <c r="Q180" s="171"/>
      <c r="R180" s="172"/>
      <c r="S180" s="577"/>
      <c r="T180" s="435">
        <f t="shared" si="18"/>
        <v>0</v>
      </c>
      <c r="U180" s="435">
        <f t="shared" si="19"/>
        <v>0</v>
      </c>
      <c r="V180" s="436" t="str">
        <f t="shared" si="20"/>
        <v>-</v>
      </c>
      <c r="W180" s="437" t="s">
        <v>1859</v>
      </c>
      <c r="X180" s="155">
        <v>1.53</v>
      </c>
      <c r="Y180" s="156">
        <f t="shared" si="21"/>
        <v>0</v>
      </c>
      <c r="Z180" s="156"/>
      <c r="AA180" s="175" t="s">
        <v>1254</v>
      </c>
      <c r="AB180" s="438" t="s">
        <v>1261</v>
      </c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  <c r="BF180" s="74"/>
      <c r="BG180" s="132"/>
      <c r="BH180" s="76"/>
      <c r="BI180" s="77"/>
      <c r="BJ180" s="439"/>
      <c r="BK180" s="439"/>
      <c r="BL180" s="439"/>
      <c r="BM180" s="439"/>
      <c r="BN180" s="439">
        <v>3</v>
      </c>
      <c r="BO180" s="439"/>
      <c r="BP180" s="439"/>
      <c r="BQ180" s="439"/>
      <c r="BR180" s="439"/>
      <c r="BS180" s="440"/>
      <c r="BT180" s="439"/>
      <c r="BU180" s="439"/>
      <c r="BV180" s="439"/>
      <c r="BW180" s="439"/>
      <c r="BX180" s="439"/>
      <c r="BY180" s="439"/>
      <c r="BZ180" s="439"/>
      <c r="CA180" s="439">
        <v>3</v>
      </c>
      <c r="CB180" s="439"/>
      <c r="CC180" s="439"/>
      <c r="CD180" s="439"/>
      <c r="CE180" s="439"/>
      <c r="CF180" s="77"/>
      <c r="CG180" s="439">
        <v>3</v>
      </c>
      <c r="CH180" s="439"/>
      <c r="CI180" s="439"/>
      <c r="CJ180" s="78"/>
      <c r="CK180" s="133"/>
      <c r="CL180" s="75"/>
    </row>
    <row r="181" spans="1:90" s="47" customFormat="1" ht="13" customHeight="1">
      <c r="A181" s="1128"/>
      <c r="B181" s="432" t="s">
        <v>441</v>
      </c>
      <c r="C181" s="433" t="s">
        <v>442</v>
      </c>
      <c r="D181" s="160">
        <v>2</v>
      </c>
      <c r="E181" s="442">
        <v>74</v>
      </c>
      <c r="F181" s="161"/>
      <c r="G181" s="162"/>
      <c r="H181" s="163"/>
      <c r="I181" s="533"/>
      <c r="J181" s="164"/>
      <c r="K181" s="165"/>
      <c r="L181" s="166"/>
      <c r="M181" s="167"/>
      <c r="N181" s="168"/>
      <c r="O181" s="169"/>
      <c r="P181" s="170"/>
      <c r="Q181" s="171"/>
      <c r="R181" s="172"/>
      <c r="S181" s="577"/>
      <c r="T181" s="435">
        <f t="shared" si="18"/>
        <v>0</v>
      </c>
      <c r="U181" s="435">
        <f t="shared" si="19"/>
        <v>0</v>
      </c>
      <c r="V181" s="436" t="str">
        <f t="shared" si="20"/>
        <v>-</v>
      </c>
      <c r="W181" s="437" t="s">
        <v>443</v>
      </c>
      <c r="X181" s="155">
        <v>1.18</v>
      </c>
      <c r="Y181" s="156">
        <f t="shared" si="21"/>
        <v>0</v>
      </c>
      <c r="Z181" s="156"/>
      <c r="AA181" s="175" t="s">
        <v>1252</v>
      </c>
      <c r="AB181" s="438" t="s">
        <v>1257</v>
      </c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  <c r="BF181" s="74"/>
      <c r="BG181" s="132"/>
      <c r="BH181" s="76"/>
      <c r="BI181" s="77"/>
      <c r="BJ181" s="439"/>
      <c r="BK181" s="439"/>
      <c r="BL181" s="439"/>
      <c r="BM181" s="439"/>
      <c r="BN181" s="439"/>
      <c r="BO181" s="439">
        <v>2</v>
      </c>
      <c r="BP181" s="439"/>
      <c r="BQ181" s="439"/>
      <c r="BR181" s="439"/>
      <c r="BS181" s="440"/>
      <c r="BT181" s="439"/>
      <c r="BU181" s="439"/>
      <c r="BV181" s="439"/>
      <c r="BW181" s="439"/>
      <c r="BX181" s="439"/>
      <c r="BY181" s="439"/>
      <c r="BZ181" s="439"/>
      <c r="CA181" s="439"/>
      <c r="CB181" s="439"/>
      <c r="CC181" s="439"/>
      <c r="CD181" s="439">
        <v>2</v>
      </c>
      <c r="CE181" s="439"/>
      <c r="CF181" s="77"/>
      <c r="CG181" s="439"/>
      <c r="CH181" s="439">
        <v>1</v>
      </c>
      <c r="CI181" s="439">
        <v>1</v>
      </c>
      <c r="CJ181" s="78"/>
      <c r="CK181" s="133"/>
      <c r="CL181" s="75"/>
    </row>
    <row r="182" spans="1:90" s="47" customFormat="1" ht="13" customHeight="1">
      <c r="A182" s="1128"/>
      <c r="B182" s="433" t="s">
        <v>444</v>
      </c>
      <c r="C182" s="433" t="s">
        <v>445</v>
      </c>
      <c r="D182" s="160">
        <v>2</v>
      </c>
      <c r="E182" s="442">
        <v>70</v>
      </c>
      <c r="F182" s="161"/>
      <c r="G182" s="162"/>
      <c r="H182" s="163"/>
      <c r="I182" s="533"/>
      <c r="J182" s="164"/>
      <c r="K182" s="165"/>
      <c r="L182" s="166"/>
      <c r="M182" s="167"/>
      <c r="N182" s="168"/>
      <c r="O182" s="169"/>
      <c r="P182" s="170"/>
      <c r="Q182" s="171"/>
      <c r="R182" s="172"/>
      <c r="S182" s="577"/>
      <c r="T182" s="435">
        <f t="shared" si="18"/>
        <v>0</v>
      </c>
      <c r="U182" s="435">
        <f t="shared" si="19"/>
        <v>0</v>
      </c>
      <c r="V182" s="436" t="str">
        <f t="shared" si="20"/>
        <v>-</v>
      </c>
      <c r="W182" s="437" t="s">
        <v>1860</v>
      </c>
      <c r="X182" s="155">
        <v>0.63</v>
      </c>
      <c r="Y182" s="156">
        <f t="shared" si="21"/>
        <v>0</v>
      </c>
      <c r="Z182" s="156"/>
      <c r="AA182" s="175" t="s">
        <v>1260</v>
      </c>
      <c r="AB182" s="438" t="s">
        <v>1257</v>
      </c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  <c r="BF182" s="74"/>
      <c r="BG182" s="132"/>
      <c r="BH182" s="76"/>
      <c r="BI182" s="77"/>
      <c r="BJ182" s="439"/>
      <c r="BK182" s="439"/>
      <c r="BL182" s="439"/>
      <c r="BM182" s="439"/>
      <c r="BN182" s="439"/>
      <c r="BO182" s="439">
        <v>2</v>
      </c>
      <c r="BP182" s="439"/>
      <c r="BQ182" s="439"/>
      <c r="BR182" s="439"/>
      <c r="BS182" s="440"/>
      <c r="BT182" s="439"/>
      <c r="BU182" s="439"/>
      <c r="BV182" s="439"/>
      <c r="BW182" s="439"/>
      <c r="BX182" s="439"/>
      <c r="BY182" s="439"/>
      <c r="BZ182" s="439"/>
      <c r="CA182" s="439"/>
      <c r="CB182" s="439"/>
      <c r="CC182" s="439"/>
      <c r="CD182" s="439">
        <v>2</v>
      </c>
      <c r="CE182" s="439"/>
      <c r="CF182" s="77"/>
      <c r="CG182" s="439"/>
      <c r="CH182" s="439">
        <v>2</v>
      </c>
      <c r="CI182" s="439"/>
      <c r="CJ182" s="78"/>
      <c r="CK182" s="133"/>
      <c r="CL182" s="75"/>
    </row>
    <row r="183" spans="1:90" s="47" customFormat="1" ht="13" customHeight="1">
      <c r="A183" s="1128"/>
      <c r="B183" s="432" t="s">
        <v>446</v>
      </c>
      <c r="C183" s="433" t="s">
        <v>447</v>
      </c>
      <c r="D183" s="160">
        <v>2</v>
      </c>
      <c r="E183" s="442">
        <v>123</v>
      </c>
      <c r="F183" s="161"/>
      <c r="G183" s="162"/>
      <c r="H183" s="163"/>
      <c r="I183" s="533"/>
      <c r="J183" s="164"/>
      <c r="K183" s="165"/>
      <c r="L183" s="166"/>
      <c r="M183" s="167"/>
      <c r="N183" s="168"/>
      <c r="O183" s="169"/>
      <c r="P183" s="170"/>
      <c r="Q183" s="171"/>
      <c r="R183" s="172"/>
      <c r="S183" s="577"/>
      <c r="T183" s="435">
        <f t="shared" si="18"/>
        <v>0</v>
      </c>
      <c r="U183" s="435">
        <f t="shared" si="19"/>
        <v>0</v>
      </c>
      <c r="V183" s="436" t="str">
        <f t="shared" si="20"/>
        <v>-</v>
      </c>
      <c r="W183" s="437" t="s">
        <v>1861</v>
      </c>
      <c r="X183" s="155">
        <v>1.4</v>
      </c>
      <c r="Y183" s="156">
        <f t="shared" si="21"/>
        <v>0</v>
      </c>
      <c r="Z183" s="156"/>
      <c r="AA183" s="175" t="s">
        <v>1254</v>
      </c>
      <c r="AB183" s="438" t="s">
        <v>1257</v>
      </c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74"/>
      <c r="BG183" s="132"/>
      <c r="BH183" s="76"/>
      <c r="BI183" s="77"/>
      <c r="BJ183" s="439"/>
      <c r="BK183" s="439"/>
      <c r="BL183" s="439"/>
      <c r="BM183" s="439"/>
      <c r="BN183" s="439"/>
      <c r="BO183" s="439">
        <v>2</v>
      </c>
      <c r="BP183" s="439"/>
      <c r="BQ183" s="439"/>
      <c r="BR183" s="439"/>
      <c r="BS183" s="440"/>
      <c r="BT183" s="439"/>
      <c r="BU183" s="439"/>
      <c r="BV183" s="439"/>
      <c r="BW183" s="439"/>
      <c r="BX183" s="439"/>
      <c r="BY183" s="439"/>
      <c r="BZ183" s="439"/>
      <c r="CA183" s="439">
        <v>2</v>
      </c>
      <c r="CB183" s="439"/>
      <c r="CC183" s="439"/>
      <c r="CD183" s="439"/>
      <c r="CE183" s="439"/>
      <c r="CF183" s="77"/>
      <c r="CG183" s="439">
        <v>2</v>
      </c>
      <c r="CH183" s="439"/>
      <c r="CI183" s="439"/>
      <c r="CJ183" s="78"/>
      <c r="CK183" s="133"/>
      <c r="CL183" s="75"/>
    </row>
    <row r="184" spans="1:90" s="47" customFormat="1" ht="13" customHeight="1">
      <c r="A184" s="1128"/>
      <c r="B184" s="433" t="s">
        <v>448</v>
      </c>
      <c r="C184" s="433" t="s">
        <v>449</v>
      </c>
      <c r="D184" s="160">
        <v>2</v>
      </c>
      <c r="E184" s="442">
        <v>118</v>
      </c>
      <c r="F184" s="161"/>
      <c r="G184" s="162"/>
      <c r="H184" s="163"/>
      <c r="I184" s="533"/>
      <c r="J184" s="164"/>
      <c r="K184" s="165"/>
      <c r="L184" s="166"/>
      <c r="M184" s="167"/>
      <c r="N184" s="168"/>
      <c r="O184" s="169"/>
      <c r="P184" s="170"/>
      <c r="Q184" s="171"/>
      <c r="R184" s="172"/>
      <c r="S184" s="577"/>
      <c r="T184" s="435">
        <f t="shared" si="18"/>
        <v>0</v>
      </c>
      <c r="U184" s="435">
        <f t="shared" si="19"/>
        <v>0</v>
      </c>
      <c r="V184" s="436" t="str">
        <f t="shared" si="20"/>
        <v>-</v>
      </c>
      <c r="W184" s="437" t="s">
        <v>1862</v>
      </c>
      <c r="X184" s="155">
        <v>1.36</v>
      </c>
      <c r="Y184" s="156">
        <f t="shared" si="21"/>
        <v>0</v>
      </c>
      <c r="Z184" s="156"/>
      <c r="AA184" s="175" t="s">
        <v>1252</v>
      </c>
      <c r="AB184" s="438" t="s">
        <v>1257</v>
      </c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  <c r="BE184" s="49"/>
      <c r="BF184" s="74"/>
      <c r="BG184" s="132"/>
      <c r="BH184" s="76"/>
      <c r="BI184" s="77"/>
      <c r="BJ184" s="439"/>
      <c r="BK184" s="439"/>
      <c r="BL184" s="439"/>
      <c r="BM184" s="439"/>
      <c r="BN184" s="439"/>
      <c r="BO184" s="439">
        <v>2</v>
      </c>
      <c r="BP184" s="439"/>
      <c r="BQ184" s="439"/>
      <c r="BR184" s="439"/>
      <c r="BS184" s="440"/>
      <c r="BT184" s="439"/>
      <c r="BU184" s="439"/>
      <c r="BV184" s="439"/>
      <c r="BW184" s="439"/>
      <c r="BX184" s="439"/>
      <c r="BY184" s="439"/>
      <c r="BZ184" s="439"/>
      <c r="CA184" s="439"/>
      <c r="CB184" s="439"/>
      <c r="CC184" s="439">
        <v>2</v>
      </c>
      <c r="CD184" s="439"/>
      <c r="CE184" s="439"/>
      <c r="CF184" s="77"/>
      <c r="CG184" s="439"/>
      <c r="CH184" s="439"/>
      <c r="CI184" s="439">
        <v>2</v>
      </c>
      <c r="CJ184" s="78"/>
      <c r="CK184" s="133"/>
      <c r="CL184" s="75"/>
    </row>
    <row r="185" spans="1:90" s="47" customFormat="1" ht="13" customHeight="1">
      <c r="A185" s="1128"/>
      <c r="B185" s="432" t="s">
        <v>450</v>
      </c>
      <c r="C185" s="433" t="s">
        <v>451</v>
      </c>
      <c r="D185" s="160">
        <v>2</v>
      </c>
      <c r="E185" s="442">
        <v>105</v>
      </c>
      <c r="F185" s="161"/>
      <c r="G185" s="162"/>
      <c r="H185" s="163"/>
      <c r="I185" s="533"/>
      <c r="J185" s="164"/>
      <c r="K185" s="165"/>
      <c r="L185" s="166"/>
      <c r="M185" s="167"/>
      <c r="N185" s="168"/>
      <c r="O185" s="169"/>
      <c r="P185" s="170"/>
      <c r="Q185" s="171"/>
      <c r="R185" s="172"/>
      <c r="S185" s="577"/>
      <c r="T185" s="435">
        <f t="shared" si="18"/>
        <v>0</v>
      </c>
      <c r="U185" s="435">
        <f t="shared" si="19"/>
        <v>0</v>
      </c>
      <c r="V185" s="436" t="str">
        <f t="shared" si="20"/>
        <v>-</v>
      </c>
      <c r="W185" s="437" t="s">
        <v>1862</v>
      </c>
      <c r="X185" s="155">
        <v>1.1100000000000001</v>
      </c>
      <c r="Y185" s="156">
        <f t="shared" si="21"/>
        <v>0</v>
      </c>
      <c r="Z185" s="156"/>
      <c r="AA185" s="175" t="s">
        <v>1260</v>
      </c>
      <c r="AB185" s="438" t="s">
        <v>1257</v>
      </c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  <c r="BE185" s="49"/>
      <c r="BF185" s="74"/>
      <c r="BG185" s="132"/>
      <c r="BH185" s="76"/>
      <c r="BI185" s="77"/>
      <c r="BJ185" s="439"/>
      <c r="BK185" s="439"/>
      <c r="BL185" s="439"/>
      <c r="BM185" s="439"/>
      <c r="BN185" s="439"/>
      <c r="BO185" s="439">
        <v>2</v>
      </c>
      <c r="BP185" s="439"/>
      <c r="BQ185" s="439"/>
      <c r="BR185" s="439"/>
      <c r="BS185" s="440"/>
      <c r="BT185" s="439"/>
      <c r="BU185" s="439"/>
      <c r="BV185" s="439"/>
      <c r="BW185" s="439"/>
      <c r="BX185" s="439"/>
      <c r="BY185" s="439"/>
      <c r="BZ185" s="439"/>
      <c r="CA185" s="439"/>
      <c r="CB185" s="439"/>
      <c r="CC185" s="439">
        <v>2</v>
      </c>
      <c r="CD185" s="439"/>
      <c r="CE185" s="439"/>
      <c r="CF185" s="77"/>
      <c r="CG185" s="439"/>
      <c r="CH185" s="439">
        <v>2</v>
      </c>
      <c r="CI185" s="439"/>
      <c r="CJ185" s="78"/>
      <c r="CK185" s="133"/>
      <c r="CL185" s="75"/>
    </row>
    <row r="186" spans="1:90" s="47" customFormat="1" ht="13" customHeight="1">
      <c r="A186" s="1128"/>
      <c r="B186" s="432" t="s">
        <v>452</v>
      </c>
      <c r="C186" s="433" t="s">
        <v>453</v>
      </c>
      <c r="D186" s="160">
        <v>2</v>
      </c>
      <c r="E186" s="442">
        <v>131</v>
      </c>
      <c r="F186" s="161"/>
      <c r="G186" s="162"/>
      <c r="H186" s="163"/>
      <c r="I186" s="533"/>
      <c r="J186" s="164"/>
      <c r="K186" s="165"/>
      <c r="L186" s="166"/>
      <c r="M186" s="167"/>
      <c r="N186" s="168"/>
      <c r="O186" s="169"/>
      <c r="P186" s="170"/>
      <c r="Q186" s="171"/>
      <c r="R186" s="172"/>
      <c r="S186" s="577"/>
      <c r="T186" s="435">
        <f t="shared" si="18"/>
        <v>0</v>
      </c>
      <c r="U186" s="435">
        <f t="shared" si="19"/>
        <v>0</v>
      </c>
      <c r="V186" s="436" t="str">
        <f t="shared" si="20"/>
        <v>-</v>
      </c>
      <c r="W186" s="437" t="s">
        <v>1863</v>
      </c>
      <c r="X186" s="155">
        <v>1.46</v>
      </c>
      <c r="Y186" s="156">
        <f t="shared" si="21"/>
        <v>0</v>
      </c>
      <c r="Z186" s="156"/>
      <c r="AA186" s="175" t="s">
        <v>1254</v>
      </c>
      <c r="AB186" s="438" t="s">
        <v>1257</v>
      </c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  <c r="BE186" s="49"/>
      <c r="BF186" s="74"/>
      <c r="BG186" s="132"/>
      <c r="BH186" s="76"/>
      <c r="BI186" s="77"/>
      <c r="BJ186" s="439"/>
      <c r="BK186" s="439"/>
      <c r="BL186" s="439"/>
      <c r="BM186" s="439"/>
      <c r="BN186" s="439"/>
      <c r="BO186" s="439">
        <v>2</v>
      </c>
      <c r="BP186" s="439"/>
      <c r="BQ186" s="439"/>
      <c r="BR186" s="439"/>
      <c r="BS186" s="440"/>
      <c r="BT186" s="439"/>
      <c r="BU186" s="439"/>
      <c r="BV186" s="439"/>
      <c r="BW186" s="439"/>
      <c r="BX186" s="439"/>
      <c r="BY186" s="439"/>
      <c r="BZ186" s="439"/>
      <c r="CA186" s="439"/>
      <c r="CB186" s="439"/>
      <c r="CC186" s="439">
        <v>2</v>
      </c>
      <c r="CD186" s="439"/>
      <c r="CE186" s="439"/>
      <c r="CF186" s="77"/>
      <c r="CG186" s="439">
        <v>2</v>
      </c>
      <c r="CH186" s="439"/>
      <c r="CI186" s="439"/>
      <c r="CJ186" s="78"/>
      <c r="CK186" s="133"/>
      <c r="CL186" s="75"/>
    </row>
    <row r="187" spans="1:90" s="47" customFormat="1" ht="13" customHeight="1">
      <c r="A187" s="1128"/>
      <c r="B187" s="432" t="s">
        <v>454</v>
      </c>
      <c r="C187" s="433" t="s">
        <v>455</v>
      </c>
      <c r="D187" s="160">
        <v>2</v>
      </c>
      <c r="E187" s="442">
        <v>118</v>
      </c>
      <c r="F187" s="161"/>
      <c r="G187" s="162"/>
      <c r="H187" s="163"/>
      <c r="I187" s="533"/>
      <c r="J187" s="164"/>
      <c r="K187" s="165"/>
      <c r="L187" s="166"/>
      <c r="M187" s="167"/>
      <c r="N187" s="168"/>
      <c r="O187" s="169"/>
      <c r="P187" s="170"/>
      <c r="Q187" s="171"/>
      <c r="R187" s="172"/>
      <c r="S187" s="577"/>
      <c r="T187" s="435">
        <f t="shared" si="18"/>
        <v>0</v>
      </c>
      <c r="U187" s="435">
        <f t="shared" si="19"/>
        <v>0</v>
      </c>
      <c r="V187" s="436" t="str">
        <f t="shared" si="20"/>
        <v>-</v>
      </c>
      <c r="W187" s="437" t="s">
        <v>887</v>
      </c>
      <c r="X187" s="155">
        <v>1.27</v>
      </c>
      <c r="Y187" s="156">
        <f t="shared" si="21"/>
        <v>0</v>
      </c>
      <c r="Z187" s="156"/>
      <c r="AA187" s="175" t="s">
        <v>1254</v>
      </c>
      <c r="AB187" s="438" t="s">
        <v>1257</v>
      </c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  <c r="BE187" s="49"/>
      <c r="BF187" s="74"/>
      <c r="BG187" s="132"/>
      <c r="BH187" s="76"/>
      <c r="BI187" s="77"/>
      <c r="BJ187" s="439"/>
      <c r="BK187" s="439"/>
      <c r="BL187" s="439"/>
      <c r="BM187" s="439"/>
      <c r="BN187" s="439"/>
      <c r="BO187" s="439">
        <v>2</v>
      </c>
      <c r="BP187" s="439"/>
      <c r="BQ187" s="439"/>
      <c r="BR187" s="439"/>
      <c r="BS187" s="440"/>
      <c r="BT187" s="439"/>
      <c r="BU187" s="439"/>
      <c r="BV187" s="439"/>
      <c r="BW187" s="439"/>
      <c r="BX187" s="439"/>
      <c r="BY187" s="439"/>
      <c r="BZ187" s="439"/>
      <c r="CA187" s="439">
        <v>2</v>
      </c>
      <c r="CB187" s="439"/>
      <c r="CC187" s="439"/>
      <c r="CD187" s="439"/>
      <c r="CE187" s="439"/>
      <c r="CF187" s="77"/>
      <c r="CG187" s="439">
        <v>2</v>
      </c>
      <c r="CH187" s="439"/>
      <c r="CI187" s="439"/>
      <c r="CJ187" s="78"/>
      <c r="CK187" s="133"/>
      <c r="CL187" s="75"/>
    </row>
    <row r="188" spans="1:90" s="47" customFormat="1" ht="13" customHeight="1">
      <c r="A188" s="1128"/>
      <c r="B188" s="432" t="s">
        <v>456</v>
      </c>
      <c r="C188" s="433" t="s">
        <v>457</v>
      </c>
      <c r="D188" s="160">
        <v>2</v>
      </c>
      <c r="E188" s="442">
        <v>93</v>
      </c>
      <c r="F188" s="161"/>
      <c r="G188" s="162"/>
      <c r="H188" s="163"/>
      <c r="I188" s="533"/>
      <c r="J188" s="164"/>
      <c r="K188" s="165"/>
      <c r="L188" s="166"/>
      <c r="M188" s="167"/>
      <c r="N188" s="168"/>
      <c r="O188" s="169"/>
      <c r="P188" s="170"/>
      <c r="Q188" s="171"/>
      <c r="R188" s="172"/>
      <c r="S188" s="577"/>
      <c r="T188" s="435">
        <f t="shared" si="18"/>
        <v>0</v>
      </c>
      <c r="U188" s="435">
        <f t="shared" si="19"/>
        <v>0</v>
      </c>
      <c r="V188" s="436" t="str">
        <f t="shared" si="20"/>
        <v>-</v>
      </c>
      <c r="W188" s="437" t="s">
        <v>195</v>
      </c>
      <c r="X188" s="155">
        <v>0.99</v>
      </c>
      <c r="Y188" s="156">
        <f t="shared" si="21"/>
        <v>0</v>
      </c>
      <c r="Z188" s="156"/>
      <c r="AA188" s="175" t="s">
        <v>1252</v>
      </c>
      <c r="AB188" s="438" t="s">
        <v>1257</v>
      </c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  <c r="BE188" s="49"/>
      <c r="BF188" s="74"/>
      <c r="BG188" s="132"/>
      <c r="BH188" s="76"/>
      <c r="BI188" s="77"/>
      <c r="BJ188" s="439"/>
      <c r="BK188" s="439"/>
      <c r="BL188" s="439"/>
      <c r="BM188" s="439"/>
      <c r="BN188" s="439"/>
      <c r="BO188" s="439">
        <v>2</v>
      </c>
      <c r="BP188" s="439"/>
      <c r="BQ188" s="439"/>
      <c r="BR188" s="439"/>
      <c r="BS188" s="440"/>
      <c r="BT188" s="439"/>
      <c r="BU188" s="439"/>
      <c r="BV188" s="439"/>
      <c r="BW188" s="439"/>
      <c r="BX188" s="439"/>
      <c r="BY188" s="439"/>
      <c r="BZ188" s="439"/>
      <c r="CA188" s="439"/>
      <c r="CB188" s="439"/>
      <c r="CC188" s="439">
        <v>2</v>
      </c>
      <c r="CD188" s="439"/>
      <c r="CE188" s="439"/>
      <c r="CF188" s="77"/>
      <c r="CG188" s="439"/>
      <c r="CH188" s="439">
        <v>1</v>
      </c>
      <c r="CI188" s="439">
        <v>1</v>
      </c>
      <c r="CJ188" s="78"/>
      <c r="CK188" s="133"/>
      <c r="CL188" s="75"/>
    </row>
    <row r="189" spans="1:90" s="47" customFormat="1" ht="13" customHeight="1">
      <c r="A189" s="1128"/>
      <c r="B189" s="432" t="s">
        <v>458</v>
      </c>
      <c r="C189" s="433" t="s">
        <v>1364</v>
      </c>
      <c r="D189" s="160">
        <v>2</v>
      </c>
      <c r="E189" s="442">
        <v>155</v>
      </c>
      <c r="F189" s="161"/>
      <c r="G189" s="162"/>
      <c r="H189" s="163"/>
      <c r="I189" s="533"/>
      <c r="J189" s="164"/>
      <c r="K189" s="165"/>
      <c r="L189" s="166"/>
      <c r="M189" s="167"/>
      <c r="N189" s="168"/>
      <c r="O189" s="169"/>
      <c r="P189" s="170"/>
      <c r="Q189" s="171"/>
      <c r="R189" s="172"/>
      <c r="S189" s="577"/>
      <c r="T189" s="435">
        <f t="shared" si="18"/>
        <v>0</v>
      </c>
      <c r="U189" s="435">
        <f t="shared" si="19"/>
        <v>0</v>
      </c>
      <c r="V189" s="436" t="str">
        <f t="shared" si="20"/>
        <v>-</v>
      </c>
      <c r="W189" s="437" t="s">
        <v>459</v>
      </c>
      <c r="X189" s="155">
        <v>1.95</v>
      </c>
      <c r="Y189" s="156">
        <f t="shared" si="21"/>
        <v>0</v>
      </c>
      <c r="Z189" s="156"/>
      <c r="AA189" s="175" t="s">
        <v>1254</v>
      </c>
      <c r="AB189" s="438" t="s">
        <v>1257</v>
      </c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  <c r="BE189" s="49"/>
      <c r="BF189" s="74"/>
      <c r="BG189" s="132"/>
      <c r="BH189" s="76"/>
      <c r="BI189" s="77"/>
      <c r="BJ189" s="439"/>
      <c r="BK189" s="439"/>
      <c r="BL189" s="439"/>
      <c r="BM189" s="439"/>
      <c r="BN189" s="439"/>
      <c r="BO189" s="439">
        <v>2</v>
      </c>
      <c r="BP189" s="439"/>
      <c r="BQ189" s="439"/>
      <c r="BR189" s="439"/>
      <c r="BS189" s="440"/>
      <c r="BT189" s="439"/>
      <c r="BU189" s="439"/>
      <c r="BV189" s="439"/>
      <c r="BW189" s="439"/>
      <c r="BX189" s="439"/>
      <c r="BY189" s="439"/>
      <c r="BZ189" s="439"/>
      <c r="CA189" s="439">
        <v>2</v>
      </c>
      <c r="CB189" s="439"/>
      <c r="CC189" s="439"/>
      <c r="CD189" s="439"/>
      <c r="CE189" s="439"/>
      <c r="CF189" s="77"/>
      <c r="CG189" s="439">
        <v>2</v>
      </c>
      <c r="CH189" s="439"/>
      <c r="CI189" s="439"/>
      <c r="CJ189" s="78"/>
      <c r="CK189" s="133"/>
      <c r="CL189" s="75"/>
    </row>
    <row r="190" spans="1:90" s="47" customFormat="1" ht="13" customHeight="1">
      <c r="A190" s="1128"/>
      <c r="B190" s="432" t="s">
        <v>460</v>
      </c>
      <c r="C190" s="433" t="s">
        <v>461</v>
      </c>
      <c r="D190" s="160">
        <v>2</v>
      </c>
      <c r="E190" s="442">
        <v>142</v>
      </c>
      <c r="F190" s="161"/>
      <c r="G190" s="162"/>
      <c r="H190" s="163"/>
      <c r="I190" s="533"/>
      <c r="J190" s="164"/>
      <c r="K190" s="165"/>
      <c r="L190" s="166"/>
      <c r="M190" s="167"/>
      <c r="N190" s="168"/>
      <c r="O190" s="169"/>
      <c r="P190" s="170"/>
      <c r="Q190" s="171"/>
      <c r="R190" s="172"/>
      <c r="S190" s="577"/>
      <c r="T190" s="435">
        <f t="shared" si="18"/>
        <v>0</v>
      </c>
      <c r="U190" s="435">
        <f t="shared" si="19"/>
        <v>0</v>
      </c>
      <c r="V190" s="436" t="str">
        <f t="shared" si="20"/>
        <v>-</v>
      </c>
      <c r="W190" s="437" t="s">
        <v>462</v>
      </c>
      <c r="X190" s="155">
        <v>1.71</v>
      </c>
      <c r="Y190" s="156">
        <f t="shared" si="21"/>
        <v>0</v>
      </c>
      <c r="Z190" s="156"/>
      <c r="AA190" s="175" t="s">
        <v>1254</v>
      </c>
      <c r="AB190" s="438" t="s">
        <v>1257</v>
      </c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  <c r="BE190" s="49"/>
      <c r="BF190" s="74"/>
      <c r="BG190" s="132"/>
      <c r="BH190" s="76"/>
      <c r="BI190" s="77"/>
      <c r="BJ190" s="439"/>
      <c r="BK190" s="439"/>
      <c r="BL190" s="439"/>
      <c r="BM190" s="439"/>
      <c r="BN190" s="439"/>
      <c r="BO190" s="439">
        <v>2</v>
      </c>
      <c r="BP190" s="439"/>
      <c r="BQ190" s="439"/>
      <c r="BR190" s="439"/>
      <c r="BS190" s="440"/>
      <c r="BT190" s="439"/>
      <c r="BU190" s="439"/>
      <c r="BV190" s="439"/>
      <c r="BW190" s="439"/>
      <c r="BX190" s="439"/>
      <c r="BY190" s="439"/>
      <c r="BZ190" s="439"/>
      <c r="CA190" s="439">
        <v>2</v>
      </c>
      <c r="CB190" s="439"/>
      <c r="CC190" s="439"/>
      <c r="CD190" s="439"/>
      <c r="CE190" s="439"/>
      <c r="CF190" s="77"/>
      <c r="CG190" s="439">
        <v>2</v>
      </c>
      <c r="CH190" s="439"/>
      <c r="CI190" s="439"/>
      <c r="CJ190" s="78"/>
      <c r="CK190" s="133"/>
      <c r="CL190" s="75"/>
    </row>
    <row r="191" spans="1:90" s="47" customFormat="1" ht="13" customHeight="1">
      <c r="A191" s="1128"/>
      <c r="B191" s="432" t="s">
        <v>463</v>
      </c>
      <c r="C191" s="433" t="s">
        <v>464</v>
      </c>
      <c r="D191" s="160">
        <v>2</v>
      </c>
      <c r="E191" s="442">
        <v>153</v>
      </c>
      <c r="F191" s="161"/>
      <c r="G191" s="162"/>
      <c r="H191" s="163"/>
      <c r="I191" s="533"/>
      <c r="J191" s="164"/>
      <c r="K191" s="165"/>
      <c r="L191" s="166"/>
      <c r="M191" s="167"/>
      <c r="N191" s="168"/>
      <c r="O191" s="169"/>
      <c r="P191" s="170"/>
      <c r="Q191" s="171"/>
      <c r="R191" s="172"/>
      <c r="S191" s="577"/>
      <c r="T191" s="435">
        <f t="shared" si="18"/>
        <v>0</v>
      </c>
      <c r="U191" s="435">
        <f t="shared" si="19"/>
        <v>0</v>
      </c>
      <c r="V191" s="436" t="str">
        <f t="shared" si="20"/>
        <v>-</v>
      </c>
      <c r="W191" s="437" t="s">
        <v>1864</v>
      </c>
      <c r="X191" s="155">
        <v>1.82</v>
      </c>
      <c r="Y191" s="156">
        <f t="shared" si="21"/>
        <v>0</v>
      </c>
      <c r="Z191" s="156"/>
      <c r="AA191" s="175" t="s">
        <v>1252</v>
      </c>
      <c r="AB191" s="438" t="s">
        <v>1258</v>
      </c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  <c r="AY191" s="49"/>
      <c r="AZ191" s="49"/>
      <c r="BA191" s="49"/>
      <c r="BB191" s="49"/>
      <c r="BC191" s="49"/>
      <c r="BD191" s="49"/>
      <c r="BE191" s="49"/>
      <c r="BF191" s="74"/>
      <c r="BG191" s="132"/>
      <c r="BH191" s="76"/>
      <c r="BI191" s="77"/>
      <c r="BJ191" s="439"/>
      <c r="BK191" s="439"/>
      <c r="BL191" s="439"/>
      <c r="BM191" s="439"/>
      <c r="BN191" s="439"/>
      <c r="BO191" s="439"/>
      <c r="BP191" s="439">
        <v>2</v>
      </c>
      <c r="BQ191" s="439"/>
      <c r="BR191" s="439"/>
      <c r="BS191" s="440"/>
      <c r="BT191" s="439"/>
      <c r="BU191" s="439"/>
      <c r="BV191" s="439"/>
      <c r="BW191" s="439"/>
      <c r="BX191" s="439"/>
      <c r="BY191" s="439"/>
      <c r="BZ191" s="439"/>
      <c r="CA191" s="439"/>
      <c r="CB191" s="439"/>
      <c r="CC191" s="439"/>
      <c r="CD191" s="439">
        <v>2</v>
      </c>
      <c r="CE191" s="439"/>
      <c r="CF191" s="77"/>
      <c r="CG191" s="439"/>
      <c r="CH191" s="439">
        <v>1</v>
      </c>
      <c r="CI191" s="439">
        <v>1</v>
      </c>
      <c r="CJ191" s="78"/>
      <c r="CK191" s="133"/>
      <c r="CL191" s="75"/>
    </row>
    <row r="192" spans="1:90" s="47" customFormat="1" ht="13" customHeight="1">
      <c r="A192" s="1128"/>
      <c r="B192" s="432" t="s">
        <v>465</v>
      </c>
      <c r="C192" s="433" t="s">
        <v>466</v>
      </c>
      <c r="D192" s="160">
        <v>2</v>
      </c>
      <c r="E192" s="442">
        <v>143</v>
      </c>
      <c r="F192" s="161"/>
      <c r="G192" s="162"/>
      <c r="H192" s="163"/>
      <c r="I192" s="533"/>
      <c r="J192" s="164"/>
      <c r="K192" s="165"/>
      <c r="L192" s="166"/>
      <c r="M192" s="167"/>
      <c r="N192" s="168"/>
      <c r="O192" s="169"/>
      <c r="P192" s="170"/>
      <c r="Q192" s="171"/>
      <c r="R192" s="172"/>
      <c r="S192" s="577"/>
      <c r="T192" s="435">
        <f t="shared" si="18"/>
        <v>0</v>
      </c>
      <c r="U192" s="435">
        <f t="shared" si="19"/>
        <v>0</v>
      </c>
      <c r="V192" s="436" t="str">
        <f t="shared" si="20"/>
        <v>-</v>
      </c>
      <c r="W192" s="437" t="s">
        <v>1865</v>
      </c>
      <c r="X192" s="155">
        <v>1.76</v>
      </c>
      <c r="Y192" s="156">
        <f t="shared" si="21"/>
        <v>0</v>
      </c>
      <c r="Z192" s="156"/>
      <c r="AA192" s="175" t="s">
        <v>1260</v>
      </c>
      <c r="AB192" s="438" t="s">
        <v>1258</v>
      </c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74"/>
      <c r="BG192" s="132"/>
      <c r="BH192" s="76"/>
      <c r="BI192" s="77"/>
      <c r="BJ192" s="439"/>
      <c r="BK192" s="439"/>
      <c r="BL192" s="439"/>
      <c r="BM192" s="439"/>
      <c r="BN192" s="439"/>
      <c r="BO192" s="439"/>
      <c r="BP192" s="439">
        <v>2</v>
      </c>
      <c r="BQ192" s="439"/>
      <c r="BR192" s="439"/>
      <c r="BS192" s="440"/>
      <c r="BT192" s="439"/>
      <c r="BU192" s="439"/>
      <c r="BV192" s="439"/>
      <c r="BW192" s="439"/>
      <c r="BX192" s="439"/>
      <c r="BY192" s="439"/>
      <c r="BZ192" s="439"/>
      <c r="CA192" s="439"/>
      <c r="CB192" s="439"/>
      <c r="CC192" s="439"/>
      <c r="CD192" s="439">
        <v>2</v>
      </c>
      <c r="CE192" s="439"/>
      <c r="CF192" s="77"/>
      <c r="CG192" s="439">
        <v>1</v>
      </c>
      <c r="CH192" s="439">
        <v>1</v>
      </c>
      <c r="CI192" s="439"/>
      <c r="CJ192" s="78"/>
      <c r="CK192" s="133"/>
      <c r="CL192" s="75"/>
    </row>
    <row r="193" spans="1:90" s="47" customFormat="1" ht="13" customHeight="1">
      <c r="A193" s="1128"/>
      <c r="B193" s="432" t="s">
        <v>467</v>
      </c>
      <c r="C193" s="433" t="s">
        <v>468</v>
      </c>
      <c r="D193" s="160">
        <v>2</v>
      </c>
      <c r="E193" s="442">
        <v>109</v>
      </c>
      <c r="F193" s="161"/>
      <c r="G193" s="162"/>
      <c r="H193" s="163"/>
      <c r="I193" s="533"/>
      <c r="J193" s="164"/>
      <c r="K193" s="165"/>
      <c r="L193" s="166"/>
      <c r="M193" s="167"/>
      <c r="N193" s="168"/>
      <c r="O193" s="169"/>
      <c r="P193" s="170"/>
      <c r="Q193" s="171"/>
      <c r="R193" s="172"/>
      <c r="S193" s="577"/>
      <c r="T193" s="435">
        <f t="shared" si="18"/>
        <v>0</v>
      </c>
      <c r="U193" s="435">
        <f t="shared" si="19"/>
        <v>0</v>
      </c>
      <c r="V193" s="436" t="str">
        <f t="shared" si="20"/>
        <v>-</v>
      </c>
      <c r="W193" s="437" t="s">
        <v>1860</v>
      </c>
      <c r="X193" s="155">
        <v>1.25</v>
      </c>
      <c r="Y193" s="156">
        <f t="shared" si="21"/>
        <v>0</v>
      </c>
      <c r="Z193" s="156"/>
      <c r="AA193" s="175" t="s">
        <v>1260</v>
      </c>
      <c r="AB193" s="438" t="s">
        <v>1258</v>
      </c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74"/>
      <c r="BG193" s="132"/>
      <c r="BH193" s="76"/>
      <c r="BI193" s="77"/>
      <c r="BJ193" s="439"/>
      <c r="BK193" s="439"/>
      <c r="BL193" s="439"/>
      <c r="BM193" s="439"/>
      <c r="BN193" s="439"/>
      <c r="BO193" s="439"/>
      <c r="BP193" s="439">
        <v>2</v>
      </c>
      <c r="BQ193" s="439"/>
      <c r="BR193" s="439"/>
      <c r="BS193" s="440"/>
      <c r="BT193" s="439"/>
      <c r="BU193" s="439"/>
      <c r="BV193" s="439"/>
      <c r="BW193" s="439"/>
      <c r="BX193" s="439"/>
      <c r="BY193" s="439"/>
      <c r="BZ193" s="439"/>
      <c r="CA193" s="439"/>
      <c r="CB193" s="439"/>
      <c r="CC193" s="439"/>
      <c r="CD193" s="439">
        <v>2</v>
      </c>
      <c r="CE193" s="439"/>
      <c r="CF193" s="77"/>
      <c r="CG193" s="439"/>
      <c r="CH193" s="439">
        <v>2</v>
      </c>
      <c r="CI193" s="439"/>
      <c r="CJ193" s="78"/>
      <c r="CK193" s="133"/>
      <c r="CL193" s="75"/>
    </row>
    <row r="194" spans="1:90" s="47" customFormat="1" ht="13" customHeight="1">
      <c r="A194" s="1128"/>
      <c r="B194" s="432" t="s">
        <v>469</v>
      </c>
      <c r="C194" s="433" t="s">
        <v>470</v>
      </c>
      <c r="D194" s="160">
        <v>1</v>
      </c>
      <c r="E194" s="442">
        <v>95</v>
      </c>
      <c r="F194" s="161"/>
      <c r="G194" s="162"/>
      <c r="H194" s="163"/>
      <c r="I194" s="533"/>
      <c r="J194" s="164"/>
      <c r="K194" s="165"/>
      <c r="L194" s="166"/>
      <c r="M194" s="167"/>
      <c r="N194" s="168"/>
      <c r="O194" s="169"/>
      <c r="P194" s="170"/>
      <c r="Q194" s="171"/>
      <c r="R194" s="172"/>
      <c r="S194" s="577"/>
      <c r="T194" s="435">
        <f t="shared" si="18"/>
        <v>0</v>
      </c>
      <c r="U194" s="435">
        <f t="shared" si="19"/>
        <v>0</v>
      </c>
      <c r="V194" s="436" t="str">
        <f t="shared" si="20"/>
        <v>-</v>
      </c>
      <c r="W194" s="437" t="s">
        <v>323</v>
      </c>
      <c r="X194" s="155">
        <v>1.1200000000000001</v>
      </c>
      <c r="Y194" s="156">
        <f t="shared" si="21"/>
        <v>0</v>
      </c>
      <c r="Z194" s="156"/>
      <c r="AA194" s="175" t="s">
        <v>1260</v>
      </c>
      <c r="AB194" s="438" t="s">
        <v>1258</v>
      </c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49"/>
      <c r="BA194" s="49"/>
      <c r="BB194" s="49"/>
      <c r="BC194" s="49"/>
      <c r="BD194" s="49"/>
      <c r="BE194" s="49"/>
      <c r="BF194" s="74"/>
      <c r="BG194" s="132"/>
      <c r="BH194" s="76"/>
      <c r="BI194" s="77"/>
      <c r="BJ194" s="439"/>
      <c r="BK194" s="439"/>
      <c r="BL194" s="439"/>
      <c r="BM194" s="439"/>
      <c r="BN194" s="439"/>
      <c r="BO194" s="439"/>
      <c r="BP194" s="439">
        <v>1</v>
      </c>
      <c r="BQ194" s="439"/>
      <c r="BR194" s="439"/>
      <c r="BS194" s="440"/>
      <c r="BT194" s="439"/>
      <c r="BU194" s="439"/>
      <c r="BV194" s="439"/>
      <c r="BW194" s="439"/>
      <c r="BX194" s="439"/>
      <c r="BY194" s="439"/>
      <c r="BZ194" s="439"/>
      <c r="CA194" s="439"/>
      <c r="CB194" s="439"/>
      <c r="CC194" s="439">
        <v>1</v>
      </c>
      <c r="CD194" s="439"/>
      <c r="CE194" s="439"/>
      <c r="CF194" s="77"/>
      <c r="CG194" s="439"/>
      <c r="CH194" s="439">
        <v>1</v>
      </c>
      <c r="CI194" s="439"/>
      <c r="CJ194" s="78"/>
      <c r="CK194" s="133"/>
      <c r="CL194" s="75"/>
    </row>
    <row r="195" spans="1:90" s="47" customFormat="1" ht="13" customHeight="1">
      <c r="A195" s="1128"/>
      <c r="B195" s="432" t="s">
        <v>471</v>
      </c>
      <c r="C195" s="433" t="s">
        <v>472</v>
      </c>
      <c r="D195" s="160">
        <v>1</v>
      </c>
      <c r="E195" s="442">
        <v>104</v>
      </c>
      <c r="F195" s="161"/>
      <c r="G195" s="162"/>
      <c r="H195" s="163"/>
      <c r="I195" s="533"/>
      <c r="J195" s="164"/>
      <c r="K195" s="165"/>
      <c r="L195" s="166"/>
      <c r="M195" s="167"/>
      <c r="N195" s="168"/>
      <c r="O195" s="169"/>
      <c r="P195" s="170"/>
      <c r="Q195" s="171"/>
      <c r="R195" s="172"/>
      <c r="S195" s="577"/>
      <c r="T195" s="435">
        <f t="shared" si="18"/>
        <v>0</v>
      </c>
      <c r="U195" s="435">
        <f t="shared" si="19"/>
        <v>0</v>
      </c>
      <c r="V195" s="436" t="str">
        <f t="shared" si="20"/>
        <v>-</v>
      </c>
      <c r="W195" s="437" t="s">
        <v>473</v>
      </c>
      <c r="X195" s="155">
        <v>1.4</v>
      </c>
      <c r="Y195" s="156">
        <f t="shared" si="21"/>
        <v>0</v>
      </c>
      <c r="Z195" s="156"/>
      <c r="AA195" s="175" t="s">
        <v>1252</v>
      </c>
      <c r="AB195" s="438" t="s">
        <v>1259</v>
      </c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49"/>
      <c r="BA195" s="49"/>
      <c r="BB195" s="49"/>
      <c r="BC195" s="49"/>
      <c r="BD195" s="49"/>
      <c r="BE195" s="49"/>
      <c r="BF195" s="74"/>
      <c r="BG195" s="132"/>
      <c r="BH195" s="76"/>
      <c r="BI195" s="77"/>
      <c r="BJ195" s="439"/>
      <c r="BK195" s="439"/>
      <c r="BL195" s="439"/>
      <c r="BM195" s="439"/>
      <c r="BN195" s="439"/>
      <c r="BO195" s="439"/>
      <c r="BP195" s="439"/>
      <c r="BQ195" s="439"/>
      <c r="BR195" s="439">
        <v>1</v>
      </c>
      <c r="BS195" s="440"/>
      <c r="BT195" s="439"/>
      <c r="BU195" s="439"/>
      <c r="BV195" s="439"/>
      <c r="BW195" s="439"/>
      <c r="BX195" s="439"/>
      <c r="BY195" s="439"/>
      <c r="BZ195" s="439"/>
      <c r="CA195" s="439"/>
      <c r="CB195" s="439"/>
      <c r="CC195" s="439"/>
      <c r="CD195" s="439">
        <v>1</v>
      </c>
      <c r="CE195" s="439"/>
      <c r="CF195" s="77"/>
      <c r="CG195" s="439"/>
      <c r="CH195" s="439"/>
      <c r="CI195" s="439">
        <v>1</v>
      </c>
      <c r="CJ195" s="78"/>
      <c r="CK195" s="133"/>
      <c r="CL195" s="75"/>
    </row>
    <row r="196" spans="1:90" s="47" customFormat="1" ht="13" customHeight="1">
      <c r="A196" s="1128"/>
      <c r="B196" s="432" t="s">
        <v>474</v>
      </c>
      <c r="C196" s="433" t="s">
        <v>475</v>
      </c>
      <c r="D196" s="160">
        <v>1</v>
      </c>
      <c r="E196" s="442">
        <v>242</v>
      </c>
      <c r="F196" s="161"/>
      <c r="G196" s="162"/>
      <c r="H196" s="163"/>
      <c r="I196" s="533"/>
      <c r="J196" s="164"/>
      <c r="K196" s="165"/>
      <c r="L196" s="166"/>
      <c r="M196" s="167"/>
      <c r="N196" s="168"/>
      <c r="O196" s="169"/>
      <c r="P196" s="170"/>
      <c r="Q196" s="171"/>
      <c r="R196" s="172"/>
      <c r="S196" s="577"/>
      <c r="T196" s="435">
        <f t="shared" si="18"/>
        <v>0</v>
      </c>
      <c r="U196" s="435">
        <f t="shared" si="19"/>
        <v>0</v>
      </c>
      <c r="V196" s="436" t="str">
        <f t="shared" si="20"/>
        <v>-</v>
      </c>
      <c r="W196" s="437" t="s">
        <v>56</v>
      </c>
      <c r="X196" s="155">
        <v>3.34</v>
      </c>
      <c r="Y196" s="156">
        <f t="shared" si="21"/>
        <v>0</v>
      </c>
      <c r="Z196" s="156"/>
      <c r="AA196" s="175" t="s">
        <v>1260</v>
      </c>
      <c r="AB196" s="438" t="s">
        <v>1259</v>
      </c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  <c r="AY196" s="49"/>
      <c r="AZ196" s="49"/>
      <c r="BA196" s="49"/>
      <c r="BB196" s="49"/>
      <c r="BC196" s="49"/>
      <c r="BD196" s="49"/>
      <c r="BE196" s="49"/>
      <c r="BF196" s="74"/>
      <c r="BG196" s="132"/>
      <c r="BH196" s="76"/>
      <c r="BI196" s="77"/>
      <c r="BJ196" s="439"/>
      <c r="BK196" s="439"/>
      <c r="BL196" s="439"/>
      <c r="BM196" s="439"/>
      <c r="BN196" s="439"/>
      <c r="BO196" s="439"/>
      <c r="BP196" s="439"/>
      <c r="BQ196" s="439"/>
      <c r="BR196" s="439">
        <v>1</v>
      </c>
      <c r="BS196" s="440"/>
      <c r="BT196" s="439"/>
      <c r="BU196" s="439"/>
      <c r="BV196" s="439"/>
      <c r="BW196" s="439"/>
      <c r="BX196" s="439"/>
      <c r="BY196" s="439"/>
      <c r="BZ196" s="439"/>
      <c r="CA196" s="439"/>
      <c r="CB196" s="439"/>
      <c r="CC196" s="439">
        <v>1</v>
      </c>
      <c r="CD196" s="439"/>
      <c r="CE196" s="439"/>
      <c r="CF196" s="77"/>
      <c r="CG196" s="439"/>
      <c r="CH196" s="439">
        <v>1</v>
      </c>
      <c r="CI196" s="439"/>
      <c r="CJ196" s="78"/>
      <c r="CK196" s="133"/>
      <c r="CL196" s="75"/>
    </row>
    <row r="197" spans="1:90" s="47" customFormat="1" ht="13" customHeight="1">
      <c r="A197" s="1128"/>
      <c r="B197" s="432" t="s">
        <v>476</v>
      </c>
      <c r="C197" s="433" t="s">
        <v>477</v>
      </c>
      <c r="D197" s="160">
        <v>1</v>
      </c>
      <c r="E197" s="442">
        <v>124</v>
      </c>
      <c r="F197" s="161"/>
      <c r="G197" s="162"/>
      <c r="H197" s="163"/>
      <c r="I197" s="533"/>
      <c r="J197" s="164"/>
      <c r="K197" s="165"/>
      <c r="L197" s="166"/>
      <c r="M197" s="167"/>
      <c r="N197" s="168"/>
      <c r="O197" s="169"/>
      <c r="P197" s="170"/>
      <c r="Q197" s="171"/>
      <c r="R197" s="172"/>
      <c r="S197" s="577"/>
      <c r="T197" s="435">
        <f t="shared" si="18"/>
        <v>0</v>
      </c>
      <c r="U197" s="435">
        <f t="shared" si="19"/>
        <v>0</v>
      </c>
      <c r="V197" s="436" t="str">
        <f t="shared" si="20"/>
        <v>-</v>
      </c>
      <c r="W197" s="437" t="s">
        <v>56</v>
      </c>
      <c r="X197" s="155">
        <v>1.73</v>
      </c>
      <c r="Y197" s="156">
        <f t="shared" si="21"/>
        <v>0</v>
      </c>
      <c r="Z197" s="156"/>
      <c r="AA197" s="175" t="s">
        <v>1254</v>
      </c>
      <c r="AB197" s="438" t="s">
        <v>1259</v>
      </c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49"/>
      <c r="BA197" s="49"/>
      <c r="BB197" s="49"/>
      <c r="BC197" s="49"/>
      <c r="BD197" s="49"/>
      <c r="BE197" s="49"/>
      <c r="BF197" s="74"/>
      <c r="BG197" s="132"/>
      <c r="BH197" s="76"/>
      <c r="BI197" s="77"/>
      <c r="BJ197" s="439"/>
      <c r="BK197" s="439"/>
      <c r="BL197" s="439"/>
      <c r="BM197" s="439"/>
      <c r="BN197" s="439"/>
      <c r="BO197" s="439"/>
      <c r="BP197" s="439"/>
      <c r="BQ197" s="439"/>
      <c r="BR197" s="439">
        <v>1</v>
      </c>
      <c r="BS197" s="440"/>
      <c r="BT197" s="439"/>
      <c r="BU197" s="439"/>
      <c r="BV197" s="439"/>
      <c r="BW197" s="439"/>
      <c r="BX197" s="439"/>
      <c r="BY197" s="439"/>
      <c r="BZ197" s="439"/>
      <c r="CA197" s="439"/>
      <c r="CB197" s="439"/>
      <c r="CC197" s="439">
        <v>1</v>
      </c>
      <c r="CD197" s="439"/>
      <c r="CE197" s="439"/>
      <c r="CF197" s="77"/>
      <c r="CG197" s="439">
        <v>1</v>
      </c>
      <c r="CH197" s="439"/>
      <c r="CI197" s="439"/>
      <c r="CJ197" s="78"/>
      <c r="CK197" s="133"/>
      <c r="CL197" s="75"/>
    </row>
    <row r="198" spans="1:90" s="47" customFormat="1" ht="13" customHeight="1">
      <c r="A198" s="1128"/>
      <c r="B198" s="432" t="s">
        <v>478</v>
      </c>
      <c r="C198" s="433" t="s">
        <v>479</v>
      </c>
      <c r="D198" s="160">
        <v>1</v>
      </c>
      <c r="E198" s="442">
        <v>120</v>
      </c>
      <c r="F198" s="161"/>
      <c r="G198" s="162"/>
      <c r="H198" s="163"/>
      <c r="I198" s="533"/>
      <c r="J198" s="164"/>
      <c r="K198" s="165"/>
      <c r="L198" s="166"/>
      <c r="M198" s="167"/>
      <c r="N198" s="168"/>
      <c r="O198" s="169"/>
      <c r="P198" s="170"/>
      <c r="Q198" s="171"/>
      <c r="R198" s="172"/>
      <c r="S198" s="577"/>
      <c r="T198" s="435">
        <f t="shared" si="18"/>
        <v>0</v>
      </c>
      <c r="U198" s="435">
        <f t="shared" si="19"/>
        <v>0</v>
      </c>
      <c r="V198" s="436" t="str">
        <f t="shared" si="20"/>
        <v>-</v>
      </c>
      <c r="W198" s="437" t="s">
        <v>473</v>
      </c>
      <c r="X198" s="155">
        <v>1.66</v>
      </c>
      <c r="Y198" s="156">
        <f t="shared" si="21"/>
        <v>0</v>
      </c>
      <c r="Z198" s="156"/>
      <c r="AA198" s="175" t="s">
        <v>1254</v>
      </c>
      <c r="AB198" s="438" t="s">
        <v>1259</v>
      </c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  <c r="AY198" s="49"/>
      <c r="AZ198" s="49"/>
      <c r="BA198" s="49"/>
      <c r="BB198" s="49"/>
      <c r="BC198" s="49"/>
      <c r="BD198" s="49"/>
      <c r="BE198" s="49"/>
      <c r="BF198" s="74"/>
      <c r="BG198" s="132"/>
      <c r="BH198" s="76"/>
      <c r="BI198" s="77"/>
      <c r="BJ198" s="439"/>
      <c r="BK198" s="439"/>
      <c r="BL198" s="439"/>
      <c r="BM198" s="439"/>
      <c r="BN198" s="439"/>
      <c r="BO198" s="439"/>
      <c r="BP198" s="439"/>
      <c r="BQ198" s="439"/>
      <c r="BR198" s="439">
        <v>1</v>
      </c>
      <c r="BS198" s="440"/>
      <c r="BT198" s="439"/>
      <c r="BU198" s="439"/>
      <c r="BV198" s="439"/>
      <c r="BW198" s="439"/>
      <c r="BX198" s="439"/>
      <c r="BY198" s="439"/>
      <c r="BZ198" s="439"/>
      <c r="CA198" s="439"/>
      <c r="CB198" s="439">
        <v>1</v>
      </c>
      <c r="CC198" s="439"/>
      <c r="CD198" s="439"/>
      <c r="CE198" s="439"/>
      <c r="CF198" s="77"/>
      <c r="CG198" s="439">
        <v>1</v>
      </c>
      <c r="CH198" s="439"/>
      <c r="CI198" s="439"/>
      <c r="CJ198" s="78"/>
      <c r="CK198" s="133"/>
      <c r="CL198" s="75"/>
    </row>
    <row r="199" spans="1:90" s="47" customFormat="1" ht="13" customHeight="1">
      <c r="A199" s="1133"/>
      <c r="B199" s="443" t="s">
        <v>480</v>
      </c>
      <c r="C199" s="444" t="s">
        <v>481</v>
      </c>
      <c r="D199" s="182">
        <v>1</v>
      </c>
      <c r="E199" s="445">
        <v>140</v>
      </c>
      <c r="F199" s="183"/>
      <c r="G199" s="184"/>
      <c r="H199" s="185"/>
      <c r="I199" s="534"/>
      <c r="J199" s="187"/>
      <c r="K199" s="188"/>
      <c r="L199" s="189"/>
      <c r="M199" s="190"/>
      <c r="N199" s="191"/>
      <c r="O199" s="192"/>
      <c r="P199" s="193"/>
      <c r="Q199" s="194"/>
      <c r="R199" s="195"/>
      <c r="S199" s="578"/>
      <c r="T199" s="446">
        <f t="shared" si="18"/>
        <v>0</v>
      </c>
      <c r="U199" s="446">
        <f t="shared" si="19"/>
        <v>0</v>
      </c>
      <c r="V199" s="447" t="str">
        <f t="shared" si="20"/>
        <v>-</v>
      </c>
      <c r="W199" s="448" t="s">
        <v>56</v>
      </c>
      <c r="X199" s="155">
        <v>1.8</v>
      </c>
      <c r="Y199" s="156">
        <f t="shared" si="21"/>
        <v>0</v>
      </c>
      <c r="Z199" s="156"/>
      <c r="AA199" s="472" t="s">
        <v>1260</v>
      </c>
      <c r="AB199" s="198" t="s">
        <v>1259</v>
      </c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49"/>
      <c r="BA199" s="49"/>
      <c r="BB199" s="49"/>
      <c r="BC199" s="49"/>
      <c r="BD199" s="49"/>
      <c r="BE199" s="49"/>
      <c r="BF199" s="74"/>
      <c r="BG199" s="132"/>
      <c r="BH199" s="76"/>
      <c r="BI199" s="77"/>
      <c r="BJ199" s="439"/>
      <c r="BK199" s="439"/>
      <c r="BL199" s="439"/>
      <c r="BM199" s="439"/>
      <c r="BN199" s="439"/>
      <c r="BO199" s="439"/>
      <c r="BP199" s="439"/>
      <c r="BQ199" s="439"/>
      <c r="BR199" s="439">
        <v>1</v>
      </c>
      <c r="BS199" s="440"/>
      <c r="BT199" s="439"/>
      <c r="BU199" s="439"/>
      <c r="BV199" s="439"/>
      <c r="BW199" s="439"/>
      <c r="BX199" s="439"/>
      <c r="BY199" s="439"/>
      <c r="BZ199" s="439"/>
      <c r="CA199" s="439"/>
      <c r="CB199" s="439"/>
      <c r="CC199" s="439">
        <v>1</v>
      </c>
      <c r="CD199" s="439"/>
      <c r="CE199" s="439"/>
      <c r="CF199" s="77"/>
      <c r="CG199" s="439"/>
      <c r="CH199" s="439">
        <v>1</v>
      </c>
      <c r="CI199" s="439"/>
      <c r="CJ199" s="78"/>
      <c r="CK199" s="133"/>
      <c r="CL199" s="75"/>
    </row>
    <row r="200" spans="1:90" s="47" customFormat="1" ht="13" customHeight="1">
      <c r="A200" s="1132"/>
      <c r="B200" s="450" t="s">
        <v>362</v>
      </c>
      <c r="C200" s="450" t="s">
        <v>363</v>
      </c>
      <c r="D200" s="139">
        <v>15</v>
      </c>
      <c r="E200" s="442">
        <v>76</v>
      </c>
      <c r="F200" s="140"/>
      <c r="G200" s="141"/>
      <c r="H200" s="142"/>
      <c r="I200" s="143"/>
      <c r="J200" s="144"/>
      <c r="K200" s="145"/>
      <c r="L200" s="146"/>
      <c r="M200" s="147"/>
      <c r="N200" s="148"/>
      <c r="O200" s="149"/>
      <c r="P200" s="150"/>
      <c r="Q200" s="151"/>
      <c r="R200" s="152"/>
      <c r="S200" s="579"/>
      <c r="T200" s="451">
        <f t="shared" si="18"/>
        <v>0</v>
      </c>
      <c r="U200" s="451">
        <f t="shared" si="19"/>
        <v>0</v>
      </c>
      <c r="V200" s="452" t="str">
        <f t="shared" si="20"/>
        <v>-</v>
      </c>
      <c r="W200" s="467" t="s">
        <v>232</v>
      </c>
      <c r="X200" s="155">
        <v>0.47</v>
      </c>
      <c r="Y200" s="156">
        <f t="shared" si="21"/>
        <v>0</v>
      </c>
      <c r="Z200" s="156"/>
      <c r="AA200" s="175" t="s">
        <v>1252</v>
      </c>
      <c r="AB200" s="438" t="s">
        <v>1263</v>
      </c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  <c r="BB200" s="49"/>
      <c r="BC200" s="49"/>
      <c r="BD200" s="49"/>
      <c r="BE200" s="49"/>
      <c r="BF200" s="74"/>
      <c r="BG200" s="132"/>
      <c r="BH200" s="76"/>
      <c r="BI200" s="77"/>
      <c r="BJ200" s="439"/>
      <c r="BK200" s="439">
        <v>15</v>
      </c>
      <c r="BL200" s="439"/>
      <c r="BM200" s="439"/>
      <c r="BN200" s="439"/>
      <c r="BO200" s="439"/>
      <c r="BP200" s="439"/>
      <c r="BQ200" s="439"/>
      <c r="BR200" s="439"/>
      <c r="BS200" s="440"/>
      <c r="BT200" s="439"/>
      <c r="BU200" s="439"/>
      <c r="BV200" s="439"/>
      <c r="BW200" s="439"/>
      <c r="BX200" s="439"/>
      <c r="BY200" s="439"/>
      <c r="BZ200" s="439">
        <v>15</v>
      </c>
      <c r="CA200" s="439"/>
      <c r="CB200" s="439"/>
      <c r="CC200" s="439"/>
      <c r="CD200" s="439"/>
      <c r="CE200" s="439"/>
      <c r="CF200" s="77"/>
      <c r="CG200" s="439"/>
      <c r="CH200" s="439"/>
      <c r="CI200" s="439">
        <v>15</v>
      </c>
      <c r="CJ200" s="78"/>
      <c r="CK200" s="133"/>
      <c r="CL200" s="75"/>
    </row>
    <row r="201" spans="1:90" s="47" customFormat="1" ht="13" customHeight="1">
      <c r="A201" s="1128"/>
      <c r="B201" s="433" t="s">
        <v>364</v>
      </c>
      <c r="C201" s="433" t="s">
        <v>365</v>
      </c>
      <c r="D201" s="160">
        <v>10</v>
      </c>
      <c r="E201" s="442">
        <v>65</v>
      </c>
      <c r="F201" s="161"/>
      <c r="G201" s="162"/>
      <c r="H201" s="163"/>
      <c r="I201" s="533"/>
      <c r="J201" s="164"/>
      <c r="K201" s="165"/>
      <c r="L201" s="166"/>
      <c r="M201" s="167"/>
      <c r="N201" s="168"/>
      <c r="O201" s="169"/>
      <c r="P201" s="170"/>
      <c r="Q201" s="171"/>
      <c r="R201" s="172"/>
      <c r="S201" s="577"/>
      <c r="T201" s="435">
        <f t="shared" si="18"/>
        <v>0</v>
      </c>
      <c r="U201" s="435">
        <f t="shared" si="19"/>
        <v>0</v>
      </c>
      <c r="V201" s="436" t="str">
        <f t="shared" si="20"/>
        <v>-</v>
      </c>
      <c r="W201" s="469" t="s">
        <v>232</v>
      </c>
      <c r="X201" s="155">
        <v>0.56000000000000005</v>
      </c>
      <c r="Y201" s="156">
        <f t="shared" si="21"/>
        <v>0</v>
      </c>
      <c r="Z201" s="156"/>
      <c r="AA201" s="175" t="s">
        <v>1252</v>
      </c>
      <c r="AB201" s="438" t="s">
        <v>1263</v>
      </c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49"/>
      <c r="BA201" s="49"/>
      <c r="BB201" s="49"/>
      <c r="BC201" s="49"/>
      <c r="BD201" s="49"/>
      <c r="BE201" s="49"/>
      <c r="BF201" s="74"/>
      <c r="BG201" s="132"/>
      <c r="BH201" s="76"/>
      <c r="BI201" s="77"/>
      <c r="BJ201" s="439"/>
      <c r="BK201" s="439">
        <v>10</v>
      </c>
      <c r="BL201" s="439"/>
      <c r="BM201" s="439"/>
      <c r="BN201" s="439"/>
      <c r="BO201" s="439"/>
      <c r="BP201" s="439"/>
      <c r="BQ201" s="439"/>
      <c r="BR201" s="439"/>
      <c r="BS201" s="440"/>
      <c r="BT201" s="441"/>
      <c r="BU201" s="439"/>
      <c r="BV201" s="441"/>
      <c r="BW201" s="441"/>
      <c r="BX201" s="441"/>
      <c r="BY201" s="439"/>
      <c r="BZ201" s="441">
        <v>10</v>
      </c>
      <c r="CA201" s="441"/>
      <c r="CB201" s="441"/>
      <c r="CC201" s="441"/>
      <c r="CD201" s="441"/>
      <c r="CE201" s="441"/>
      <c r="CF201" s="133"/>
      <c r="CG201" s="441"/>
      <c r="CH201" s="441"/>
      <c r="CI201" s="441">
        <v>10</v>
      </c>
      <c r="CJ201" s="78"/>
      <c r="CK201" s="133"/>
      <c r="CL201" s="75"/>
    </row>
    <row r="202" spans="1:90" s="47" customFormat="1" ht="13" customHeight="1">
      <c r="A202" s="1128"/>
      <c r="B202" s="433" t="s">
        <v>366</v>
      </c>
      <c r="C202" s="433" t="s">
        <v>367</v>
      </c>
      <c r="D202" s="160">
        <v>5</v>
      </c>
      <c r="E202" s="442">
        <v>34</v>
      </c>
      <c r="F202" s="161"/>
      <c r="G202" s="162"/>
      <c r="H202" s="163"/>
      <c r="I202" s="533"/>
      <c r="J202" s="164"/>
      <c r="K202" s="165"/>
      <c r="L202" s="166"/>
      <c r="M202" s="167"/>
      <c r="N202" s="168"/>
      <c r="O202" s="169"/>
      <c r="P202" s="170"/>
      <c r="Q202" s="171"/>
      <c r="R202" s="172"/>
      <c r="S202" s="577"/>
      <c r="T202" s="435">
        <f t="shared" ref="T202:T213" si="22">I202+H202+F202+G202+M202+J202+L202+K202+N202+R202+Q202+O202+S202+P202</f>
        <v>0</v>
      </c>
      <c r="U202" s="435">
        <f t="shared" ref="U202:U213" si="23">T202*D202</f>
        <v>0</v>
      </c>
      <c r="V202" s="436" t="str">
        <f t="shared" ref="V202:V213" si="24">IF(T202&gt;0,T202*E202,"-")</f>
        <v>-</v>
      </c>
      <c r="W202" s="437" t="s">
        <v>368</v>
      </c>
      <c r="X202" s="155">
        <v>0.21</v>
      </c>
      <c r="Y202" s="156">
        <f t="shared" si="21"/>
        <v>0</v>
      </c>
      <c r="Z202" s="156"/>
      <c r="AA202" s="175" t="s">
        <v>1252</v>
      </c>
      <c r="AB202" s="438" t="s">
        <v>1262</v>
      </c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49"/>
      <c r="BA202" s="49"/>
      <c r="BB202" s="49"/>
      <c r="BC202" s="49"/>
      <c r="BD202" s="49"/>
      <c r="BE202" s="49"/>
      <c r="BF202" s="74"/>
      <c r="BG202" s="132"/>
      <c r="BH202" s="76"/>
      <c r="BI202" s="77"/>
      <c r="BJ202" s="439"/>
      <c r="BK202" s="439"/>
      <c r="BL202" s="439">
        <v>5</v>
      </c>
      <c r="BM202" s="439"/>
      <c r="BN202" s="439"/>
      <c r="BO202" s="439"/>
      <c r="BP202" s="439"/>
      <c r="BQ202" s="439"/>
      <c r="BR202" s="439"/>
      <c r="BS202" s="440"/>
      <c r="BT202" s="441">
        <v>5</v>
      </c>
      <c r="BU202" s="439"/>
      <c r="BV202" s="441"/>
      <c r="BW202" s="441">
        <v>5</v>
      </c>
      <c r="BX202" s="441"/>
      <c r="BY202" s="439"/>
      <c r="BZ202" s="441"/>
      <c r="CA202" s="441"/>
      <c r="CB202" s="441"/>
      <c r="CC202" s="441"/>
      <c r="CD202" s="441"/>
      <c r="CE202" s="441"/>
      <c r="CF202" s="133"/>
      <c r="CG202" s="441"/>
      <c r="CH202" s="441"/>
      <c r="CI202" s="441"/>
      <c r="CJ202" s="78"/>
      <c r="CK202" s="133"/>
      <c r="CL202" s="75"/>
    </row>
    <row r="203" spans="1:90" s="47" customFormat="1" ht="13" customHeight="1">
      <c r="A203" s="1128"/>
      <c r="B203" s="433" t="s">
        <v>369</v>
      </c>
      <c r="C203" s="433" t="s">
        <v>370</v>
      </c>
      <c r="D203" s="160">
        <v>5</v>
      </c>
      <c r="E203" s="442">
        <v>109</v>
      </c>
      <c r="F203" s="161"/>
      <c r="G203" s="162"/>
      <c r="H203" s="163"/>
      <c r="I203" s="533"/>
      <c r="J203" s="164"/>
      <c r="K203" s="165"/>
      <c r="L203" s="166"/>
      <c r="M203" s="167"/>
      <c r="N203" s="168"/>
      <c r="O203" s="169"/>
      <c r="P203" s="170"/>
      <c r="Q203" s="171"/>
      <c r="R203" s="172"/>
      <c r="S203" s="577"/>
      <c r="T203" s="435">
        <f t="shared" si="22"/>
        <v>0</v>
      </c>
      <c r="U203" s="435">
        <f t="shared" si="23"/>
        <v>0</v>
      </c>
      <c r="V203" s="436" t="str">
        <f t="shared" si="24"/>
        <v>-</v>
      </c>
      <c r="W203" s="437" t="s">
        <v>371</v>
      </c>
      <c r="X203" s="155">
        <v>1.69</v>
      </c>
      <c r="Y203" s="156">
        <f t="shared" ref="Y203:Y213" si="25">X203*T203</f>
        <v>0</v>
      </c>
      <c r="Z203" s="156"/>
      <c r="AA203" s="175" t="s">
        <v>1260</v>
      </c>
      <c r="AB203" s="438" t="s">
        <v>1260</v>
      </c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  <c r="AY203" s="49"/>
      <c r="AZ203" s="49"/>
      <c r="BA203" s="49"/>
      <c r="BB203" s="49"/>
      <c r="BC203" s="49"/>
      <c r="BD203" s="49"/>
      <c r="BE203" s="49"/>
      <c r="BF203" s="74"/>
      <c r="BG203" s="132"/>
      <c r="BH203" s="76"/>
      <c r="BI203" s="77"/>
      <c r="BJ203" s="439"/>
      <c r="BK203" s="439"/>
      <c r="BL203" s="439"/>
      <c r="BM203" s="439">
        <v>5</v>
      </c>
      <c r="BN203" s="439"/>
      <c r="BO203" s="439"/>
      <c r="BP203" s="439"/>
      <c r="BQ203" s="439"/>
      <c r="BR203" s="439"/>
      <c r="BS203" s="440"/>
      <c r="BT203" s="439"/>
      <c r="BU203" s="439"/>
      <c r="BV203" s="439"/>
      <c r="BW203" s="439"/>
      <c r="BX203" s="439"/>
      <c r="BY203" s="439"/>
      <c r="BZ203" s="439"/>
      <c r="CA203" s="439"/>
      <c r="CB203" s="439"/>
      <c r="CC203" s="439"/>
      <c r="CD203" s="439"/>
      <c r="CE203" s="439">
        <v>5</v>
      </c>
      <c r="CF203" s="77"/>
      <c r="CG203" s="439">
        <v>2</v>
      </c>
      <c r="CH203" s="439">
        <v>3</v>
      </c>
      <c r="CI203" s="439"/>
      <c r="CJ203" s="78"/>
      <c r="CK203" s="133"/>
      <c r="CL203" s="75"/>
    </row>
    <row r="204" spans="1:90" s="47" customFormat="1" ht="13" customHeight="1">
      <c r="A204" s="1128"/>
      <c r="B204" s="433" t="s">
        <v>372</v>
      </c>
      <c r="C204" s="433" t="s">
        <v>373</v>
      </c>
      <c r="D204" s="160">
        <v>3</v>
      </c>
      <c r="E204" s="442">
        <v>82</v>
      </c>
      <c r="F204" s="161"/>
      <c r="G204" s="162"/>
      <c r="H204" s="163"/>
      <c r="I204" s="533"/>
      <c r="J204" s="164"/>
      <c r="K204" s="165"/>
      <c r="L204" s="166"/>
      <c r="M204" s="167"/>
      <c r="N204" s="168"/>
      <c r="O204" s="169"/>
      <c r="P204" s="170"/>
      <c r="Q204" s="171"/>
      <c r="R204" s="172"/>
      <c r="S204" s="577"/>
      <c r="T204" s="435">
        <f t="shared" si="22"/>
        <v>0</v>
      </c>
      <c r="U204" s="435">
        <f t="shared" si="23"/>
        <v>0</v>
      </c>
      <c r="V204" s="436" t="str">
        <f t="shared" si="24"/>
        <v>-</v>
      </c>
      <c r="W204" s="437" t="s">
        <v>374</v>
      </c>
      <c r="X204" s="155">
        <v>1.32</v>
      </c>
      <c r="Y204" s="156">
        <f t="shared" si="25"/>
        <v>0</v>
      </c>
      <c r="Z204" s="156"/>
      <c r="AA204" s="175" t="s">
        <v>1260</v>
      </c>
      <c r="AB204" s="438" t="s">
        <v>1261</v>
      </c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  <c r="AY204" s="49"/>
      <c r="AZ204" s="49"/>
      <c r="BA204" s="49"/>
      <c r="BB204" s="49"/>
      <c r="BC204" s="49"/>
      <c r="BD204" s="49"/>
      <c r="BE204" s="49"/>
      <c r="BF204" s="74"/>
      <c r="BG204" s="132"/>
      <c r="BH204" s="76"/>
      <c r="BI204" s="77"/>
      <c r="BJ204" s="439"/>
      <c r="BK204" s="439"/>
      <c r="BL204" s="439"/>
      <c r="BM204" s="439"/>
      <c r="BN204" s="439">
        <v>3</v>
      </c>
      <c r="BO204" s="439"/>
      <c r="BP204" s="439"/>
      <c r="BQ204" s="439"/>
      <c r="BR204" s="439"/>
      <c r="BS204" s="440"/>
      <c r="BT204" s="439"/>
      <c r="BU204" s="439"/>
      <c r="BV204" s="439"/>
      <c r="BW204" s="439"/>
      <c r="BX204" s="439"/>
      <c r="BY204" s="439"/>
      <c r="BZ204" s="439"/>
      <c r="CA204" s="439"/>
      <c r="CB204" s="439"/>
      <c r="CC204" s="439"/>
      <c r="CD204" s="439"/>
      <c r="CE204" s="439">
        <v>3</v>
      </c>
      <c r="CF204" s="77"/>
      <c r="CG204" s="439">
        <v>2</v>
      </c>
      <c r="CH204" s="439">
        <v>1</v>
      </c>
      <c r="CI204" s="439"/>
      <c r="CJ204" s="78"/>
      <c r="CK204" s="133"/>
      <c r="CL204" s="75"/>
    </row>
    <row r="205" spans="1:90" s="47" customFormat="1" ht="13" customHeight="1">
      <c r="A205" s="1128"/>
      <c r="B205" s="433" t="s">
        <v>375</v>
      </c>
      <c r="C205" s="433" t="s">
        <v>376</v>
      </c>
      <c r="D205" s="160">
        <v>3</v>
      </c>
      <c r="E205" s="442">
        <v>123</v>
      </c>
      <c r="F205" s="161"/>
      <c r="G205" s="162"/>
      <c r="H205" s="163"/>
      <c r="I205" s="533"/>
      <c r="J205" s="164"/>
      <c r="K205" s="165"/>
      <c r="L205" s="166"/>
      <c r="M205" s="167"/>
      <c r="N205" s="168"/>
      <c r="O205" s="169"/>
      <c r="P205" s="170"/>
      <c r="Q205" s="171"/>
      <c r="R205" s="172"/>
      <c r="S205" s="577"/>
      <c r="T205" s="435">
        <f t="shared" si="22"/>
        <v>0</v>
      </c>
      <c r="U205" s="435">
        <f t="shared" si="23"/>
        <v>0</v>
      </c>
      <c r="V205" s="436" t="str">
        <f t="shared" si="24"/>
        <v>-</v>
      </c>
      <c r="W205" s="437" t="s">
        <v>1801</v>
      </c>
      <c r="X205" s="155">
        <v>1.3</v>
      </c>
      <c r="Y205" s="156">
        <f t="shared" si="25"/>
        <v>0</v>
      </c>
      <c r="Z205" s="156"/>
      <c r="AA205" s="175" t="s">
        <v>1260</v>
      </c>
      <c r="AB205" s="438" t="s">
        <v>1261</v>
      </c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  <c r="BB205" s="49"/>
      <c r="BC205" s="49"/>
      <c r="BD205" s="49"/>
      <c r="BE205" s="49"/>
      <c r="BF205" s="74"/>
      <c r="BG205" s="132"/>
      <c r="BH205" s="76"/>
      <c r="BI205" s="77"/>
      <c r="BJ205" s="439"/>
      <c r="BK205" s="439"/>
      <c r="BL205" s="439"/>
      <c r="BM205" s="439"/>
      <c r="BN205" s="439">
        <v>3</v>
      </c>
      <c r="BO205" s="439"/>
      <c r="BP205" s="439"/>
      <c r="BQ205" s="439"/>
      <c r="BR205" s="439"/>
      <c r="BS205" s="440"/>
      <c r="BT205" s="439"/>
      <c r="BU205" s="439"/>
      <c r="BV205" s="439"/>
      <c r="BW205" s="439"/>
      <c r="BX205" s="439"/>
      <c r="BY205" s="439"/>
      <c r="BZ205" s="439"/>
      <c r="CA205" s="439"/>
      <c r="CB205" s="439"/>
      <c r="CC205" s="439"/>
      <c r="CD205" s="439"/>
      <c r="CE205" s="439">
        <v>3</v>
      </c>
      <c r="CF205" s="77"/>
      <c r="CG205" s="439"/>
      <c r="CH205" s="439">
        <v>3</v>
      </c>
      <c r="CI205" s="439"/>
      <c r="CJ205" s="78"/>
      <c r="CK205" s="133"/>
      <c r="CL205" s="75"/>
    </row>
    <row r="206" spans="1:90" s="47" customFormat="1" ht="13" customHeight="1">
      <c r="A206" s="1127" t="s">
        <v>108</v>
      </c>
      <c r="B206" s="433" t="s">
        <v>377</v>
      </c>
      <c r="C206" s="433" t="s">
        <v>378</v>
      </c>
      <c r="D206" s="160">
        <v>3</v>
      </c>
      <c r="E206" s="442">
        <v>173</v>
      </c>
      <c r="F206" s="161"/>
      <c r="G206" s="162"/>
      <c r="H206" s="163"/>
      <c r="I206" s="533"/>
      <c r="J206" s="164"/>
      <c r="K206" s="165"/>
      <c r="L206" s="166"/>
      <c r="M206" s="167"/>
      <c r="N206" s="168"/>
      <c r="O206" s="169"/>
      <c r="P206" s="170"/>
      <c r="Q206" s="171"/>
      <c r="R206" s="172"/>
      <c r="S206" s="577"/>
      <c r="T206" s="435">
        <f t="shared" si="22"/>
        <v>0</v>
      </c>
      <c r="U206" s="435">
        <f t="shared" si="23"/>
        <v>0</v>
      </c>
      <c r="V206" s="436" t="str">
        <f t="shared" si="24"/>
        <v>-</v>
      </c>
      <c r="W206" s="437" t="s">
        <v>1866</v>
      </c>
      <c r="X206" s="155">
        <v>2.21</v>
      </c>
      <c r="Y206" s="156">
        <f t="shared" si="25"/>
        <v>0</v>
      </c>
      <c r="Z206" s="156"/>
      <c r="AA206" s="175" t="s">
        <v>1260</v>
      </c>
      <c r="AB206" s="438" t="s">
        <v>1257</v>
      </c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  <c r="BB206" s="49"/>
      <c r="BC206" s="49"/>
      <c r="BD206" s="49"/>
      <c r="BE206" s="49"/>
      <c r="BF206" s="74"/>
      <c r="BG206" s="132"/>
      <c r="BH206" s="76"/>
      <c r="BI206" s="77"/>
      <c r="BJ206" s="439"/>
      <c r="BK206" s="439"/>
      <c r="BL206" s="439"/>
      <c r="BM206" s="439"/>
      <c r="BN206" s="439"/>
      <c r="BO206" s="439">
        <v>3</v>
      </c>
      <c r="BP206" s="439"/>
      <c r="BQ206" s="439"/>
      <c r="BR206" s="439"/>
      <c r="BS206" s="440"/>
      <c r="BT206" s="439"/>
      <c r="BU206" s="439"/>
      <c r="BV206" s="439"/>
      <c r="BW206" s="439"/>
      <c r="BX206" s="439"/>
      <c r="BY206" s="439"/>
      <c r="BZ206" s="439"/>
      <c r="CA206" s="439"/>
      <c r="CB206" s="439"/>
      <c r="CC206" s="439"/>
      <c r="CD206" s="439"/>
      <c r="CE206" s="439">
        <v>3</v>
      </c>
      <c r="CF206" s="77"/>
      <c r="CG206" s="439">
        <v>1</v>
      </c>
      <c r="CH206" s="439">
        <v>2</v>
      </c>
      <c r="CI206" s="439"/>
      <c r="CJ206" s="78"/>
      <c r="CK206" s="133"/>
      <c r="CL206" s="75"/>
    </row>
    <row r="207" spans="1:90" s="47" customFormat="1" ht="13" customHeight="1">
      <c r="A207" s="1128"/>
      <c r="B207" s="433" t="s">
        <v>379</v>
      </c>
      <c r="C207" s="433" t="s">
        <v>380</v>
      </c>
      <c r="D207" s="160">
        <v>2</v>
      </c>
      <c r="E207" s="442">
        <v>93</v>
      </c>
      <c r="F207" s="161"/>
      <c r="G207" s="162"/>
      <c r="H207" s="163"/>
      <c r="I207" s="533"/>
      <c r="J207" s="164"/>
      <c r="K207" s="165"/>
      <c r="L207" s="166"/>
      <c r="M207" s="167"/>
      <c r="N207" s="168"/>
      <c r="O207" s="169"/>
      <c r="P207" s="170"/>
      <c r="Q207" s="171"/>
      <c r="R207" s="172"/>
      <c r="S207" s="577"/>
      <c r="T207" s="435">
        <f t="shared" si="22"/>
        <v>0</v>
      </c>
      <c r="U207" s="435">
        <f t="shared" si="23"/>
        <v>0</v>
      </c>
      <c r="V207" s="436" t="str">
        <f t="shared" si="24"/>
        <v>-</v>
      </c>
      <c r="W207" s="437" t="s">
        <v>1867</v>
      </c>
      <c r="X207" s="155">
        <v>1.02</v>
      </c>
      <c r="Y207" s="156">
        <f t="shared" si="25"/>
        <v>0</v>
      </c>
      <c r="Z207" s="156"/>
      <c r="AA207" s="175" t="s">
        <v>1252</v>
      </c>
      <c r="AB207" s="438" t="s">
        <v>1257</v>
      </c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  <c r="AY207" s="49"/>
      <c r="AZ207" s="49"/>
      <c r="BA207" s="49"/>
      <c r="BB207" s="49"/>
      <c r="BC207" s="49"/>
      <c r="BD207" s="49"/>
      <c r="BE207" s="49"/>
      <c r="BF207" s="74"/>
      <c r="BG207" s="132"/>
      <c r="BH207" s="76"/>
      <c r="BI207" s="77"/>
      <c r="BJ207" s="439"/>
      <c r="BK207" s="439"/>
      <c r="BL207" s="439"/>
      <c r="BM207" s="439"/>
      <c r="BN207" s="439"/>
      <c r="BO207" s="439">
        <v>2</v>
      </c>
      <c r="BP207" s="439"/>
      <c r="BQ207" s="439"/>
      <c r="BR207" s="439"/>
      <c r="BS207" s="440"/>
      <c r="BT207" s="439"/>
      <c r="BU207" s="439"/>
      <c r="BV207" s="439"/>
      <c r="BW207" s="439"/>
      <c r="BX207" s="439"/>
      <c r="BY207" s="439"/>
      <c r="BZ207" s="439"/>
      <c r="CA207" s="439"/>
      <c r="CB207" s="439"/>
      <c r="CC207" s="439"/>
      <c r="CD207" s="439"/>
      <c r="CE207" s="439">
        <v>2</v>
      </c>
      <c r="CF207" s="77"/>
      <c r="CG207" s="439"/>
      <c r="CH207" s="439"/>
      <c r="CI207" s="439">
        <v>2</v>
      </c>
      <c r="CJ207" s="78"/>
      <c r="CK207" s="133"/>
      <c r="CL207" s="75"/>
    </row>
    <row r="208" spans="1:90" s="47" customFormat="1" ht="13" customHeight="1">
      <c r="A208" s="1128"/>
      <c r="B208" s="433" t="s">
        <v>381</v>
      </c>
      <c r="C208" s="433" t="s">
        <v>382</v>
      </c>
      <c r="D208" s="160">
        <v>2</v>
      </c>
      <c r="E208" s="442">
        <v>132</v>
      </c>
      <c r="F208" s="161"/>
      <c r="G208" s="162"/>
      <c r="H208" s="163"/>
      <c r="I208" s="533"/>
      <c r="J208" s="164"/>
      <c r="K208" s="165"/>
      <c r="L208" s="166"/>
      <c r="M208" s="167"/>
      <c r="N208" s="168"/>
      <c r="O208" s="169"/>
      <c r="P208" s="170"/>
      <c r="Q208" s="171"/>
      <c r="R208" s="172"/>
      <c r="S208" s="577"/>
      <c r="T208" s="435">
        <f t="shared" si="22"/>
        <v>0</v>
      </c>
      <c r="U208" s="435">
        <f t="shared" si="23"/>
        <v>0</v>
      </c>
      <c r="V208" s="436" t="str">
        <f t="shared" si="24"/>
        <v>-</v>
      </c>
      <c r="W208" s="437" t="s">
        <v>506</v>
      </c>
      <c r="X208" s="155">
        <v>1.85</v>
      </c>
      <c r="Y208" s="156">
        <f t="shared" si="25"/>
        <v>0</v>
      </c>
      <c r="Z208" s="156"/>
      <c r="AA208" s="175" t="s">
        <v>1260</v>
      </c>
      <c r="AB208" s="438" t="s">
        <v>1257</v>
      </c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  <c r="BB208" s="49"/>
      <c r="BC208" s="49"/>
      <c r="BD208" s="49"/>
      <c r="BE208" s="49"/>
      <c r="BF208" s="74"/>
      <c r="BG208" s="132"/>
      <c r="BH208" s="76"/>
      <c r="BI208" s="77"/>
      <c r="BJ208" s="439"/>
      <c r="BK208" s="439"/>
      <c r="BL208" s="439"/>
      <c r="BM208" s="439"/>
      <c r="BN208" s="439"/>
      <c r="BO208" s="439">
        <v>2</v>
      </c>
      <c r="BP208" s="439"/>
      <c r="BQ208" s="439"/>
      <c r="BR208" s="439"/>
      <c r="BS208" s="440"/>
      <c r="BT208" s="439"/>
      <c r="BU208" s="439"/>
      <c r="BV208" s="439"/>
      <c r="BW208" s="439"/>
      <c r="BX208" s="439"/>
      <c r="BY208" s="439"/>
      <c r="BZ208" s="439"/>
      <c r="CA208" s="439"/>
      <c r="CB208" s="439"/>
      <c r="CC208" s="439"/>
      <c r="CD208" s="439"/>
      <c r="CE208" s="439">
        <v>2</v>
      </c>
      <c r="CF208" s="77"/>
      <c r="CG208" s="439"/>
      <c r="CH208" s="439">
        <v>2</v>
      </c>
      <c r="CI208" s="439"/>
      <c r="CJ208" s="78"/>
      <c r="CK208" s="133"/>
      <c r="CL208" s="75"/>
    </row>
    <row r="209" spans="1:90" s="47" customFormat="1" ht="13" customHeight="1">
      <c r="A209" s="1128"/>
      <c r="B209" s="433" t="s">
        <v>383</v>
      </c>
      <c r="C209" s="433" t="s">
        <v>384</v>
      </c>
      <c r="D209" s="160">
        <v>2</v>
      </c>
      <c r="E209" s="442">
        <v>116</v>
      </c>
      <c r="F209" s="161"/>
      <c r="G209" s="162"/>
      <c r="H209" s="163"/>
      <c r="I209" s="533"/>
      <c r="J209" s="164"/>
      <c r="K209" s="165"/>
      <c r="L209" s="166"/>
      <c r="M209" s="167"/>
      <c r="N209" s="168"/>
      <c r="O209" s="169"/>
      <c r="P209" s="170"/>
      <c r="Q209" s="171"/>
      <c r="R209" s="172"/>
      <c r="S209" s="577"/>
      <c r="T209" s="435">
        <f t="shared" si="22"/>
        <v>0</v>
      </c>
      <c r="U209" s="435">
        <f t="shared" si="23"/>
        <v>0</v>
      </c>
      <c r="V209" s="436" t="str">
        <f t="shared" si="24"/>
        <v>-</v>
      </c>
      <c r="W209" s="437" t="s">
        <v>1868</v>
      </c>
      <c r="X209" s="155">
        <v>1.44</v>
      </c>
      <c r="Y209" s="156">
        <f t="shared" si="25"/>
        <v>0</v>
      </c>
      <c r="Z209" s="156"/>
      <c r="AA209" s="175" t="s">
        <v>1260</v>
      </c>
      <c r="AB209" s="438" t="s">
        <v>1258</v>
      </c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  <c r="BB209" s="49"/>
      <c r="BC209" s="49"/>
      <c r="BD209" s="49"/>
      <c r="BE209" s="49"/>
      <c r="BF209" s="74"/>
      <c r="BG209" s="132"/>
      <c r="BH209" s="76"/>
      <c r="BI209" s="77"/>
      <c r="BJ209" s="439"/>
      <c r="BK209" s="439"/>
      <c r="BL209" s="439"/>
      <c r="BM209" s="439"/>
      <c r="BN209" s="439"/>
      <c r="BO209" s="439"/>
      <c r="BP209" s="439">
        <v>2</v>
      </c>
      <c r="BQ209" s="439"/>
      <c r="BR209" s="439"/>
      <c r="BS209" s="440"/>
      <c r="BT209" s="439"/>
      <c r="BU209" s="439"/>
      <c r="BV209" s="439"/>
      <c r="BW209" s="439"/>
      <c r="BX209" s="439"/>
      <c r="BY209" s="439"/>
      <c r="BZ209" s="439"/>
      <c r="CA209" s="439"/>
      <c r="CB209" s="439"/>
      <c r="CC209" s="439"/>
      <c r="CD209" s="439"/>
      <c r="CE209" s="439">
        <v>2</v>
      </c>
      <c r="CF209" s="77"/>
      <c r="CG209" s="439"/>
      <c r="CH209" s="439">
        <v>2</v>
      </c>
      <c r="CI209" s="439"/>
      <c r="CJ209" s="78"/>
      <c r="CK209" s="133"/>
      <c r="CL209" s="75"/>
    </row>
    <row r="210" spans="1:90" s="47" customFormat="1" ht="13" customHeight="1">
      <c r="A210" s="1128"/>
      <c r="B210" s="433" t="s">
        <v>385</v>
      </c>
      <c r="C210" s="433" t="s">
        <v>386</v>
      </c>
      <c r="D210" s="160">
        <v>2</v>
      </c>
      <c r="E210" s="442">
        <v>129</v>
      </c>
      <c r="F210" s="161"/>
      <c r="G210" s="162"/>
      <c r="H210" s="163"/>
      <c r="I210" s="533"/>
      <c r="J210" s="164"/>
      <c r="K210" s="165"/>
      <c r="L210" s="166"/>
      <c r="M210" s="167"/>
      <c r="N210" s="168"/>
      <c r="O210" s="169"/>
      <c r="P210" s="170"/>
      <c r="Q210" s="171"/>
      <c r="R210" s="172"/>
      <c r="S210" s="577"/>
      <c r="T210" s="435">
        <f t="shared" si="22"/>
        <v>0</v>
      </c>
      <c r="U210" s="435">
        <f t="shared" si="23"/>
        <v>0</v>
      </c>
      <c r="V210" s="436" t="str">
        <f t="shared" si="24"/>
        <v>-</v>
      </c>
      <c r="W210" s="469" t="s">
        <v>232</v>
      </c>
      <c r="X210" s="155">
        <v>1.69</v>
      </c>
      <c r="Y210" s="156">
        <f t="shared" si="25"/>
        <v>0</v>
      </c>
      <c r="Z210" s="156"/>
      <c r="AA210" s="175" t="s">
        <v>1260</v>
      </c>
      <c r="AB210" s="438" t="s">
        <v>1258</v>
      </c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  <c r="BB210" s="49"/>
      <c r="BC210" s="49"/>
      <c r="BD210" s="49"/>
      <c r="BE210" s="49"/>
      <c r="BF210" s="74"/>
      <c r="BG210" s="132"/>
      <c r="BH210" s="76"/>
      <c r="BI210" s="77"/>
      <c r="BJ210" s="439"/>
      <c r="BK210" s="439"/>
      <c r="BL210" s="439"/>
      <c r="BM210" s="439"/>
      <c r="BN210" s="439"/>
      <c r="BO210" s="439"/>
      <c r="BP210" s="439">
        <v>2</v>
      </c>
      <c r="BQ210" s="439"/>
      <c r="BR210" s="439"/>
      <c r="BS210" s="440"/>
      <c r="BT210" s="439"/>
      <c r="BU210" s="439"/>
      <c r="BV210" s="439"/>
      <c r="BW210" s="439"/>
      <c r="BX210" s="439"/>
      <c r="BY210" s="439"/>
      <c r="BZ210" s="439"/>
      <c r="CA210" s="439"/>
      <c r="CB210" s="439"/>
      <c r="CC210" s="439"/>
      <c r="CD210" s="439"/>
      <c r="CE210" s="439">
        <v>2</v>
      </c>
      <c r="CF210" s="77"/>
      <c r="CG210" s="439">
        <v>1</v>
      </c>
      <c r="CH210" s="439">
        <v>1</v>
      </c>
      <c r="CI210" s="439"/>
      <c r="CJ210" s="78"/>
      <c r="CK210" s="133"/>
      <c r="CL210" s="75"/>
    </row>
    <row r="211" spans="1:90" s="47" customFormat="1" ht="13" customHeight="1">
      <c r="A211" s="1128"/>
      <c r="B211" s="433" t="s">
        <v>387</v>
      </c>
      <c r="C211" s="433" t="s">
        <v>388</v>
      </c>
      <c r="D211" s="160">
        <v>1</v>
      </c>
      <c r="E211" s="442">
        <v>106</v>
      </c>
      <c r="F211" s="161"/>
      <c r="G211" s="162"/>
      <c r="H211" s="163"/>
      <c r="I211" s="533"/>
      <c r="J211" s="164"/>
      <c r="K211" s="165"/>
      <c r="L211" s="166"/>
      <c r="M211" s="167"/>
      <c r="N211" s="168"/>
      <c r="O211" s="169"/>
      <c r="P211" s="170"/>
      <c r="Q211" s="171"/>
      <c r="R211" s="172"/>
      <c r="S211" s="577"/>
      <c r="T211" s="435">
        <f t="shared" si="22"/>
        <v>0</v>
      </c>
      <c r="U211" s="435">
        <f t="shared" si="23"/>
        <v>0</v>
      </c>
      <c r="V211" s="436" t="str">
        <f t="shared" si="24"/>
        <v>-</v>
      </c>
      <c r="W211" s="437" t="s">
        <v>40</v>
      </c>
      <c r="X211" s="155">
        <v>1.5</v>
      </c>
      <c r="Y211" s="156">
        <f t="shared" si="25"/>
        <v>0</v>
      </c>
      <c r="Z211" s="156"/>
      <c r="AA211" s="175" t="s">
        <v>1260</v>
      </c>
      <c r="AB211" s="438" t="s">
        <v>1259</v>
      </c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74"/>
      <c r="BG211" s="132"/>
      <c r="BH211" s="76"/>
      <c r="BI211" s="77"/>
      <c r="BJ211" s="439"/>
      <c r="BK211" s="439"/>
      <c r="BL211" s="439"/>
      <c r="BM211" s="439"/>
      <c r="BN211" s="439"/>
      <c r="BO211" s="439"/>
      <c r="BP211" s="439"/>
      <c r="BQ211" s="439"/>
      <c r="BR211" s="439">
        <v>1</v>
      </c>
      <c r="BS211" s="440"/>
      <c r="BT211" s="439"/>
      <c r="BU211" s="439"/>
      <c r="BV211" s="439"/>
      <c r="BW211" s="439"/>
      <c r="BX211" s="439"/>
      <c r="BY211" s="439"/>
      <c r="BZ211" s="439"/>
      <c r="CA211" s="439"/>
      <c r="CB211" s="439"/>
      <c r="CC211" s="439"/>
      <c r="CD211" s="439"/>
      <c r="CE211" s="439">
        <v>1</v>
      </c>
      <c r="CF211" s="77"/>
      <c r="CG211" s="439"/>
      <c r="CH211" s="439">
        <v>1</v>
      </c>
      <c r="CI211" s="439"/>
      <c r="CJ211" s="78"/>
      <c r="CK211" s="133"/>
      <c r="CL211" s="75"/>
    </row>
    <row r="212" spans="1:90" s="47" customFormat="1" ht="13" customHeight="1">
      <c r="A212" s="1128"/>
      <c r="B212" s="433" t="s">
        <v>389</v>
      </c>
      <c r="C212" s="433" t="s">
        <v>390</v>
      </c>
      <c r="D212" s="160">
        <v>1</v>
      </c>
      <c r="E212" s="442">
        <v>90</v>
      </c>
      <c r="F212" s="161"/>
      <c r="G212" s="162"/>
      <c r="H212" s="163"/>
      <c r="I212" s="533"/>
      <c r="J212" s="164"/>
      <c r="K212" s="165"/>
      <c r="L212" s="166"/>
      <c r="M212" s="167"/>
      <c r="N212" s="168"/>
      <c r="O212" s="169"/>
      <c r="P212" s="170"/>
      <c r="Q212" s="171"/>
      <c r="R212" s="172"/>
      <c r="S212" s="577"/>
      <c r="T212" s="435">
        <f t="shared" si="22"/>
        <v>0</v>
      </c>
      <c r="U212" s="435">
        <f t="shared" si="23"/>
        <v>0</v>
      </c>
      <c r="V212" s="436" t="str">
        <f t="shared" si="24"/>
        <v>-</v>
      </c>
      <c r="W212" s="437" t="s">
        <v>56</v>
      </c>
      <c r="X212" s="155">
        <v>1.21</v>
      </c>
      <c r="Y212" s="156">
        <f t="shared" si="25"/>
        <v>0</v>
      </c>
      <c r="Z212" s="156"/>
      <c r="AA212" s="175" t="s">
        <v>1252</v>
      </c>
      <c r="AB212" s="438" t="s">
        <v>1259</v>
      </c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49"/>
      <c r="BA212" s="49"/>
      <c r="BB212" s="49"/>
      <c r="BC212" s="49"/>
      <c r="BD212" s="49"/>
      <c r="BE212" s="49"/>
      <c r="BF212" s="74"/>
      <c r="BG212" s="132"/>
      <c r="BH212" s="76"/>
      <c r="BI212" s="77"/>
      <c r="BJ212" s="439"/>
      <c r="BK212" s="439"/>
      <c r="BL212" s="439"/>
      <c r="BM212" s="439"/>
      <c r="BN212" s="439"/>
      <c r="BO212" s="439"/>
      <c r="BP212" s="439"/>
      <c r="BQ212" s="439"/>
      <c r="BR212" s="439">
        <v>1</v>
      </c>
      <c r="BS212" s="440"/>
      <c r="BT212" s="439"/>
      <c r="BU212" s="439"/>
      <c r="BV212" s="439"/>
      <c r="BW212" s="439"/>
      <c r="BX212" s="439"/>
      <c r="BY212" s="439"/>
      <c r="BZ212" s="439"/>
      <c r="CA212" s="439"/>
      <c r="CB212" s="439"/>
      <c r="CC212" s="439"/>
      <c r="CD212" s="439"/>
      <c r="CE212" s="439">
        <v>1</v>
      </c>
      <c r="CF212" s="77"/>
      <c r="CG212" s="439"/>
      <c r="CH212" s="439"/>
      <c r="CI212" s="439">
        <v>1</v>
      </c>
      <c r="CJ212" s="78"/>
      <c r="CK212" s="133"/>
      <c r="CL212" s="75"/>
    </row>
    <row r="213" spans="1:90" s="47" customFormat="1" ht="13" customHeight="1">
      <c r="A213" s="1133"/>
      <c r="B213" s="444" t="s">
        <v>391</v>
      </c>
      <c r="C213" s="444" t="s">
        <v>392</v>
      </c>
      <c r="D213" s="182">
        <v>1</v>
      </c>
      <c r="E213" s="445">
        <v>94</v>
      </c>
      <c r="F213" s="183"/>
      <c r="G213" s="184"/>
      <c r="H213" s="185"/>
      <c r="I213" s="534"/>
      <c r="J213" s="187"/>
      <c r="K213" s="188"/>
      <c r="L213" s="189"/>
      <c r="M213" s="190"/>
      <c r="N213" s="191"/>
      <c r="O213" s="192"/>
      <c r="P213" s="193"/>
      <c r="Q213" s="194"/>
      <c r="R213" s="195"/>
      <c r="S213" s="578"/>
      <c r="T213" s="446">
        <f t="shared" si="22"/>
        <v>0</v>
      </c>
      <c r="U213" s="446">
        <f t="shared" si="23"/>
        <v>0</v>
      </c>
      <c r="V213" s="447" t="str">
        <f t="shared" si="24"/>
        <v>-</v>
      </c>
      <c r="W213" s="448" t="s">
        <v>56</v>
      </c>
      <c r="X213" s="155">
        <v>1.26</v>
      </c>
      <c r="Y213" s="156">
        <f t="shared" si="25"/>
        <v>0</v>
      </c>
      <c r="Z213" s="156"/>
      <c r="AA213" s="198" t="s">
        <v>1260</v>
      </c>
      <c r="AB213" s="198" t="s">
        <v>1259</v>
      </c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  <c r="AY213" s="49"/>
      <c r="AZ213" s="49"/>
      <c r="BA213" s="49"/>
      <c r="BB213" s="49"/>
      <c r="BC213" s="49"/>
      <c r="BD213" s="49"/>
      <c r="BE213" s="49"/>
      <c r="BF213" s="74"/>
      <c r="BG213" s="132"/>
      <c r="BH213" s="76"/>
      <c r="BI213" s="77"/>
      <c r="BJ213" s="439"/>
      <c r="BK213" s="439"/>
      <c r="BL213" s="439"/>
      <c r="BM213" s="439"/>
      <c r="BN213" s="439"/>
      <c r="BO213" s="439"/>
      <c r="BP213" s="439"/>
      <c r="BQ213" s="439"/>
      <c r="BR213" s="439">
        <v>1</v>
      </c>
      <c r="BS213" s="440"/>
      <c r="BT213" s="439"/>
      <c r="BU213" s="439"/>
      <c r="BV213" s="439"/>
      <c r="BW213" s="439"/>
      <c r="BX213" s="439"/>
      <c r="BY213" s="439"/>
      <c r="BZ213" s="439"/>
      <c r="CA213" s="439"/>
      <c r="CB213" s="439"/>
      <c r="CC213" s="439"/>
      <c r="CD213" s="439"/>
      <c r="CE213" s="439">
        <v>1</v>
      </c>
      <c r="CF213" s="77"/>
      <c r="CG213" s="439"/>
      <c r="CH213" s="439">
        <v>1</v>
      </c>
      <c r="CI213" s="439"/>
      <c r="CJ213" s="78"/>
      <c r="CK213" s="133"/>
      <c r="CL213" s="75"/>
    </row>
    <row r="214" spans="1:90" s="47" customFormat="1" ht="13" customHeight="1">
      <c r="A214" s="1132"/>
      <c r="B214" s="450" t="s">
        <v>230</v>
      </c>
      <c r="C214" s="450" t="s">
        <v>231</v>
      </c>
      <c r="D214" s="139">
        <v>10</v>
      </c>
      <c r="E214" s="442">
        <v>54</v>
      </c>
      <c r="F214" s="140"/>
      <c r="G214" s="141"/>
      <c r="H214" s="142"/>
      <c r="I214" s="143"/>
      <c r="J214" s="144"/>
      <c r="K214" s="145"/>
      <c r="L214" s="146"/>
      <c r="M214" s="147"/>
      <c r="N214" s="148"/>
      <c r="O214" s="149"/>
      <c r="P214" s="150"/>
      <c r="Q214" s="151"/>
      <c r="R214" s="152"/>
      <c r="S214" s="579"/>
      <c r="T214" s="451">
        <f t="shared" ref="T214:T245" si="26">I214+H214+F214+G214+M214+J214+L214+K214+N214+R214+Q214+O214+S214+P214</f>
        <v>0</v>
      </c>
      <c r="U214" s="451">
        <f t="shared" ref="U214:U245" si="27">T214*D214</f>
        <v>0</v>
      </c>
      <c r="V214" s="452" t="str">
        <f t="shared" ref="V214:V245" si="28">IF(T214&gt;0,T214*E214,"-")</f>
        <v>-</v>
      </c>
      <c r="W214" s="467" t="s">
        <v>232</v>
      </c>
      <c r="X214" s="155">
        <v>0.27</v>
      </c>
      <c r="Y214" s="156">
        <f t="shared" ref="Y214:Y245" si="29">X214*T214</f>
        <v>0</v>
      </c>
      <c r="Z214" s="156"/>
      <c r="AA214" s="175" t="s">
        <v>1252</v>
      </c>
      <c r="AB214" s="438" t="s">
        <v>1263</v>
      </c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  <c r="AY214" s="49"/>
      <c r="AZ214" s="49"/>
      <c r="BA214" s="49"/>
      <c r="BB214" s="49"/>
      <c r="BC214" s="49"/>
      <c r="BD214" s="49"/>
      <c r="BE214" s="49"/>
      <c r="BF214" s="74"/>
      <c r="BG214" s="132"/>
      <c r="BH214" s="76"/>
      <c r="BI214" s="77"/>
      <c r="BJ214" s="439"/>
      <c r="BK214" s="439">
        <v>10</v>
      </c>
      <c r="BL214" s="439"/>
      <c r="BM214" s="439"/>
      <c r="BN214" s="439"/>
      <c r="BO214" s="439"/>
      <c r="BP214" s="439"/>
      <c r="BQ214" s="439"/>
      <c r="BR214" s="439"/>
      <c r="BS214" s="440"/>
      <c r="BT214" s="441">
        <v>10</v>
      </c>
      <c r="BU214" s="439"/>
      <c r="BV214" s="441"/>
      <c r="BW214" s="441"/>
      <c r="BX214" s="441">
        <v>10</v>
      </c>
      <c r="BY214" s="439"/>
      <c r="BZ214" s="439"/>
      <c r="CA214" s="439"/>
      <c r="CB214" s="439"/>
      <c r="CC214" s="439"/>
      <c r="CD214" s="439"/>
      <c r="CE214" s="439"/>
      <c r="CF214" s="77"/>
      <c r="CG214" s="439"/>
      <c r="CH214" s="439"/>
      <c r="CI214" s="439"/>
      <c r="CJ214" s="78"/>
      <c r="CK214" s="133"/>
      <c r="CL214" s="75"/>
    </row>
    <row r="215" spans="1:90" s="47" customFormat="1" ht="13" customHeight="1">
      <c r="A215" s="1128"/>
      <c r="B215" s="473" t="s">
        <v>233</v>
      </c>
      <c r="C215" s="473" t="s">
        <v>234</v>
      </c>
      <c r="D215" s="474">
        <v>5</v>
      </c>
      <c r="E215" s="442">
        <v>31</v>
      </c>
      <c r="F215" s="161"/>
      <c r="G215" s="162"/>
      <c r="H215" s="163"/>
      <c r="I215" s="533"/>
      <c r="J215" s="164"/>
      <c r="K215" s="165"/>
      <c r="L215" s="166"/>
      <c r="M215" s="167"/>
      <c r="N215" s="168"/>
      <c r="O215" s="169"/>
      <c r="P215" s="170"/>
      <c r="Q215" s="171"/>
      <c r="R215" s="172"/>
      <c r="S215" s="577"/>
      <c r="T215" s="435">
        <f t="shared" si="26"/>
        <v>0</v>
      </c>
      <c r="U215" s="435">
        <f t="shared" si="27"/>
        <v>0</v>
      </c>
      <c r="V215" s="436" t="str">
        <f t="shared" si="28"/>
        <v>-</v>
      </c>
      <c r="W215" s="469" t="s">
        <v>232</v>
      </c>
      <c r="X215" s="155">
        <v>0.17</v>
      </c>
      <c r="Y215" s="156">
        <f t="shared" si="29"/>
        <v>0</v>
      </c>
      <c r="Z215" s="156"/>
      <c r="AA215" s="175" t="s">
        <v>1252</v>
      </c>
      <c r="AB215" s="438" t="s">
        <v>1263</v>
      </c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49"/>
      <c r="BA215" s="49"/>
      <c r="BB215" s="49"/>
      <c r="BC215" s="49"/>
      <c r="BD215" s="49"/>
      <c r="BE215" s="49"/>
      <c r="BF215" s="74"/>
      <c r="BG215" s="132"/>
      <c r="BH215" s="76"/>
      <c r="BI215" s="77"/>
      <c r="BJ215" s="439"/>
      <c r="BK215" s="439">
        <v>5</v>
      </c>
      <c r="BL215" s="439"/>
      <c r="BM215" s="439"/>
      <c r="BN215" s="439"/>
      <c r="BO215" s="439"/>
      <c r="BP215" s="439"/>
      <c r="BQ215" s="439"/>
      <c r="BR215" s="439"/>
      <c r="BS215" s="440"/>
      <c r="BT215" s="441">
        <v>5</v>
      </c>
      <c r="BU215" s="439"/>
      <c r="BV215" s="441"/>
      <c r="BW215" s="441"/>
      <c r="BX215" s="441">
        <v>5</v>
      </c>
      <c r="BY215" s="439"/>
      <c r="BZ215" s="439"/>
      <c r="CA215" s="439"/>
      <c r="CB215" s="439"/>
      <c r="CC215" s="439"/>
      <c r="CD215" s="439"/>
      <c r="CE215" s="439"/>
      <c r="CF215" s="77"/>
      <c r="CG215" s="439"/>
      <c r="CH215" s="439"/>
      <c r="CI215" s="439"/>
      <c r="CJ215" s="78"/>
      <c r="CK215" s="133"/>
      <c r="CL215" s="75"/>
    </row>
    <row r="216" spans="1:90" s="47" customFormat="1" ht="13" customHeight="1">
      <c r="A216" s="1128"/>
      <c r="B216" s="475" t="s">
        <v>235</v>
      </c>
      <c r="C216" s="475" t="s">
        <v>236</v>
      </c>
      <c r="D216" s="476">
        <v>10</v>
      </c>
      <c r="E216" s="442">
        <v>58</v>
      </c>
      <c r="F216" s="161"/>
      <c r="G216" s="162"/>
      <c r="H216" s="163"/>
      <c r="I216" s="533"/>
      <c r="J216" s="164"/>
      <c r="K216" s="165"/>
      <c r="L216" s="166"/>
      <c r="M216" s="167"/>
      <c r="N216" s="168"/>
      <c r="O216" s="169"/>
      <c r="P216" s="170"/>
      <c r="Q216" s="171"/>
      <c r="R216" s="172"/>
      <c r="S216" s="577"/>
      <c r="T216" s="435">
        <f t="shared" si="26"/>
        <v>0</v>
      </c>
      <c r="U216" s="435">
        <f t="shared" si="27"/>
        <v>0</v>
      </c>
      <c r="V216" s="436" t="str">
        <f t="shared" si="28"/>
        <v>-</v>
      </c>
      <c r="W216" s="469" t="s">
        <v>232</v>
      </c>
      <c r="X216" s="155">
        <v>0.31</v>
      </c>
      <c r="Y216" s="156">
        <f t="shared" si="29"/>
        <v>0</v>
      </c>
      <c r="Z216" s="156"/>
      <c r="AA216" s="175" t="s">
        <v>1252</v>
      </c>
      <c r="AB216" s="438" t="s">
        <v>1263</v>
      </c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  <c r="AY216" s="49"/>
      <c r="AZ216" s="49"/>
      <c r="BA216" s="49"/>
      <c r="BB216" s="49"/>
      <c r="BC216" s="49"/>
      <c r="BD216" s="49"/>
      <c r="BE216" s="49"/>
      <c r="BF216" s="74"/>
      <c r="BG216" s="132"/>
      <c r="BH216" s="76"/>
      <c r="BI216" s="77"/>
      <c r="BJ216" s="439"/>
      <c r="BK216" s="439">
        <v>10</v>
      </c>
      <c r="BL216" s="439"/>
      <c r="BM216" s="439"/>
      <c r="BN216" s="439"/>
      <c r="BO216" s="439"/>
      <c r="BP216" s="439"/>
      <c r="BQ216" s="439"/>
      <c r="BR216" s="439"/>
      <c r="BS216" s="440"/>
      <c r="BT216" s="441">
        <v>10</v>
      </c>
      <c r="BU216" s="439"/>
      <c r="BV216" s="441"/>
      <c r="BW216" s="441">
        <v>10</v>
      </c>
      <c r="BX216" s="441"/>
      <c r="BY216" s="439"/>
      <c r="BZ216" s="439"/>
      <c r="CA216" s="439"/>
      <c r="CB216" s="439"/>
      <c r="CC216" s="439"/>
      <c r="CD216" s="439"/>
      <c r="CE216" s="439"/>
      <c r="CF216" s="77"/>
      <c r="CG216" s="439"/>
      <c r="CH216" s="439"/>
      <c r="CI216" s="439"/>
      <c r="CJ216" s="78"/>
      <c r="CK216" s="133"/>
      <c r="CL216" s="75"/>
    </row>
    <row r="217" spans="1:90" s="47" customFormat="1" ht="13" customHeight="1">
      <c r="A217" s="1128"/>
      <c r="B217" s="477" t="s">
        <v>237</v>
      </c>
      <c r="C217" s="477" t="s">
        <v>238</v>
      </c>
      <c r="D217" s="478">
        <v>5</v>
      </c>
      <c r="E217" s="442">
        <v>53</v>
      </c>
      <c r="F217" s="161"/>
      <c r="G217" s="162"/>
      <c r="H217" s="163"/>
      <c r="I217" s="533"/>
      <c r="J217" s="164"/>
      <c r="K217" s="165"/>
      <c r="L217" s="166"/>
      <c r="M217" s="167"/>
      <c r="N217" s="168"/>
      <c r="O217" s="169"/>
      <c r="P217" s="170"/>
      <c r="Q217" s="171"/>
      <c r="R217" s="172"/>
      <c r="S217" s="577"/>
      <c r="T217" s="435">
        <f t="shared" si="26"/>
        <v>0</v>
      </c>
      <c r="U217" s="435">
        <f t="shared" si="27"/>
        <v>0</v>
      </c>
      <c r="V217" s="436" t="str">
        <f t="shared" si="28"/>
        <v>-</v>
      </c>
      <c r="W217" s="469" t="s">
        <v>232</v>
      </c>
      <c r="X217" s="155">
        <v>0.61</v>
      </c>
      <c r="Y217" s="156">
        <f t="shared" si="29"/>
        <v>0</v>
      </c>
      <c r="Z217" s="156"/>
      <c r="AA217" s="175" t="s">
        <v>1252</v>
      </c>
      <c r="AB217" s="438" t="s">
        <v>1262</v>
      </c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49"/>
      <c r="BA217" s="49"/>
      <c r="BB217" s="49"/>
      <c r="BC217" s="49"/>
      <c r="BD217" s="49"/>
      <c r="BE217" s="49"/>
      <c r="BF217" s="74"/>
      <c r="BG217" s="132"/>
      <c r="BH217" s="76"/>
      <c r="BI217" s="77"/>
      <c r="BJ217" s="439"/>
      <c r="BK217" s="439"/>
      <c r="BL217" s="439">
        <v>5</v>
      </c>
      <c r="BM217" s="439"/>
      <c r="BN217" s="439"/>
      <c r="BO217" s="439"/>
      <c r="BP217" s="439"/>
      <c r="BQ217" s="439"/>
      <c r="BR217" s="439"/>
      <c r="BS217" s="440"/>
      <c r="BT217" s="441">
        <v>5</v>
      </c>
      <c r="BU217" s="439"/>
      <c r="BV217" s="441"/>
      <c r="BW217" s="441">
        <v>5</v>
      </c>
      <c r="BX217" s="441"/>
      <c r="BY217" s="439"/>
      <c r="BZ217" s="439"/>
      <c r="CA217" s="439"/>
      <c r="CB217" s="439"/>
      <c r="CC217" s="439"/>
      <c r="CD217" s="439"/>
      <c r="CE217" s="439"/>
      <c r="CF217" s="77"/>
      <c r="CG217" s="439"/>
      <c r="CH217" s="439"/>
      <c r="CI217" s="439"/>
      <c r="CJ217" s="78"/>
      <c r="CK217" s="133"/>
      <c r="CL217" s="75"/>
    </row>
    <row r="218" spans="1:90" s="47" customFormat="1" ht="13" customHeight="1">
      <c r="A218" s="1128"/>
      <c r="B218" s="433" t="s">
        <v>239</v>
      </c>
      <c r="C218" s="433" t="s">
        <v>240</v>
      </c>
      <c r="D218" s="160">
        <v>5</v>
      </c>
      <c r="E218" s="442">
        <v>36</v>
      </c>
      <c r="F218" s="161"/>
      <c r="G218" s="162"/>
      <c r="H218" s="163"/>
      <c r="I218" s="533"/>
      <c r="J218" s="164"/>
      <c r="K218" s="165"/>
      <c r="L218" s="166"/>
      <c r="M218" s="167"/>
      <c r="N218" s="168"/>
      <c r="O218" s="169"/>
      <c r="P218" s="170"/>
      <c r="Q218" s="171"/>
      <c r="R218" s="172"/>
      <c r="S218" s="577"/>
      <c r="T218" s="435">
        <f t="shared" si="26"/>
        <v>0</v>
      </c>
      <c r="U218" s="435">
        <f t="shared" si="27"/>
        <v>0</v>
      </c>
      <c r="V218" s="436" t="str">
        <f t="shared" si="28"/>
        <v>-</v>
      </c>
      <c r="W218" s="437" t="s">
        <v>1869</v>
      </c>
      <c r="X218" s="155">
        <v>0.26</v>
      </c>
      <c r="Y218" s="156">
        <f t="shared" si="29"/>
        <v>0</v>
      </c>
      <c r="Z218" s="156"/>
      <c r="AA218" s="175" t="s">
        <v>1252</v>
      </c>
      <c r="AB218" s="438" t="s">
        <v>1262</v>
      </c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49"/>
      <c r="BD218" s="49"/>
      <c r="BE218" s="49"/>
      <c r="BF218" s="74"/>
      <c r="BG218" s="132"/>
      <c r="BH218" s="76"/>
      <c r="BI218" s="77"/>
      <c r="BJ218" s="439"/>
      <c r="BK218" s="439"/>
      <c r="BL218" s="439">
        <v>5</v>
      </c>
      <c r="BM218" s="439"/>
      <c r="BN218" s="439"/>
      <c r="BO218" s="439"/>
      <c r="BP218" s="439"/>
      <c r="BQ218" s="439"/>
      <c r="BR218" s="439"/>
      <c r="BS218" s="440"/>
      <c r="BT218" s="441">
        <v>5</v>
      </c>
      <c r="BU218" s="439"/>
      <c r="BV218" s="441"/>
      <c r="BW218" s="441">
        <v>5</v>
      </c>
      <c r="BX218" s="441"/>
      <c r="BY218" s="439"/>
      <c r="BZ218" s="439"/>
      <c r="CA218" s="439"/>
      <c r="CB218" s="439"/>
      <c r="CC218" s="439"/>
      <c r="CD218" s="439"/>
      <c r="CE218" s="439"/>
      <c r="CF218" s="77"/>
      <c r="CG218" s="439"/>
      <c r="CH218" s="439"/>
      <c r="CI218" s="439"/>
      <c r="CJ218" s="78"/>
      <c r="CK218" s="133"/>
      <c r="CL218" s="75"/>
    </row>
    <row r="219" spans="1:90" s="47" customFormat="1" ht="13" customHeight="1">
      <c r="A219" s="1128"/>
      <c r="B219" s="433" t="s">
        <v>241</v>
      </c>
      <c r="C219" s="433" t="s">
        <v>242</v>
      </c>
      <c r="D219" s="160">
        <v>5</v>
      </c>
      <c r="E219" s="442">
        <v>45</v>
      </c>
      <c r="F219" s="161"/>
      <c r="G219" s="162"/>
      <c r="H219" s="163"/>
      <c r="I219" s="533"/>
      <c r="J219" s="164"/>
      <c r="K219" s="165"/>
      <c r="L219" s="166"/>
      <c r="M219" s="167"/>
      <c r="N219" s="168"/>
      <c r="O219" s="169"/>
      <c r="P219" s="170"/>
      <c r="Q219" s="171"/>
      <c r="R219" s="172"/>
      <c r="S219" s="577"/>
      <c r="T219" s="435">
        <f t="shared" si="26"/>
        <v>0</v>
      </c>
      <c r="U219" s="435">
        <f t="shared" si="27"/>
        <v>0</v>
      </c>
      <c r="V219" s="436" t="str">
        <f t="shared" si="28"/>
        <v>-</v>
      </c>
      <c r="W219" s="437" t="s">
        <v>1819</v>
      </c>
      <c r="X219" s="155">
        <v>0.38</v>
      </c>
      <c r="Y219" s="156">
        <f t="shared" si="29"/>
        <v>0</v>
      </c>
      <c r="Z219" s="156"/>
      <c r="AA219" s="175" t="s">
        <v>1252</v>
      </c>
      <c r="AB219" s="438" t="s">
        <v>1262</v>
      </c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49"/>
      <c r="BA219" s="49"/>
      <c r="BB219" s="49"/>
      <c r="BC219" s="49"/>
      <c r="BD219" s="49"/>
      <c r="BE219" s="49"/>
      <c r="BF219" s="74"/>
      <c r="BG219" s="132"/>
      <c r="BH219" s="76"/>
      <c r="BI219" s="77"/>
      <c r="BJ219" s="439"/>
      <c r="BK219" s="439"/>
      <c r="BL219" s="439">
        <v>5</v>
      </c>
      <c r="BM219" s="439"/>
      <c r="BN219" s="439"/>
      <c r="BO219" s="439"/>
      <c r="BP219" s="439"/>
      <c r="BQ219" s="439"/>
      <c r="BR219" s="439"/>
      <c r="BS219" s="440"/>
      <c r="BT219" s="441">
        <v>5</v>
      </c>
      <c r="BU219" s="439"/>
      <c r="BV219" s="441">
        <v>5</v>
      </c>
      <c r="BW219" s="441"/>
      <c r="BX219" s="441"/>
      <c r="BY219" s="439"/>
      <c r="BZ219" s="439"/>
      <c r="CA219" s="439"/>
      <c r="CB219" s="439"/>
      <c r="CC219" s="439"/>
      <c r="CD219" s="439"/>
      <c r="CE219" s="439"/>
      <c r="CF219" s="77"/>
      <c r="CG219" s="439"/>
      <c r="CH219" s="439"/>
      <c r="CI219" s="439"/>
      <c r="CJ219" s="78"/>
      <c r="CK219" s="133"/>
      <c r="CL219" s="75"/>
    </row>
    <row r="220" spans="1:90" s="47" customFormat="1" ht="13" customHeight="1">
      <c r="A220" s="1128"/>
      <c r="B220" s="433" t="s">
        <v>243</v>
      </c>
      <c r="C220" s="433" t="s">
        <v>244</v>
      </c>
      <c r="D220" s="160">
        <v>5</v>
      </c>
      <c r="E220" s="442">
        <v>48</v>
      </c>
      <c r="F220" s="161"/>
      <c r="G220" s="162"/>
      <c r="H220" s="163"/>
      <c r="I220" s="533"/>
      <c r="J220" s="164"/>
      <c r="K220" s="165"/>
      <c r="L220" s="166"/>
      <c r="M220" s="167"/>
      <c r="N220" s="168"/>
      <c r="O220" s="169"/>
      <c r="P220" s="170"/>
      <c r="Q220" s="171"/>
      <c r="R220" s="172"/>
      <c r="S220" s="577"/>
      <c r="T220" s="435">
        <f t="shared" si="26"/>
        <v>0</v>
      </c>
      <c r="U220" s="435">
        <f t="shared" si="27"/>
        <v>0</v>
      </c>
      <c r="V220" s="436" t="str">
        <f t="shared" si="28"/>
        <v>-</v>
      </c>
      <c r="W220" s="469" t="s">
        <v>232</v>
      </c>
      <c r="X220" s="155">
        <v>0.54</v>
      </c>
      <c r="Y220" s="156">
        <f t="shared" si="29"/>
        <v>0</v>
      </c>
      <c r="Z220" s="156"/>
      <c r="AA220" s="175" t="s">
        <v>1252</v>
      </c>
      <c r="AB220" s="438" t="s">
        <v>1262</v>
      </c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  <c r="AY220" s="49"/>
      <c r="AZ220" s="49"/>
      <c r="BA220" s="49"/>
      <c r="BB220" s="49"/>
      <c r="BC220" s="49"/>
      <c r="BD220" s="49"/>
      <c r="BE220" s="49"/>
      <c r="BF220" s="74"/>
      <c r="BG220" s="132"/>
      <c r="BH220" s="76"/>
      <c r="BI220" s="77"/>
      <c r="BJ220" s="439"/>
      <c r="BK220" s="439"/>
      <c r="BL220" s="439">
        <v>5</v>
      </c>
      <c r="BM220" s="439"/>
      <c r="BN220" s="439"/>
      <c r="BO220" s="439"/>
      <c r="BP220" s="439"/>
      <c r="BQ220" s="439"/>
      <c r="BR220" s="439"/>
      <c r="BS220" s="440"/>
      <c r="BT220" s="439"/>
      <c r="BU220" s="439"/>
      <c r="BV220" s="439"/>
      <c r="BW220" s="439"/>
      <c r="BX220" s="439"/>
      <c r="BY220" s="439"/>
      <c r="BZ220" s="439">
        <v>5</v>
      </c>
      <c r="CA220" s="439"/>
      <c r="CB220" s="439"/>
      <c r="CC220" s="439"/>
      <c r="CD220" s="439"/>
      <c r="CE220" s="439"/>
      <c r="CF220" s="77"/>
      <c r="CG220" s="439"/>
      <c r="CH220" s="439"/>
      <c r="CI220" s="439">
        <v>5</v>
      </c>
      <c r="CJ220" s="78"/>
      <c r="CK220" s="133"/>
      <c r="CL220" s="75"/>
    </row>
    <row r="221" spans="1:90" s="47" customFormat="1" ht="13" customHeight="1">
      <c r="A221" s="1128"/>
      <c r="B221" s="433" t="s">
        <v>245</v>
      </c>
      <c r="C221" s="433" t="s">
        <v>246</v>
      </c>
      <c r="D221" s="160">
        <v>5</v>
      </c>
      <c r="E221" s="442">
        <v>38</v>
      </c>
      <c r="F221" s="161"/>
      <c r="G221" s="162"/>
      <c r="H221" s="163"/>
      <c r="I221" s="533"/>
      <c r="J221" s="164"/>
      <c r="K221" s="165"/>
      <c r="L221" s="166"/>
      <c r="M221" s="167"/>
      <c r="N221" s="168"/>
      <c r="O221" s="169"/>
      <c r="P221" s="170"/>
      <c r="Q221" s="171"/>
      <c r="R221" s="172"/>
      <c r="S221" s="577"/>
      <c r="T221" s="435">
        <f t="shared" si="26"/>
        <v>0</v>
      </c>
      <c r="U221" s="435">
        <f t="shared" si="27"/>
        <v>0</v>
      </c>
      <c r="V221" s="436" t="str">
        <f t="shared" si="28"/>
        <v>-</v>
      </c>
      <c r="W221" s="469" t="s">
        <v>232</v>
      </c>
      <c r="X221" s="155">
        <v>0.34</v>
      </c>
      <c r="Y221" s="156">
        <f t="shared" si="29"/>
        <v>0</v>
      </c>
      <c r="Z221" s="156"/>
      <c r="AA221" s="175" t="s">
        <v>1252</v>
      </c>
      <c r="AB221" s="438" t="s">
        <v>1262</v>
      </c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  <c r="AY221" s="49"/>
      <c r="AZ221" s="49"/>
      <c r="BA221" s="49"/>
      <c r="BB221" s="49"/>
      <c r="BC221" s="49"/>
      <c r="BD221" s="49"/>
      <c r="BE221" s="49"/>
      <c r="BF221" s="74"/>
      <c r="BG221" s="132"/>
      <c r="BH221" s="76"/>
      <c r="BI221" s="77"/>
      <c r="BJ221" s="439"/>
      <c r="BK221" s="439"/>
      <c r="BL221" s="439">
        <v>5</v>
      </c>
      <c r="BM221" s="439"/>
      <c r="BN221" s="439"/>
      <c r="BO221" s="439"/>
      <c r="BP221" s="439"/>
      <c r="BQ221" s="439"/>
      <c r="BR221" s="439"/>
      <c r="BS221" s="440"/>
      <c r="BT221" s="439"/>
      <c r="BU221" s="439"/>
      <c r="BV221" s="439"/>
      <c r="BW221" s="439"/>
      <c r="BX221" s="439"/>
      <c r="BY221" s="439"/>
      <c r="BZ221" s="439">
        <v>5</v>
      </c>
      <c r="CA221" s="439"/>
      <c r="CB221" s="439"/>
      <c r="CC221" s="439"/>
      <c r="CD221" s="439"/>
      <c r="CE221" s="439"/>
      <c r="CF221" s="77"/>
      <c r="CG221" s="439"/>
      <c r="CH221" s="439"/>
      <c r="CI221" s="439">
        <v>5</v>
      </c>
      <c r="CJ221" s="78"/>
      <c r="CK221" s="133"/>
      <c r="CL221" s="75"/>
    </row>
    <row r="222" spans="1:90" s="47" customFormat="1" ht="13" customHeight="1">
      <c r="A222" s="1128"/>
      <c r="B222" s="433" t="s">
        <v>247</v>
      </c>
      <c r="C222" s="433" t="s">
        <v>248</v>
      </c>
      <c r="D222" s="160">
        <v>3</v>
      </c>
      <c r="E222" s="442">
        <v>86</v>
      </c>
      <c r="F222" s="161"/>
      <c r="G222" s="162"/>
      <c r="H222" s="163"/>
      <c r="I222" s="533"/>
      <c r="J222" s="164"/>
      <c r="K222" s="165"/>
      <c r="L222" s="166"/>
      <c r="M222" s="167"/>
      <c r="N222" s="168"/>
      <c r="O222" s="169"/>
      <c r="P222" s="170"/>
      <c r="Q222" s="171"/>
      <c r="R222" s="172"/>
      <c r="S222" s="577"/>
      <c r="T222" s="435">
        <f t="shared" si="26"/>
        <v>0</v>
      </c>
      <c r="U222" s="435">
        <f t="shared" si="27"/>
        <v>0</v>
      </c>
      <c r="V222" s="436" t="str">
        <f t="shared" si="28"/>
        <v>-</v>
      </c>
      <c r="W222" s="437" t="s">
        <v>1870</v>
      </c>
      <c r="X222" s="155">
        <v>1.4</v>
      </c>
      <c r="Y222" s="156">
        <f t="shared" si="29"/>
        <v>0</v>
      </c>
      <c r="Z222" s="156"/>
      <c r="AA222" s="175" t="s">
        <v>1260</v>
      </c>
      <c r="AB222" s="438" t="s">
        <v>1260</v>
      </c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49"/>
      <c r="BA222" s="49"/>
      <c r="BB222" s="49"/>
      <c r="BC222" s="49"/>
      <c r="BD222" s="49"/>
      <c r="BE222" s="49"/>
      <c r="BF222" s="74"/>
      <c r="BG222" s="132"/>
      <c r="BH222" s="76"/>
      <c r="BI222" s="77"/>
      <c r="BJ222" s="439"/>
      <c r="BK222" s="439"/>
      <c r="BL222" s="439"/>
      <c r="BM222" s="439">
        <v>3</v>
      </c>
      <c r="BN222" s="439"/>
      <c r="BO222" s="439"/>
      <c r="BP222" s="439"/>
      <c r="BQ222" s="439"/>
      <c r="BR222" s="439"/>
      <c r="BS222" s="440"/>
      <c r="BT222" s="439"/>
      <c r="BU222" s="439"/>
      <c r="BV222" s="439"/>
      <c r="BW222" s="439"/>
      <c r="BX222" s="439"/>
      <c r="BY222" s="439"/>
      <c r="BZ222" s="439"/>
      <c r="CA222" s="439"/>
      <c r="CB222" s="439">
        <v>3</v>
      </c>
      <c r="CC222" s="439"/>
      <c r="CD222" s="439"/>
      <c r="CE222" s="439"/>
      <c r="CF222" s="77"/>
      <c r="CG222" s="439"/>
      <c r="CH222" s="439">
        <v>3</v>
      </c>
      <c r="CI222" s="439"/>
      <c r="CJ222" s="78"/>
      <c r="CK222" s="133"/>
      <c r="CL222" s="75"/>
    </row>
    <row r="223" spans="1:90" s="47" customFormat="1" ht="13" customHeight="1">
      <c r="A223" s="1128"/>
      <c r="B223" s="433" t="s">
        <v>249</v>
      </c>
      <c r="C223" s="433" t="s">
        <v>250</v>
      </c>
      <c r="D223" s="160">
        <v>3</v>
      </c>
      <c r="E223" s="442">
        <v>72</v>
      </c>
      <c r="F223" s="161"/>
      <c r="G223" s="162"/>
      <c r="H223" s="163"/>
      <c r="I223" s="533"/>
      <c r="J223" s="164"/>
      <c r="K223" s="165"/>
      <c r="L223" s="166"/>
      <c r="M223" s="167"/>
      <c r="N223" s="168"/>
      <c r="O223" s="169"/>
      <c r="P223" s="170"/>
      <c r="Q223" s="171"/>
      <c r="R223" s="172"/>
      <c r="S223" s="577"/>
      <c r="T223" s="435">
        <f t="shared" si="26"/>
        <v>0</v>
      </c>
      <c r="U223" s="435">
        <f t="shared" si="27"/>
        <v>0</v>
      </c>
      <c r="V223" s="436" t="str">
        <f t="shared" si="28"/>
        <v>-</v>
      </c>
      <c r="W223" s="437" t="s">
        <v>1871</v>
      </c>
      <c r="X223" s="155">
        <v>0.95</v>
      </c>
      <c r="Y223" s="156">
        <f t="shared" si="29"/>
        <v>0</v>
      </c>
      <c r="Z223" s="156"/>
      <c r="AA223" s="175" t="s">
        <v>1252</v>
      </c>
      <c r="AB223" s="438" t="s">
        <v>1260</v>
      </c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49"/>
      <c r="BA223" s="49"/>
      <c r="BB223" s="49"/>
      <c r="BC223" s="49"/>
      <c r="BD223" s="49"/>
      <c r="BE223" s="49"/>
      <c r="BF223" s="74"/>
      <c r="BG223" s="132"/>
      <c r="BH223" s="76"/>
      <c r="BI223" s="77"/>
      <c r="BJ223" s="439"/>
      <c r="BK223" s="439"/>
      <c r="BL223" s="439"/>
      <c r="BM223" s="439">
        <v>3</v>
      </c>
      <c r="BN223" s="439"/>
      <c r="BO223" s="439"/>
      <c r="BP223" s="439"/>
      <c r="BQ223" s="439"/>
      <c r="BR223" s="439"/>
      <c r="BS223" s="440"/>
      <c r="BT223" s="439"/>
      <c r="BU223" s="439"/>
      <c r="BV223" s="439"/>
      <c r="BW223" s="439"/>
      <c r="BX223" s="439"/>
      <c r="BY223" s="439"/>
      <c r="BZ223" s="439"/>
      <c r="CA223" s="439"/>
      <c r="CB223" s="439">
        <v>3</v>
      </c>
      <c r="CC223" s="439"/>
      <c r="CD223" s="439"/>
      <c r="CE223" s="439"/>
      <c r="CF223" s="77"/>
      <c r="CG223" s="439"/>
      <c r="CH223" s="439"/>
      <c r="CI223" s="439">
        <v>3</v>
      </c>
      <c r="CJ223" s="78"/>
      <c r="CK223" s="133"/>
      <c r="CL223" s="75"/>
    </row>
    <row r="224" spans="1:90" s="47" customFormat="1" ht="13" customHeight="1">
      <c r="A224" s="1128"/>
      <c r="B224" s="433" t="s">
        <v>251</v>
      </c>
      <c r="C224" s="433" t="s">
        <v>252</v>
      </c>
      <c r="D224" s="160">
        <v>3</v>
      </c>
      <c r="E224" s="442">
        <v>87</v>
      </c>
      <c r="F224" s="161"/>
      <c r="G224" s="162"/>
      <c r="H224" s="163"/>
      <c r="I224" s="533"/>
      <c r="J224" s="164"/>
      <c r="K224" s="165"/>
      <c r="L224" s="166"/>
      <c r="M224" s="167"/>
      <c r="N224" s="168"/>
      <c r="O224" s="169"/>
      <c r="P224" s="170"/>
      <c r="Q224" s="171"/>
      <c r="R224" s="172"/>
      <c r="S224" s="577"/>
      <c r="T224" s="435">
        <f t="shared" si="26"/>
        <v>0</v>
      </c>
      <c r="U224" s="435">
        <f t="shared" si="27"/>
        <v>0</v>
      </c>
      <c r="V224" s="436" t="str">
        <f t="shared" si="28"/>
        <v>-</v>
      </c>
      <c r="W224" s="437" t="s">
        <v>1827</v>
      </c>
      <c r="X224" s="155">
        <v>1.23</v>
      </c>
      <c r="Y224" s="156">
        <f t="shared" si="29"/>
        <v>0</v>
      </c>
      <c r="Z224" s="156"/>
      <c r="AA224" s="175" t="s">
        <v>1252</v>
      </c>
      <c r="AB224" s="438" t="s">
        <v>1260</v>
      </c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  <c r="AY224" s="49"/>
      <c r="AZ224" s="49"/>
      <c r="BA224" s="49"/>
      <c r="BB224" s="49"/>
      <c r="BC224" s="49"/>
      <c r="BD224" s="49"/>
      <c r="BE224" s="49"/>
      <c r="BF224" s="74"/>
      <c r="BG224" s="132"/>
      <c r="BH224" s="76"/>
      <c r="BI224" s="77"/>
      <c r="BJ224" s="439"/>
      <c r="BK224" s="439"/>
      <c r="BL224" s="439"/>
      <c r="BM224" s="439">
        <v>3</v>
      </c>
      <c r="BN224" s="439"/>
      <c r="BO224" s="439"/>
      <c r="BP224" s="439"/>
      <c r="BQ224" s="439"/>
      <c r="BR224" s="439"/>
      <c r="BS224" s="440"/>
      <c r="BT224" s="439"/>
      <c r="BU224" s="439"/>
      <c r="BV224" s="439"/>
      <c r="BW224" s="439"/>
      <c r="BX224" s="439"/>
      <c r="BY224" s="439"/>
      <c r="BZ224" s="439"/>
      <c r="CA224" s="439"/>
      <c r="CB224" s="439">
        <v>3</v>
      </c>
      <c r="CC224" s="439"/>
      <c r="CD224" s="439"/>
      <c r="CE224" s="439"/>
      <c r="CF224" s="77"/>
      <c r="CG224" s="439"/>
      <c r="CH224" s="439"/>
      <c r="CI224" s="439">
        <v>3</v>
      </c>
      <c r="CJ224" s="78"/>
      <c r="CK224" s="133"/>
      <c r="CL224" s="75"/>
    </row>
    <row r="225" spans="1:90" s="47" customFormat="1" ht="13" customHeight="1">
      <c r="A225" s="1128"/>
      <c r="B225" s="433" t="s">
        <v>253</v>
      </c>
      <c r="C225" s="433" t="s">
        <v>254</v>
      </c>
      <c r="D225" s="160">
        <v>5</v>
      </c>
      <c r="E225" s="442">
        <v>78</v>
      </c>
      <c r="F225" s="161"/>
      <c r="G225" s="162"/>
      <c r="H225" s="163"/>
      <c r="I225" s="533"/>
      <c r="J225" s="164"/>
      <c r="K225" s="165"/>
      <c r="L225" s="166"/>
      <c r="M225" s="167"/>
      <c r="N225" s="168"/>
      <c r="O225" s="169"/>
      <c r="P225" s="170"/>
      <c r="Q225" s="171"/>
      <c r="R225" s="172"/>
      <c r="S225" s="577"/>
      <c r="T225" s="435">
        <f t="shared" si="26"/>
        <v>0</v>
      </c>
      <c r="U225" s="435">
        <f t="shared" si="27"/>
        <v>0</v>
      </c>
      <c r="V225" s="436" t="str">
        <f t="shared" si="28"/>
        <v>-</v>
      </c>
      <c r="W225" s="437" t="s">
        <v>1872</v>
      </c>
      <c r="X225" s="155">
        <v>1.1000000000000001</v>
      </c>
      <c r="Y225" s="156">
        <f t="shared" si="29"/>
        <v>0</v>
      </c>
      <c r="Z225" s="156"/>
      <c r="AA225" s="175" t="s">
        <v>1252</v>
      </c>
      <c r="AB225" s="438" t="s">
        <v>1260</v>
      </c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  <c r="AY225" s="49"/>
      <c r="AZ225" s="49"/>
      <c r="BA225" s="49"/>
      <c r="BB225" s="49"/>
      <c r="BC225" s="49"/>
      <c r="BD225" s="49"/>
      <c r="BE225" s="49"/>
      <c r="BF225" s="74"/>
      <c r="BG225" s="132"/>
      <c r="BH225" s="76"/>
      <c r="BI225" s="77"/>
      <c r="BJ225" s="439"/>
      <c r="BK225" s="439"/>
      <c r="BL225" s="439"/>
      <c r="BM225" s="439">
        <v>5</v>
      </c>
      <c r="BN225" s="439"/>
      <c r="BO225" s="439"/>
      <c r="BP225" s="439"/>
      <c r="BQ225" s="439"/>
      <c r="BR225" s="439"/>
      <c r="BS225" s="440"/>
      <c r="BT225" s="441">
        <v>5</v>
      </c>
      <c r="BU225" s="439"/>
      <c r="BV225" s="441">
        <v>5</v>
      </c>
      <c r="BW225" s="441"/>
      <c r="BX225" s="439"/>
      <c r="BY225" s="439"/>
      <c r="BZ225" s="439"/>
      <c r="CA225" s="439"/>
      <c r="CB225" s="439"/>
      <c r="CC225" s="439"/>
      <c r="CD225" s="439"/>
      <c r="CE225" s="439"/>
      <c r="CF225" s="77"/>
      <c r="CG225" s="439"/>
      <c r="CH225" s="439"/>
      <c r="CI225" s="439"/>
      <c r="CJ225" s="78"/>
      <c r="CK225" s="133"/>
      <c r="CL225" s="75"/>
    </row>
    <row r="226" spans="1:90" s="47" customFormat="1" ht="13" customHeight="1">
      <c r="A226" s="1128"/>
      <c r="B226" s="433" t="s">
        <v>255</v>
      </c>
      <c r="C226" s="433" t="s">
        <v>256</v>
      </c>
      <c r="D226" s="160">
        <v>3</v>
      </c>
      <c r="E226" s="442">
        <v>50</v>
      </c>
      <c r="F226" s="161"/>
      <c r="G226" s="162"/>
      <c r="H226" s="163"/>
      <c r="I226" s="533"/>
      <c r="J226" s="164"/>
      <c r="K226" s="165"/>
      <c r="L226" s="166"/>
      <c r="M226" s="167"/>
      <c r="N226" s="168"/>
      <c r="O226" s="169"/>
      <c r="P226" s="170"/>
      <c r="Q226" s="171"/>
      <c r="R226" s="172"/>
      <c r="S226" s="577"/>
      <c r="T226" s="435">
        <f t="shared" si="26"/>
        <v>0</v>
      </c>
      <c r="U226" s="435">
        <f t="shared" si="27"/>
        <v>0</v>
      </c>
      <c r="V226" s="436" t="str">
        <f t="shared" si="28"/>
        <v>-</v>
      </c>
      <c r="W226" s="437" t="s">
        <v>257</v>
      </c>
      <c r="X226" s="155">
        <v>0.71</v>
      </c>
      <c r="Y226" s="156">
        <f t="shared" si="29"/>
        <v>0</v>
      </c>
      <c r="Z226" s="156"/>
      <c r="AA226" s="175" t="s">
        <v>1252</v>
      </c>
      <c r="AB226" s="438" t="s">
        <v>1260</v>
      </c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49"/>
      <c r="BA226" s="49"/>
      <c r="BB226" s="49"/>
      <c r="BC226" s="49"/>
      <c r="BD226" s="49"/>
      <c r="BE226" s="49"/>
      <c r="BF226" s="74"/>
      <c r="BG226" s="132"/>
      <c r="BH226" s="76"/>
      <c r="BI226" s="77"/>
      <c r="BJ226" s="439"/>
      <c r="BK226" s="439"/>
      <c r="BL226" s="439"/>
      <c r="BM226" s="439">
        <v>3</v>
      </c>
      <c r="BN226" s="439"/>
      <c r="BO226" s="439"/>
      <c r="BP226" s="439"/>
      <c r="BQ226" s="439"/>
      <c r="BR226" s="439"/>
      <c r="BS226" s="440"/>
      <c r="BT226" s="439"/>
      <c r="BU226" s="439"/>
      <c r="BV226" s="439"/>
      <c r="BW226" s="439"/>
      <c r="BX226" s="439"/>
      <c r="BY226" s="439"/>
      <c r="BZ226" s="439">
        <v>2</v>
      </c>
      <c r="CA226" s="439"/>
      <c r="CB226" s="439"/>
      <c r="CC226" s="439">
        <v>1</v>
      </c>
      <c r="CD226" s="439"/>
      <c r="CE226" s="439"/>
      <c r="CF226" s="77"/>
      <c r="CG226" s="439"/>
      <c r="CH226" s="439"/>
      <c r="CI226" s="439">
        <v>3</v>
      </c>
      <c r="CJ226" s="78"/>
      <c r="CK226" s="133"/>
      <c r="CL226" s="75"/>
    </row>
    <row r="227" spans="1:90" s="47" customFormat="1" ht="13" customHeight="1">
      <c r="A227" s="1128"/>
      <c r="B227" s="433" t="s">
        <v>258</v>
      </c>
      <c r="C227" s="433" t="s">
        <v>259</v>
      </c>
      <c r="D227" s="160">
        <v>2</v>
      </c>
      <c r="E227" s="442">
        <v>124</v>
      </c>
      <c r="F227" s="161"/>
      <c r="G227" s="162"/>
      <c r="H227" s="163"/>
      <c r="I227" s="533"/>
      <c r="J227" s="164"/>
      <c r="K227" s="165"/>
      <c r="L227" s="166"/>
      <c r="M227" s="167"/>
      <c r="N227" s="168"/>
      <c r="O227" s="169"/>
      <c r="P227" s="170"/>
      <c r="Q227" s="171"/>
      <c r="R227" s="172"/>
      <c r="S227" s="577"/>
      <c r="T227" s="435">
        <f t="shared" si="26"/>
        <v>0</v>
      </c>
      <c r="U227" s="435">
        <f t="shared" si="27"/>
        <v>0</v>
      </c>
      <c r="V227" s="436" t="str">
        <f t="shared" si="28"/>
        <v>-</v>
      </c>
      <c r="W227" s="437" t="s">
        <v>260</v>
      </c>
      <c r="X227" s="155">
        <v>1.48</v>
      </c>
      <c r="Y227" s="156">
        <f t="shared" si="29"/>
        <v>0</v>
      </c>
      <c r="Z227" s="156"/>
      <c r="AA227" s="175" t="s">
        <v>1260</v>
      </c>
      <c r="AB227" s="438" t="s">
        <v>1261</v>
      </c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49"/>
      <c r="BA227" s="49"/>
      <c r="BB227" s="49"/>
      <c r="BC227" s="49"/>
      <c r="BD227" s="49"/>
      <c r="BE227" s="49"/>
      <c r="BF227" s="74"/>
      <c r="BG227" s="132"/>
      <c r="BH227" s="76"/>
      <c r="BI227" s="77"/>
      <c r="BJ227" s="439"/>
      <c r="BK227" s="439"/>
      <c r="BL227" s="439"/>
      <c r="BM227" s="439"/>
      <c r="BN227" s="439">
        <v>2</v>
      </c>
      <c r="BO227" s="439"/>
      <c r="BP227" s="439"/>
      <c r="BQ227" s="439"/>
      <c r="BR227" s="439"/>
      <c r="BS227" s="440"/>
      <c r="BT227" s="439"/>
      <c r="BU227" s="439"/>
      <c r="BV227" s="439"/>
      <c r="BW227" s="439"/>
      <c r="BX227" s="439"/>
      <c r="BY227" s="439"/>
      <c r="BZ227" s="439"/>
      <c r="CA227" s="439"/>
      <c r="CB227" s="439">
        <v>2</v>
      </c>
      <c r="CC227" s="439"/>
      <c r="CD227" s="439"/>
      <c r="CE227" s="439"/>
      <c r="CF227" s="77"/>
      <c r="CG227" s="439"/>
      <c r="CH227" s="439">
        <v>1</v>
      </c>
      <c r="CI227" s="439">
        <v>1</v>
      </c>
      <c r="CJ227" s="78"/>
      <c r="CK227" s="133"/>
      <c r="CL227" s="75"/>
    </row>
    <row r="228" spans="1:90" s="47" customFormat="1" ht="13" customHeight="1">
      <c r="A228" s="1128"/>
      <c r="B228" s="433" t="s">
        <v>261</v>
      </c>
      <c r="C228" s="433" t="s">
        <v>262</v>
      </c>
      <c r="D228" s="160">
        <v>2</v>
      </c>
      <c r="E228" s="442">
        <v>133</v>
      </c>
      <c r="F228" s="161"/>
      <c r="G228" s="162"/>
      <c r="H228" s="163"/>
      <c r="I228" s="533"/>
      <c r="J228" s="164"/>
      <c r="K228" s="165"/>
      <c r="L228" s="166"/>
      <c r="M228" s="167"/>
      <c r="N228" s="168"/>
      <c r="O228" s="169"/>
      <c r="P228" s="170"/>
      <c r="Q228" s="171"/>
      <c r="R228" s="172"/>
      <c r="S228" s="577"/>
      <c r="T228" s="435">
        <f t="shared" si="26"/>
        <v>0</v>
      </c>
      <c r="U228" s="435">
        <f t="shared" si="27"/>
        <v>0</v>
      </c>
      <c r="V228" s="436" t="str">
        <f t="shared" si="28"/>
        <v>-</v>
      </c>
      <c r="W228" s="437" t="s">
        <v>263</v>
      </c>
      <c r="X228" s="155">
        <v>1.65</v>
      </c>
      <c r="Y228" s="156">
        <f t="shared" si="29"/>
        <v>0</v>
      </c>
      <c r="Z228" s="156"/>
      <c r="AA228" s="175" t="s">
        <v>1254</v>
      </c>
      <c r="AB228" s="438" t="s">
        <v>1261</v>
      </c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  <c r="AY228" s="49"/>
      <c r="AZ228" s="49"/>
      <c r="BA228" s="49"/>
      <c r="BB228" s="49"/>
      <c r="BC228" s="49"/>
      <c r="BD228" s="49"/>
      <c r="BE228" s="49"/>
      <c r="BF228" s="74"/>
      <c r="BG228" s="132"/>
      <c r="BH228" s="76"/>
      <c r="BI228" s="77"/>
      <c r="BJ228" s="439"/>
      <c r="BK228" s="439"/>
      <c r="BL228" s="439"/>
      <c r="BM228" s="439"/>
      <c r="BN228" s="439">
        <v>2</v>
      </c>
      <c r="BO228" s="439"/>
      <c r="BP228" s="439"/>
      <c r="BQ228" s="439"/>
      <c r="BR228" s="439"/>
      <c r="BS228" s="440"/>
      <c r="BT228" s="439"/>
      <c r="BU228" s="439"/>
      <c r="BV228" s="439"/>
      <c r="BW228" s="439"/>
      <c r="BX228" s="439"/>
      <c r="BY228" s="439"/>
      <c r="BZ228" s="439"/>
      <c r="CA228" s="439">
        <v>2</v>
      </c>
      <c r="CB228" s="439"/>
      <c r="CC228" s="439"/>
      <c r="CD228" s="439"/>
      <c r="CE228" s="439"/>
      <c r="CF228" s="77"/>
      <c r="CG228" s="439">
        <v>2</v>
      </c>
      <c r="CH228" s="439"/>
      <c r="CI228" s="439"/>
      <c r="CJ228" s="78"/>
      <c r="CK228" s="133"/>
      <c r="CL228" s="75"/>
    </row>
    <row r="229" spans="1:90" s="47" customFormat="1" ht="13" customHeight="1">
      <c r="A229" s="1128"/>
      <c r="B229" s="433" t="s">
        <v>264</v>
      </c>
      <c r="C229" s="433" t="s">
        <v>265</v>
      </c>
      <c r="D229" s="160">
        <v>3</v>
      </c>
      <c r="E229" s="442">
        <v>116</v>
      </c>
      <c r="F229" s="161"/>
      <c r="G229" s="162"/>
      <c r="H229" s="163"/>
      <c r="I229" s="533"/>
      <c r="J229" s="164"/>
      <c r="K229" s="165"/>
      <c r="L229" s="166"/>
      <c r="M229" s="167"/>
      <c r="N229" s="168"/>
      <c r="O229" s="169"/>
      <c r="P229" s="170"/>
      <c r="Q229" s="171"/>
      <c r="R229" s="172"/>
      <c r="S229" s="577"/>
      <c r="T229" s="435">
        <f t="shared" si="26"/>
        <v>0</v>
      </c>
      <c r="U229" s="435">
        <f t="shared" si="27"/>
        <v>0</v>
      </c>
      <c r="V229" s="436" t="str">
        <f t="shared" si="28"/>
        <v>-</v>
      </c>
      <c r="W229" s="437" t="s">
        <v>1828</v>
      </c>
      <c r="X229" s="155">
        <v>1.1000000000000001</v>
      </c>
      <c r="Y229" s="156">
        <f t="shared" si="29"/>
        <v>0</v>
      </c>
      <c r="Z229" s="156"/>
      <c r="AA229" s="175" t="s">
        <v>1260</v>
      </c>
      <c r="AB229" s="438" t="s">
        <v>1261</v>
      </c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  <c r="AY229" s="49"/>
      <c r="AZ229" s="49"/>
      <c r="BA229" s="49"/>
      <c r="BB229" s="49"/>
      <c r="BC229" s="49"/>
      <c r="BD229" s="49"/>
      <c r="BE229" s="49"/>
      <c r="BF229" s="74"/>
      <c r="BG229" s="132"/>
      <c r="BH229" s="76"/>
      <c r="BI229" s="77"/>
      <c r="BJ229" s="439"/>
      <c r="BK229" s="439"/>
      <c r="BL229" s="439"/>
      <c r="BM229" s="439"/>
      <c r="BN229" s="439">
        <v>3</v>
      </c>
      <c r="BO229" s="439"/>
      <c r="BP229" s="439"/>
      <c r="BQ229" s="439"/>
      <c r="BR229" s="439"/>
      <c r="BS229" s="440"/>
      <c r="BT229" s="439"/>
      <c r="BU229" s="439"/>
      <c r="BV229" s="439"/>
      <c r="BW229" s="439"/>
      <c r="BX229" s="439"/>
      <c r="BY229" s="439"/>
      <c r="BZ229" s="439"/>
      <c r="CA229" s="439"/>
      <c r="CB229" s="439">
        <v>3</v>
      </c>
      <c r="CC229" s="439"/>
      <c r="CD229" s="439"/>
      <c r="CE229" s="439"/>
      <c r="CF229" s="77"/>
      <c r="CG229" s="439"/>
      <c r="CH229" s="439">
        <v>3</v>
      </c>
      <c r="CI229" s="439"/>
      <c r="CJ229" s="78"/>
      <c r="CK229" s="133"/>
      <c r="CL229" s="75"/>
    </row>
    <row r="230" spans="1:90" s="47" customFormat="1" ht="13" customHeight="1">
      <c r="A230" s="1128"/>
      <c r="B230" s="433" t="s">
        <v>266</v>
      </c>
      <c r="C230" s="433" t="s">
        <v>267</v>
      </c>
      <c r="D230" s="160">
        <v>3</v>
      </c>
      <c r="E230" s="442">
        <v>131</v>
      </c>
      <c r="F230" s="161"/>
      <c r="G230" s="162"/>
      <c r="H230" s="163"/>
      <c r="I230" s="533"/>
      <c r="J230" s="164"/>
      <c r="K230" s="165"/>
      <c r="L230" s="166"/>
      <c r="M230" s="167"/>
      <c r="N230" s="168"/>
      <c r="O230" s="169"/>
      <c r="P230" s="170"/>
      <c r="Q230" s="171"/>
      <c r="R230" s="172"/>
      <c r="S230" s="577"/>
      <c r="T230" s="435">
        <f t="shared" si="26"/>
        <v>0</v>
      </c>
      <c r="U230" s="435">
        <f t="shared" si="27"/>
        <v>0</v>
      </c>
      <c r="V230" s="436" t="str">
        <f t="shared" si="28"/>
        <v>-</v>
      </c>
      <c r="W230" s="437" t="s">
        <v>1873</v>
      </c>
      <c r="X230" s="155">
        <v>1.27</v>
      </c>
      <c r="Y230" s="156">
        <f t="shared" si="29"/>
        <v>0</v>
      </c>
      <c r="Z230" s="156"/>
      <c r="AA230" s="175" t="s">
        <v>1254</v>
      </c>
      <c r="AB230" s="438" t="s">
        <v>1261</v>
      </c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49"/>
      <c r="BA230" s="49"/>
      <c r="BB230" s="49"/>
      <c r="BC230" s="49"/>
      <c r="BD230" s="49"/>
      <c r="BE230" s="49"/>
      <c r="BF230" s="74"/>
      <c r="BG230" s="132"/>
      <c r="BH230" s="76"/>
      <c r="BI230" s="77"/>
      <c r="BJ230" s="439"/>
      <c r="BK230" s="439"/>
      <c r="BL230" s="439"/>
      <c r="BM230" s="439"/>
      <c r="BN230" s="439">
        <v>3</v>
      </c>
      <c r="BO230" s="439"/>
      <c r="BP230" s="439"/>
      <c r="BQ230" s="439"/>
      <c r="BR230" s="439"/>
      <c r="BS230" s="440"/>
      <c r="BT230" s="439"/>
      <c r="BU230" s="439"/>
      <c r="BV230" s="439"/>
      <c r="BW230" s="439"/>
      <c r="BX230" s="439"/>
      <c r="BY230" s="439"/>
      <c r="BZ230" s="439"/>
      <c r="CA230" s="439"/>
      <c r="CB230" s="439">
        <v>3</v>
      </c>
      <c r="CC230" s="439"/>
      <c r="CD230" s="439"/>
      <c r="CE230" s="439"/>
      <c r="CF230" s="77"/>
      <c r="CG230" s="439">
        <v>3</v>
      </c>
      <c r="CH230" s="439"/>
      <c r="CI230" s="439"/>
      <c r="CJ230" s="78"/>
      <c r="CK230" s="133"/>
      <c r="CL230" s="75"/>
    </row>
    <row r="231" spans="1:90" s="47" customFormat="1" ht="13" customHeight="1">
      <c r="A231" s="1128"/>
      <c r="B231" s="433" t="s">
        <v>268</v>
      </c>
      <c r="C231" s="433" t="s">
        <v>269</v>
      </c>
      <c r="D231" s="160">
        <v>3</v>
      </c>
      <c r="E231" s="442">
        <v>123</v>
      </c>
      <c r="F231" s="161"/>
      <c r="G231" s="162"/>
      <c r="H231" s="163"/>
      <c r="I231" s="533"/>
      <c r="J231" s="164"/>
      <c r="K231" s="165"/>
      <c r="L231" s="166"/>
      <c r="M231" s="167"/>
      <c r="N231" s="168"/>
      <c r="O231" s="169"/>
      <c r="P231" s="170"/>
      <c r="Q231" s="171"/>
      <c r="R231" s="172"/>
      <c r="S231" s="577"/>
      <c r="T231" s="435">
        <f t="shared" si="26"/>
        <v>0</v>
      </c>
      <c r="U231" s="435">
        <f t="shared" si="27"/>
        <v>0</v>
      </c>
      <c r="V231" s="436" t="str">
        <f t="shared" si="28"/>
        <v>-</v>
      </c>
      <c r="W231" s="437" t="s">
        <v>1874</v>
      </c>
      <c r="X231" s="155">
        <v>1.92</v>
      </c>
      <c r="Y231" s="156">
        <f t="shared" si="29"/>
        <v>0</v>
      </c>
      <c r="Z231" s="156"/>
      <c r="AA231" s="175" t="s">
        <v>1254</v>
      </c>
      <c r="AB231" s="438" t="s">
        <v>1261</v>
      </c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49"/>
      <c r="BA231" s="49"/>
      <c r="BB231" s="49"/>
      <c r="BC231" s="49"/>
      <c r="BD231" s="49"/>
      <c r="BE231" s="49"/>
      <c r="BF231" s="74"/>
      <c r="BG231" s="132"/>
      <c r="BH231" s="76"/>
      <c r="BI231" s="77"/>
      <c r="BJ231" s="439"/>
      <c r="BK231" s="439"/>
      <c r="BL231" s="439"/>
      <c r="BM231" s="439"/>
      <c r="BN231" s="439">
        <v>3</v>
      </c>
      <c r="BO231" s="439"/>
      <c r="BP231" s="439"/>
      <c r="BQ231" s="439"/>
      <c r="BR231" s="439"/>
      <c r="BS231" s="440"/>
      <c r="BT231" s="439"/>
      <c r="BU231" s="439"/>
      <c r="BV231" s="439"/>
      <c r="BW231" s="439"/>
      <c r="BX231" s="439"/>
      <c r="BY231" s="439"/>
      <c r="BZ231" s="439"/>
      <c r="CA231" s="439"/>
      <c r="CB231" s="439">
        <v>3</v>
      </c>
      <c r="CC231" s="439"/>
      <c r="CD231" s="439"/>
      <c r="CE231" s="439"/>
      <c r="CF231" s="77"/>
      <c r="CG231" s="439">
        <v>3</v>
      </c>
      <c r="CH231" s="439"/>
      <c r="CI231" s="439"/>
      <c r="CJ231" s="78"/>
      <c r="CK231" s="133"/>
      <c r="CL231" s="75"/>
    </row>
    <row r="232" spans="1:90" s="47" customFormat="1" ht="13" customHeight="1">
      <c r="A232" s="1128"/>
      <c r="B232" s="433" t="s">
        <v>270</v>
      </c>
      <c r="C232" s="433" t="s">
        <v>271</v>
      </c>
      <c r="D232" s="160">
        <v>2</v>
      </c>
      <c r="E232" s="442">
        <v>84</v>
      </c>
      <c r="F232" s="161"/>
      <c r="G232" s="162"/>
      <c r="H232" s="163"/>
      <c r="I232" s="533"/>
      <c r="J232" s="164"/>
      <c r="K232" s="165"/>
      <c r="L232" s="166"/>
      <c r="M232" s="167"/>
      <c r="N232" s="168"/>
      <c r="O232" s="169"/>
      <c r="P232" s="170"/>
      <c r="Q232" s="171"/>
      <c r="R232" s="172"/>
      <c r="S232" s="577"/>
      <c r="T232" s="435">
        <f t="shared" si="26"/>
        <v>0</v>
      </c>
      <c r="U232" s="435">
        <f t="shared" si="27"/>
        <v>0</v>
      </c>
      <c r="V232" s="436" t="str">
        <f t="shared" si="28"/>
        <v>-</v>
      </c>
      <c r="W232" s="437" t="s">
        <v>1836</v>
      </c>
      <c r="X232" s="155">
        <v>2.41</v>
      </c>
      <c r="Y232" s="156">
        <f t="shared" si="29"/>
        <v>0</v>
      </c>
      <c r="Z232" s="156"/>
      <c r="AA232" s="175" t="s">
        <v>1260</v>
      </c>
      <c r="AB232" s="438" t="s">
        <v>1261</v>
      </c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  <c r="AY232" s="49"/>
      <c r="AZ232" s="49"/>
      <c r="BA232" s="49"/>
      <c r="BB232" s="49"/>
      <c r="BC232" s="49"/>
      <c r="BD232" s="49"/>
      <c r="BE232" s="49"/>
      <c r="BF232" s="74"/>
      <c r="BG232" s="132"/>
      <c r="BH232" s="76"/>
      <c r="BI232" s="77"/>
      <c r="BJ232" s="439"/>
      <c r="BK232" s="439"/>
      <c r="BL232" s="439"/>
      <c r="BM232" s="439"/>
      <c r="BN232" s="439">
        <v>2</v>
      </c>
      <c r="BO232" s="439"/>
      <c r="BP232" s="439"/>
      <c r="BQ232" s="439"/>
      <c r="BR232" s="439"/>
      <c r="BS232" s="440"/>
      <c r="BT232" s="439"/>
      <c r="BU232" s="439"/>
      <c r="BV232" s="439"/>
      <c r="BW232" s="439"/>
      <c r="BX232" s="439"/>
      <c r="BY232" s="439"/>
      <c r="BZ232" s="439"/>
      <c r="CA232" s="439"/>
      <c r="CB232" s="439"/>
      <c r="CC232" s="439">
        <v>2</v>
      </c>
      <c r="CD232" s="439"/>
      <c r="CE232" s="439"/>
      <c r="CF232" s="77"/>
      <c r="CG232" s="439"/>
      <c r="CH232" s="439">
        <v>1</v>
      </c>
      <c r="CI232" s="439">
        <v>1</v>
      </c>
      <c r="CJ232" s="78"/>
      <c r="CK232" s="133"/>
      <c r="CL232" s="75"/>
    </row>
    <row r="233" spans="1:90" s="47" customFormat="1" ht="13" customHeight="1">
      <c r="A233" s="1128"/>
      <c r="B233" s="433" t="s">
        <v>272</v>
      </c>
      <c r="C233" s="433" t="s">
        <v>273</v>
      </c>
      <c r="D233" s="160">
        <v>2</v>
      </c>
      <c r="E233" s="442">
        <v>82</v>
      </c>
      <c r="F233" s="161"/>
      <c r="G233" s="162"/>
      <c r="H233" s="163"/>
      <c r="I233" s="533"/>
      <c r="J233" s="164"/>
      <c r="K233" s="165"/>
      <c r="L233" s="166"/>
      <c r="M233" s="167"/>
      <c r="N233" s="168"/>
      <c r="O233" s="169"/>
      <c r="P233" s="170"/>
      <c r="Q233" s="171"/>
      <c r="R233" s="172"/>
      <c r="S233" s="577"/>
      <c r="T233" s="435">
        <f t="shared" si="26"/>
        <v>0</v>
      </c>
      <c r="U233" s="435">
        <f t="shared" si="27"/>
        <v>0</v>
      </c>
      <c r="V233" s="436" t="str">
        <f t="shared" si="28"/>
        <v>-</v>
      </c>
      <c r="W233" s="437" t="s">
        <v>1875</v>
      </c>
      <c r="X233" s="155">
        <v>1.8</v>
      </c>
      <c r="Y233" s="156">
        <f t="shared" si="29"/>
        <v>0</v>
      </c>
      <c r="Z233" s="156"/>
      <c r="AA233" s="175" t="s">
        <v>1252</v>
      </c>
      <c r="AB233" s="438" t="s">
        <v>1261</v>
      </c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49"/>
      <c r="BA233" s="49"/>
      <c r="BB233" s="49"/>
      <c r="BC233" s="49"/>
      <c r="BD233" s="49"/>
      <c r="BE233" s="49"/>
      <c r="BF233" s="74"/>
      <c r="BG233" s="132"/>
      <c r="BH233" s="76"/>
      <c r="BI233" s="77"/>
      <c r="BJ233" s="439"/>
      <c r="BK233" s="439"/>
      <c r="BL233" s="439"/>
      <c r="BM233" s="439"/>
      <c r="BN233" s="439">
        <v>2</v>
      </c>
      <c r="BO233" s="439"/>
      <c r="BP233" s="439"/>
      <c r="BQ233" s="439"/>
      <c r="BR233" s="439"/>
      <c r="BS233" s="440"/>
      <c r="BT233" s="439"/>
      <c r="BU233" s="439"/>
      <c r="BV233" s="439"/>
      <c r="BW233" s="439"/>
      <c r="BX233" s="439"/>
      <c r="BY233" s="439"/>
      <c r="BZ233" s="439"/>
      <c r="CA233" s="439"/>
      <c r="CB233" s="439"/>
      <c r="CC233" s="439">
        <v>2</v>
      </c>
      <c r="CD233" s="439"/>
      <c r="CE233" s="439"/>
      <c r="CF233" s="77"/>
      <c r="CG233" s="439"/>
      <c r="CH233" s="439"/>
      <c r="CI233" s="439">
        <v>2</v>
      </c>
      <c r="CJ233" s="78"/>
      <c r="CK233" s="133"/>
      <c r="CL233" s="75"/>
    </row>
    <row r="234" spans="1:90" s="47" customFormat="1" ht="13" customHeight="1">
      <c r="A234" s="1128"/>
      <c r="B234" s="433" t="s">
        <v>274</v>
      </c>
      <c r="C234" s="433" t="s">
        <v>275</v>
      </c>
      <c r="D234" s="160">
        <v>5</v>
      </c>
      <c r="E234" s="442">
        <v>122</v>
      </c>
      <c r="F234" s="161"/>
      <c r="G234" s="162"/>
      <c r="H234" s="163"/>
      <c r="I234" s="533"/>
      <c r="J234" s="164"/>
      <c r="K234" s="165"/>
      <c r="L234" s="166"/>
      <c r="M234" s="167"/>
      <c r="N234" s="168"/>
      <c r="O234" s="169"/>
      <c r="P234" s="170"/>
      <c r="Q234" s="171"/>
      <c r="R234" s="172"/>
      <c r="S234" s="577"/>
      <c r="T234" s="435">
        <f t="shared" si="26"/>
        <v>0</v>
      </c>
      <c r="U234" s="435">
        <f t="shared" si="27"/>
        <v>0</v>
      </c>
      <c r="V234" s="436" t="str">
        <f t="shared" si="28"/>
        <v>-</v>
      </c>
      <c r="W234" s="437" t="s">
        <v>1876</v>
      </c>
      <c r="X234" s="155">
        <v>1.92</v>
      </c>
      <c r="Y234" s="156">
        <f t="shared" si="29"/>
        <v>0</v>
      </c>
      <c r="Z234" s="156"/>
      <c r="AA234" s="175" t="s">
        <v>1252</v>
      </c>
      <c r="AB234" s="438" t="s">
        <v>1261</v>
      </c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  <c r="AY234" s="49"/>
      <c r="AZ234" s="49"/>
      <c r="BA234" s="49"/>
      <c r="BB234" s="49"/>
      <c r="BC234" s="49"/>
      <c r="BD234" s="49"/>
      <c r="BE234" s="49"/>
      <c r="BF234" s="74"/>
      <c r="BG234" s="132"/>
      <c r="BH234" s="76"/>
      <c r="BI234" s="77"/>
      <c r="BJ234" s="439"/>
      <c r="BK234" s="439"/>
      <c r="BL234" s="439"/>
      <c r="BM234" s="439"/>
      <c r="BN234" s="439">
        <v>5</v>
      </c>
      <c r="BO234" s="439"/>
      <c r="BP234" s="439"/>
      <c r="BQ234" s="439"/>
      <c r="BR234" s="439"/>
      <c r="BS234" s="440"/>
      <c r="BT234" s="439"/>
      <c r="BU234" s="439"/>
      <c r="BV234" s="439"/>
      <c r="BW234" s="439"/>
      <c r="BX234" s="439"/>
      <c r="BY234" s="439"/>
      <c r="BZ234" s="439"/>
      <c r="CA234" s="439"/>
      <c r="CB234" s="439"/>
      <c r="CC234" s="439">
        <v>5</v>
      </c>
      <c r="CD234" s="439"/>
      <c r="CE234" s="439"/>
      <c r="CF234" s="77"/>
      <c r="CG234" s="439"/>
      <c r="CH234" s="439"/>
      <c r="CI234" s="439">
        <v>5</v>
      </c>
      <c r="CJ234" s="78"/>
      <c r="CK234" s="133"/>
      <c r="CL234" s="75"/>
    </row>
    <row r="235" spans="1:90" s="47" customFormat="1" ht="13" customHeight="1">
      <c r="A235" s="1128"/>
      <c r="B235" s="433" t="s">
        <v>276</v>
      </c>
      <c r="C235" s="433" t="s">
        <v>277</v>
      </c>
      <c r="D235" s="160">
        <v>2</v>
      </c>
      <c r="E235" s="442">
        <v>98</v>
      </c>
      <c r="F235" s="161"/>
      <c r="G235" s="162"/>
      <c r="H235" s="163"/>
      <c r="I235" s="533"/>
      <c r="J235" s="164"/>
      <c r="K235" s="165"/>
      <c r="L235" s="166"/>
      <c r="M235" s="167"/>
      <c r="N235" s="168"/>
      <c r="O235" s="169"/>
      <c r="P235" s="170"/>
      <c r="Q235" s="171"/>
      <c r="R235" s="172"/>
      <c r="S235" s="577"/>
      <c r="T235" s="435">
        <f t="shared" si="26"/>
        <v>0</v>
      </c>
      <c r="U235" s="435">
        <f t="shared" si="27"/>
        <v>0</v>
      </c>
      <c r="V235" s="436" t="str">
        <f t="shared" si="28"/>
        <v>-</v>
      </c>
      <c r="W235" s="437" t="s">
        <v>1836</v>
      </c>
      <c r="X235" s="155">
        <v>1.01</v>
      </c>
      <c r="Y235" s="156">
        <f t="shared" si="29"/>
        <v>0</v>
      </c>
      <c r="Z235" s="156"/>
      <c r="AA235" s="175" t="s">
        <v>1254</v>
      </c>
      <c r="AB235" s="438" t="s">
        <v>1261</v>
      </c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49"/>
      <c r="BA235" s="49"/>
      <c r="BB235" s="49"/>
      <c r="BC235" s="49"/>
      <c r="BD235" s="49"/>
      <c r="BE235" s="49"/>
      <c r="BF235" s="74"/>
      <c r="BG235" s="132"/>
      <c r="BH235" s="76"/>
      <c r="BI235" s="77"/>
      <c r="BJ235" s="439"/>
      <c r="BK235" s="439"/>
      <c r="BL235" s="439"/>
      <c r="BM235" s="439"/>
      <c r="BN235" s="439">
        <v>2</v>
      </c>
      <c r="BO235" s="439"/>
      <c r="BP235" s="439"/>
      <c r="BQ235" s="439"/>
      <c r="BR235" s="439"/>
      <c r="BS235" s="440"/>
      <c r="BT235" s="439"/>
      <c r="BU235" s="439"/>
      <c r="BV235" s="439"/>
      <c r="BW235" s="439"/>
      <c r="BX235" s="439"/>
      <c r="BY235" s="439"/>
      <c r="BZ235" s="439"/>
      <c r="CA235" s="439">
        <v>2</v>
      </c>
      <c r="CB235" s="439"/>
      <c r="CC235" s="439"/>
      <c r="CD235" s="439"/>
      <c r="CE235" s="439"/>
      <c r="CF235" s="77"/>
      <c r="CG235" s="439">
        <v>2</v>
      </c>
      <c r="CH235" s="439"/>
      <c r="CI235" s="439"/>
      <c r="CJ235" s="78"/>
      <c r="CK235" s="133"/>
      <c r="CL235" s="75"/>
    </row>
    <row r="236" spans="1:90" s="47" customFormat="1" ht="13" customHeight="1">
      <c r="A236" s="1128"/>
      <c r="B236" s="433" t="s">
        <v>278</v>
      </c>
      <c r="C236" s="433" t="s">
        <v>279</v>
      </c>
      <c r="D236" s="160">
        <v>3</v>
      </c>
      <c r="E236" s="442">
        <v>144</v>
      </c>
      <c r="F236" s="161"/>
      <c r="G236" s="162"/>
      <c r="H236" s="163"/>
      <c r="I236" s="533"/>
      <c r="J236" s="164"/>
      <c r="K236" s="165"/>
      <c r="L236" s="166"/>
      <c r="M236" s="167"/>
      <c r="N236" s="168"/>
      <c r="O236" s="169"/>
      <c r="P236" s="170"/>
      <c r="Q236" s="171"/>
      <c r="R236" s="172"/>
      <c r="S236" s="577"/>
      <c r="T236" s="435">
        <f t="shared" si="26"/>
        <v>0</v>
      </c>
      <c r="U236" s="435">
        <f t="shared" si="27"/>
        <v>0</v>
      </c>
      <c r="V236" s="436" t="str">
        <f t="shared" si="28"/>
        <v>-</v>
      </c>
      <c r="W236" s="437" t="s">
        <v>1877</v>
      </c>
      <c r="X236" s="155">
        <v>1.69</v>
      </c>
      <c r="Y236" s="156">
        <f t="shared" si="29"/>
        <v>0</v>
      </c>
      <c r="Z236" s="156"/>
      <c r="AA236" s="175" t="s">
        <v>1252</v>
      </c>
      <c r="AB236" s="438" t="s">
        <v>1261</v>
      </c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49"/>
      <c r="AZ236" s="49"/>
      <c r="BA236" s="49"/>
      <c r="BB236" s="49"/>
      <c r="BC236" s="49"/>
      <c r="BD236" s="49"/>
      <c r="BE236" s="49"/>
      <c r="BF236" s="74"/>
      <c r="BG236" s="132"/>
      <c r="BH236" s="76"/>
      <c r="BI236" s="77"/>
      <c r="BJ236" s="439"/>
      <c r="BK236" s="439"/>
      <c r="BL236" s="439"/>
      <c r="BM236" s="439"/>
      <c r="BN236" s="439">
        <v>3</v>
      </c>
      <c r="BO236" s="439"/>
      <c r="BP236" s="439"/>
      <c r="BQ236" s="439"/>
      <c r="BR236" s="439"/>
      <c r="BS236" s="440"/>
      <c r="BT236" s="439"/>
      <c r="BU236" s="439"/>
      <c r="BV236" s="439"/>
      <c r="BW236" s="439"/>
      <c r="BX236" s="439"/>
      <c r="BY236" s="439"/>
      <c r="BZ236" s="439"/>
      <c r="CA236" s="439"/>
      <c r="CB236" s="439"/>
      <c r="CC236" s="439">
        <v>3</v>
      </c>
      <c r="CD236" s="439"/>
      <c r="CE236" s="439"/>
      <c r="CF236" s="77"/>
      <c r="CG236" s="439"/>
      <c r="CH236" s="439"/>
      <c r="CI236" s="439">
        <v>3</v>
      </c>
      <c r="CJ236" s="78"/>
      <c r="CK236" s="133"/>
      <c r="CL236" s="75"/>
    </row>
    <row r="237" spans="1:90" s="47" customFormat="1" ht="13" customHeight="1">
      <c r="A237" s="1128"/>
      <c r="B237" s="433" t="s">
        <v>280</v>
      </c>
      <c r="C237" s="433" t="s">
        <v>281</v>
      </c>
      <c r="D237" s="160">
        <v>2</v>
      </c>
      <c r="E237" s="442">
        <v>108</v>
      </c>
      <c r="F237" s="161"/>
      <c r="G237" s="162"/>
      <c r="H237" s="163"/>
      <c r="I237" s="533"/>
      <c r="J237" s="164"/>
      <c r="K237" s="165"/>
      <c r="L237" s="166"/>
      <c r="M237" s="167"/>
      <c r="N237" s="168"/>
      <c r="O237" s="169"/>
      <c r="P237" s="170"/>
      <c r="Q237" s="171"/>
      <c r="R237" s="172"/>
      <c r="S237" s="577"/>
      <c r="T237" s="435">
        <f t="shared" si="26"/>
        <v>0</v>
      </c>
      <c r="U237" s="435">
        <f t="shared" si="27"/>
        <v>0</v>
      </c>
      <c r="V237" s="436" t="str">
        <f t="shared" si="28"/>
        <v>-</v>
      </c>
      <c r="W237" s="437" t="s">
        <v>282</v>
      </c>
      <c r="X237" s="155">
        <v>1.68</v>
      </c>
      <c r="Y237" s="156">
        <f t="shared" si="29"/>
        <v>0</v>
      </c>
      <c r="Z237" s="156"/>
      <c r="AA237" s="175" t="s">
        <v>1254</v>
      </c>
      <c r="AB237" s="438" t="s">
        <v>1261</v>
      </c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  <c r="AY237" s="49"/>
      <c r="AZ237" s="49"/>
      <c r="BA237" s="49"/>
      <c r="BB237" s="49"/>
      <c r="BC237" s="49"/>
      <c r="BD237" s="49"/>
      <c r="BE237" s="49"/>
      <c r="BF237" s="74"/>
      <c r="BG237" s="132"/>
      <c r="BH237" s="76"/>
      <c r="BI237" s="77"/>
      <c r="BJ237" s="439"/>
      <c r="BK237" s="439"/>
      <c r="BL237" s="439"/>
      <c r="BM237" s="439"/>
      <c r="BN237" s="439">
        <v>2</v>
      </c>
      <c r="BO237" s="439"/>
      <c r="BP237" s="439"/>
      <c r="BQ237" s="439"/>
      <c r="BR237" s="439"/>
      <c r="BS237" s="440"/>
      <c r="BT237" s="439"/>
      <c r="BU237" s="439"/>
      <c r="BV237" s="439"/>
      <c r="BW237" s="439"/>
      <c r="BX237" s="439"/>
      <c r="BY237" s="439"/>
      <c r="BZ237" s="439"/>
      <c r="CA237" s="439"/>
      <c r="CB237" s="439">
        <v>2</v>
      </c>
      <c r="CC237" s="439"/>
      <c r="CD237" s="439"/>
      <c r="CE237" s="439"/>
      <c r="CF237" s="77"/>
      <c r="CG237" s="439">
        <v>2</v>
      </c>
      <c r="CH237" s="439"/>
      <c r="CI237" s="439"/>
      <c r="CJ237" s="78"/>
      <c r="CK237" s="133"/>
      <c r="CL237" s="75"/>
    </row>
    <row r="238" spans="1:90" s="47" customFormat="1" ht="13" customHeight="1">
      <c r="A238" s="1128"/>
      <c r="B238" s="432" t="s">
        <v>283</v>
      </c>
      <c r="C238" s="433" t="s">
        <v>284</v>
      </c>
      <c r="D238" s="160">
        <v>3</v>
      </c>
      <c r="E238" s="442">
        <v>133</v>
      </c>
      <c r="F238" s="161"/>
      <c r="G238" s="162"/>
      <c r="H238" s="163"/>
      <c r="I238" s="533"/>
      <c r="J238" s="164"/>
      <c r="K238" s="165"/>
      <c r="L238" s="166"/>
      <c r="M238" s="167"/>
      <c r="N238" s="168"/>
      <c r="O238" s="169"/>
      <c r="P238" s="170"/>
      <c r="Q238" s="171"/>
      <c r="R238" s="172"/>
      <c r="S238" s="577"/>
      <c r="T238" s="435">
        <f t="shared" si="26"/>
        <v>0</v>
      </c>
      <c r="U238" s="435">
        <f t="shared" si="27"/>
        <v>0</v>
      </c>
      <c r="V238" s="436" t="str">
        <f t="shared" si="28"/>
        <v>-</v>
      </c>
      <c r="W238" s="437" t="s">
        <v>1878</v>
      </c>
      <c r="X238" s="155">
        <v>2.17</v>
      </c>
      <c r="Y238" s="156">
        <f t="shared" si="29"/>
        <v>0</v>
      </c>
      <c r="Z238" s="156"/>
      <c r="AA238" s="175" t="s">
        <v>1260</v>
      </c>
      <c r="AB238" s="438" t="s">
        <v>1261</v>
      </c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49"/>
      <c r="BA238" s="49"/>
      <c r="BB238" s="49"/>
      <c r="BC238" s="49"/>
      <c r="BD238" s="49"/>
      <c r="BE238" s="49"/>
      <c r="BF238" s="74"/>
      <c r="BG238" s="132"/>
      <c r="BH238" s="76"/>
      <c r="BI238" s="77"/>
      <c r="BJ238" s="439"/>
      <c r="BK238" s="439"/>
      <c r="BL238" s="439"/>
      <c r="BM238" s="439"/>
      <c r="BN238" s="439">
        <v>3</v>
      </c>
      <c r="BO238" s="439"/>
      <c r="BP238" s="439"/>
      <c r="BQ238" s="439"/>
      <c r="BR238" s="439"/>
      <c r="BS238" s="440"/>
      <c r="BT238" s="439"/>
      <c r="BU238" s="439"/>
      <c r="BV238" s="439"/>
      <c r="BW238" s="439"/>
      <c r="BX238" s="439"/>
      <c r="BY238" s="439"/>
      <c r="BZ238" s="439"/>
      <c r="CA238" s="439"/>
      <c r="CB238" s="439">
        <v>3</v>
      </c>
      <c r="CC238" s="439"/>
      <c r="CD238" s="439"/>
      <c r="CE238" s="439"/>
      <c r="CF238" s="77"/>
      <c r="CG238" s="439"/>
      <c r="CH238" s="439">
        <v>3</v>
      </c>
      <c r="CI238" s="439"/>
      <c r="CJ238" s="78"/>
      <c r="CK238" s="133"/>
      <c r="CL238" s="75"/>
    </row>
    <row r="239" spans="1:90" s="47" customFormat="1" ht="13" customHeight="1">
      <c r="A239" s="1128"/>
      <c r="B239" s="433" t="s">
        <v>285</v>
      </c>
      <c r="C239" s="433" t="s">
        <v>286</v>
      </c>
      <c r="D239" s="160">
        <v>1</v>
      </c>
      <c r="E239" s="442">
        <v>100</v>
      </c>
      <c r="F239" s="161"/>
      <c r="G239" s="162"/>
      <c r="H239" s="163"/>
      <c r="I239" s="533"/>
      <c r="J239" s="164"/>
      <c r="K239" s="165"/>
      <c r="L239" s="166"/>
      <c r="M239" s="167"/>
      <c r="N239" s="168"/>
      <c r="O239" s="169"/>
      <c r="P239" s="170"/>
      <c r="Q239" s="171"/>
      <c r="R239" s="172"/>
      <c r="S239" s="577"/>
      <c r="T239" s="435">
        <f t="shared" si="26"/>
        <v>0</v>
      </c>
      <c r="U239" s="435">
        <f t="shared" si="27"/>
        <v>0</v>
      </c>
      <c r="V239" s="436" t="str">
        <f t="shared" si="28"/>
        <v>-</v>
      </c>
      <c r="W239" s="437" t="s">
        <v>32</v>
      </c>
      <c r="X239" s="155">
        <v>1.45</v>
      </c>
      <c r="Y239" s="156">
        <f t="shared" si="29"/>
        <v>0</v>
      </c>
      <c r="Z239" s="156"/>
      <c r="AA239" s="175" t="s">
        <v>1252</v>
      </c>
      <c r="AB239" s="438" t="s">
        <v>1257</v>
      </c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  <c r="AY239" s="49"/>
      <c r="AZ239" s="49"/>
      <c r="BA239" s="49"/>
      <c r="BB239" s="49"/>
      <c r="BC239" s="49"/>
      <c r="BD239" s="49"/>
      <c r="BE239" s="49"/>
      <c r="BF239" s="74"/>
      <c r="BG239" s="132"/>
      <c r="BH239" s="76"/>
      <c r="BI239" s="77"/>
      <c r="BJ239" s="439"/>
      <c r="BK239" s="439"/>
      <c r="BL239" s="439"/>
      <c r="BM239" s="439"/>
      <c r="BN239" s="439"/>
      <c r="BO239" s="439">
        <v>1</v>
      </c>
      <c r="BP239" s="439"/>
      <c r="BQ239" s="439"/>
      <c r="BR239" s="439"/>
      <c r="BS239" s="440"/>
      <c r="BT239" s="441"/>
      <c r="BU239" s="441"/>
      <c r="BV239" s="441"/>
      <c r="BW239" s="441"/>
      <c r="BX239" s="441"/>
      <c r="BY239" s="439"/>
      <c r="BZ239" s="439"/>
      <c r="CA239" s="439"/>
      <c r="CB239" s="439">
        <v>1</v>
      </c>
      <c r="CC239" s="439"/>
      <c r="CD239" s="439"/>
      <c r="CE239" s="439"/>
      <c r="CF239" s="77"/>
      <c r="CG239" s="439"/>
      <c r="CH239" s="439"/>
      <c r="CI239" s="439">
        <v>1</v>
      </c>
      <c r="CJ239" s="78"/>
      <c r="CK239" s="133"/>
      <c r="CL239" s="75"/>
    </row>
    <row r="240" spans="1:90" s="47" customFormat="1" ht="13" customHeight="1">
      <c r="A240" s="1128"/>
      <c r="B240" s="433" t="s">
        <v>287</v>
      </c>
      <c r="C240" s="433" t="s">
        <v>288</v>
      </c>
      <c r="D240" s="160">
        <v>1</v>
      </c>
      <c r="E240" s="442">
        <v>148</v>
      </c>
      <c r="F240" s="161"/>
      <c r="G240" s="162"/>
      <c r="H240" s="163"/>
      <c r="I240" s="533"/>
      <c r="J240" s="164"/>
      <c r="K240" s="165"/>
      <c r="L240" s="166"/>
      <c r="M240" s="167"/>
      <c r="N240" s="168"/>
      <c r="O240" s="169"/>
      <c r="P240" s="170"/>
      <c r="Q240" s="171"/>
      <c r="R240" s="172"/>
      <c r="S240" s="577"/>
      <c r="T240" s="435">
        <f t="shared" si="26"/>
        <v>0</v>
      </c>
      <c r="U240" s="435">
        <f t="shared" si="27"/>
        <v>0</v>
      </c>
      <c r="V240" s="436" t="str">
        <f t="shared" si="28"/>
        <v>-</v>
      </c>
      <c r="W240" s="437" t="s">
        <v>289</v>
      </c>
      <c r="X240" s="155">
        <v>2.1800000000000002</v>
      </c>
      <c r="Y240" s="156">
        <f t="shared" si="29"/>
        <v>0</v>
      </c>
      <c r="Z240" s="156"/>
      <c r="AA240" s="175" t="s">
        <v>1254</v>
      </c>
      <c r="AB240" s="438" t="s">
        <v>1257</v>
      </c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  <c r="AY240" s="49"/>
      <c r="AZ240" s="49"/>
      <c r="BA240" s="49"/>
      <c r="BB240" s="49"/>
      <c r="BC240" s="49"/>
      <c r="BD240" s="49"/>
      <c r="BE240" s="49"/>
      <c r="BF240" s="74"/>
      <c r="BG240" s="132"/>
      <c r="BH240" s="76"/>
      <c r="BI240" s="77"/>
      <c r="BJ240" s="439"/>
      <c r="BK240" s="439"/>
      <c r="BL240" s="439"/>
      <c r="BM240" s="439"/>
      <c r="BN240" s="439"/>
      <c r="BO240" s="439">
        <v>1</v>
      </c>
      <c r="BP240" s="439"/>
      <c r="BQ240" s="439"/>
      <c r="BR240" s="439"/>
      <c r="BS240" s="440"/>
      <c r="BT240" s="441"/>
      <c r="BU240" s="441"/>
      <c r="BV240" s="441"/>
      <c r="BW240" s="441"/>
      <c r="BX240" s="441"/>
      <c r="BY240" s="439"/>
      <c r="BZ240" s="439"/>
      <c r="CA240" s="439">
        <v>1</v>
      </c>
      <c r="CB240" s="439"/>
      <c r="CC240" s="439"/>
      <c r="CD240" s="439"/>
      <c r="CE240" s="439"/>
      <c r="CF240" s="77"/>
      <c r="CG240" s="439">
        <v>1</v>
      </c>
      <c r="CH240" s="439"/>
      <c r="CI240" s="439"/>
      <c r="CJ240" s="78"/>
      <c r="CK240" s="133"/>
      <c r="CL240" s="75"/>
    </row>
    <row r="241" spans="1:90" s="47" customFormat="1" ht="13" customHeight="1">
      <c r="A241" s="1128"/>
      <c r="B241" s="433" t="s">
        <v>290</v>
      </c>
      <c r="C241" s="433" t="s">
        <v>291</v>
      </c>
      <c r="D241" s="160">
        <v>1</v>
      </c>
      <c r="E241" s="442">
        <v>64</v>
      </c>
      <c r="F241" s="161"/>
      <c r="G241" s="162"/>
      <c r="H241" s="163"/>
      <c r="I241" s="533"/>
      <c r="J241" s="164"/>
      <c r="K241" s="165"/>
      <c r="L241" s="166"/>
      <c r="M241" s="167"/>
      <c r="N241" s="168"/>
      <c r="O241" s="169"/>
      <c r="P241" s="170"/>
      <c r="Q241" s="171"/>
      <c r="R241" s="172"/>
      <c r="S241" s="577"/>
      <c r="T241" s="435">
        <f t="shared" si="26"/>
        <v>0</v>
      </c>
      <c r="U241" s="435">
        <f t="shared" si="27"/>
        <v>0</v>
      </c>
      <c r="V241" s="436" t="str">
        <f t="shared" si="28"/>
        <v>-</v>
      </c>
      <c r="W241" s="437" t="s">
        <v>156</v>
      </c>
      <c r="X241" s="155">
        <v>0.82</v>
      </c>
      <c r="Y241" s="156">
        <f t="shared" si="29"/>
        <v>0</v>
      </c>
      <c r="Z241" s="156"/>
      <c r="AA241" s="175" t="s">
        <v>1252</v>
      </c>
      <c r="AB241" s="438" t="s">
        <v>1257</v>
      </c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49"/>
      <c r="BA241" s="49"/>
      <c r="BB241" s="49"/>
      <c r="BC241" s="49"/>
      <c r="BD241" s="49"/>
      <c r="BE241" s="49"/>
      <c r="BF241" s="74"/>
      <c r="BG241" s="132"/>
      <c r="BH241" s="76"/>
      <c r="BI241" s="77"/>
      <c r="BJ241" s="439"/>
      <c r="BK241" s="439"/>
      <c r="BL241" s="439"/>
      <c r="BM241" s="439"/>
      <c r="BN241" s="439"/>
      <c r="BO241" s="439">
        <v>1</v>
      </c>
      <c r="BP241" s="439"/>
      <c r="BQ241" s="439"/>
      <c r="BR241" s="439"/>
      <c r="BS241" s="440"/>
      <c r="BT241" s="441"/>
      <c r="BU241" s="441"/>
      <c r="BV241" s="441"/>
      <c r="BW241" s="441"/>
      <c r="BX241" s="441"/>
      <c r="BY241" s="439"/>
      <c r="BZ241" s="439"/>
      <c r="CA241" s="439"/>
      <c r="CB241" s="439"/>
      <c r="CC241" s="439">
        <v>1</v>
      </c>
      <c r="CD241" s="439"/>
      <c r="CE241" s="439"/>
      <c r="CF241" s="77"/>
      <c r="CG241" s="439"/>
      <c r="CH241" s="439"/>
      <c r="CI241" s="439">
        <v>1</v>
      </c>
      <c r="CJ241" s="78"/>
      <c r="CK241" s="133"/>
      <c r="CL241" s="75"/>
    </row>
    <row r="242" spans="1:90" s="47" customFormat="1" ht="13" customHeight="1">
      <c r="A242" s="1127" t="s">
        <v>229</v>
      </c>
      <c r="B242" s="433" t="s">
        <v>292</v>
      </c>
      <c r="C242" s="433" t="s">
        <v>293</v>
      </c>
      <c r="D242" s="160">
        <v>1</v>
      </c>
      <c r="E242" s="442">
        <v>62</v>
      </c>
      <c r="F242" s="161"/>
      <c r="G242" s="162"/>
      <c r="H242" s="163"/>
      <c r="I242" s="533"/>
      <c r="J242" s="164"/>
      <c r="K242" s="165"/>
      <c r="L242" s="166"/>
      <c r="M242" s="167"/>
      <c r="N242" s="168"/>
      <c r="O242" s="169"/>
      <c r="P242" s="170"/>
      <c r="Q242" s="171"/>
      <c r="R242" s="172"/>
      <c r="S242" s="577"/>
      <c r="T242" s="435">
        <f t="shared" si="26"/>
        <v>0</v>
      </c>
      <c r="U242" s="435">
        <f t="shared" si="27"/>
        <v>0</v>
      </c>
      <c r="V242" s="436" t="str">
        <f t="shared" si="28"/>
        <v>-</v>
      </c>
      <c r="W242" s="437" t="s">
        <v>294</v>
      </c>
      <c r="X242" s="155">
        <v>0.7</v>
      </c>
      <c r="Y242" s="156">
        <f t="shared" si="29"/>
        <v>0</v>
      </c>
      <c r="Z242" s="156"/>
      <c r="AA242" s="175" t="s">
        <v>1260</v>
      </c>
      <c r="AB242" s="438" t="s">
        <v>1257</v>
      </c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74"/>
      <c r="BG242" s="132"/>
      <c r="BH242" s="76"/>
      <c r="BI242" s="77"/>
      <c r="BJ242" s="439"/>
      <c r="BK242" s="439"/>
      <c r="BL242" s="439"/>
      <c r="BM242" s="439"/>
      <c r="BN242" s="439"/>
      <c r="BO242" s="439">
        <v>1</v>
      </c>
      <c r="BP242" s="439"/>
      <c r="BQ242" s="439"/>
      <c r="BR242" s="439"/>
      <c r="BS242" s="440"/>
      <c r="BT242" s="439"/>
      <c r="BU242" s="439"/>
      <c r="BV242" s="439"/>
      <c r="BW242" s="439"/>
      <c r="BX242" s="439"/>
      <c r="BY242" s="439"/>
      <c r="BZ242" s="439"/>
      <c r="CA242" s="439"/>
      <c r="CB242" s="439">
        <v>1</v>
      </c>
      <c r="CC242" s="439"/>
      <c r="CD242" s="439"/>
      <c r="CE242" s="439"/>
      <c r="CF242" s="77"/>
      <c r="CG242" s="439"/>
      <c r="CH242" s="439">
        <v>1</v>
      </c>
      <c r="CI242" s="439"/>
      <c r="CJ242" s="78"/>
      <c r="CK242" s="133"/>
      <c r="CL242" s="75"/>
    </row>
    <row r="243" spans="1:90" s="47" customFormat="1" ht="13" customHeight="1">
      <c r="A243" s="1128"/>
      <c r="B243" s="433" t="s">
        <v>295</v>
      </c>
      <c r="C243" s="433" t="s">
        <v>296</v>
      </c>
      <c r="D243" s="160">
        <v>1</v>
      </c>
      <c r="E243" s="442">
        <v>59</v>
      </c>
      <c r="F243" s="161"/>
      <c r="G243" s="162"/>
      <c r="H243" s="163"/>
      <c r="I243" s="533"/>
      <c r="J243" s="164"/>
      <c r="K243" s="165"/>
      <c r="L243" s="166"/>
      <c r="M243" s="167"/>
      <c r="N243" s="168"/>
      <c r="O243" s="169"/>
      <c r="P243" s="170"/>
      <c r="Q243" s="171"/>
      <c r="R243" s="172"/>
      <c r="S243" s="577"/>
      <c r="T243" s="435">
        <f t="shared" si="26"/>
        <v>0</v>
      </c>
      <c r="U243" s="435">
        <f t="shared" si="27"/>
        <v>0</v>
      </c>
      <c r="V243" s="436" t="str">
        <f t="shared" si="28"/>
        <v>-</v>
      </c>
      <c r="W243" s="437" t="s">
        <v>297</v>
      </c>
      <c r="X243" s="155">
        <v>0.7</v>
      </c>
      <c r="Y243" s="156">
        <f t="shared" si="29"/>
        <v>0</v>
      </c>
      <c r="Z243" s="156"/>
      <c r="AA243" s="175" t="s">
        <v>1252</v>
      </c>
      <c r="AB243" s="438" t="s">
        <v>1257</v>
      </c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74"/>
      <c r="BG243" s="132"/>
      <c r="BH243" s="76"/>
      <c r="BI243" s="77"/>
      <c r="BJ243" s="439"/>
      <c r="BK243" s="439"/>
      <c r="BL243" s="439"/>
      <c r="BM243" s="439"/>
      <c r="BN243" s="439"/>
      <c r="BO243" s="439">
        <v>1</v>
      </c>
      <c r="BP243" s="439"/>
      <c r="BQ243" s="439"/>
      <c r="BR243" s="439"/>
      <c r="BS243" s="440"/>
      <c r="BT243" s="439"/>
      <c r="BU243" s="439"/>
      <c r="BV243" s="439"/>
      <c r="BW243" s="439"/>
      <c r="BX243" s="439"/>
      <c r="BY243" s="439"/>
      <c r="BZ243" s="439"/>
      <c r="CA243" s="439"/>
      <c r="CB243" s="439">
        <v>1</v>
      </c>
      <c r="CC243" s="439"/>
      <c r="CD243" s="439"/>
      <c r="CE243" s="439"/>
      <c r="CF243" s="77"/>
      <c r="CG243" s="439"/>
      <c r="CH243" s="439"/>
      <c r="CI243" s="439">
        <v>1</v>
      </c>
      <c r="CJ243" s="78"/>
      <c r="CK243" s="133"/>
      <c r="CL243" s="75"/>
    </row>
    <row r="244" spans="1:90" s="47" customFormat="1" ht="13" customHeight="1">
      <c r="A244" s="1128"/>
      <c r="B244" s="433" t="s">
        <v>298</v>
      </c>
      <c r="C244" s="433" t="s">
        <v>299</v>
      </c>
      <c r="D244" s="160">
        <v>1</v>
      </c>
      <c r="E244" s="442">
        <v>57</v>
      </c>
      <c r="F244" s="161"/>
      <c r="G244" s="162"/>
      <c r="H244" s="163"/>
      <c r="I244" s="533"/>
      <c r="J244" s="164"/>
      <c r="K244" s="165"/>
      <c r="L244" s="166"/>
      <c r="M244" s="167"/>
      <c r="N244" s="168"/>
      <c r="O244" s="169"/>
      <c r="P244" s="170"/>
      <c r="Q244" s="171"/>
      <c r="R244" s="172"/>
      <c r="S244" s="577"/>
      <c r="T244" s="435">
        <f t="shared" si="26"/>
        <v>0</v>
      </c>
      <c r="U244" s="435">
        <f t="shared" si="27"/>
        <v>0</v>
      </c>
      <c r="V244" s="436" t="str">
        <f t="shared" si="28"/>
        <v>-</v>
      </c>
      <c r="W244" s="437" t="s">
        <v>297</v>
      </c>
      <c r="X244" s="155">
        <v>0.7</v>
      </c>
      <c r="Y244" s="156">
        <f t="shared" si="29"/>
        <v>0</v>
      </c>
      <c r="Z244" s="156"/>
      <c r="AA244" s="175" t="s">
        <v>1252</v>
      </c>
      <c r="AB244" s="438" t="s">
        <v>1257</v>
      </c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74"/>
      <c r="BG244" s="132"/>
      <c r="BH244" s="76"/>
      <c r="BI244" s="77"/>
      <c r="BJ244" s="439"/>
      <c r="BK244" s="439"/>
      <c r="BL244" s="439"/>
      <c r="BM244" s="439"/>
      <c r="BN244" s="439"/>
      <c r="BO244" s="439">
        <v>1</v>
      </c>
      <c r="BP244" s="439"/>
      <c r="BQ244" s="439"/>
      <c r="BR244" s="439"/>
      <c r="BS244" s="440"/>
      <c r="BT244" s="439"/>
      <c r="BU244" s="439"/>
      <c r="BV244" s="439"/>
      <c r="BW244" s="439"/>
      <c r="BX244" s="439"/>
      <c r="BY244" s="439"/>
      <c r="BZ244" s="439"/>
      <c r="CA244" s="439"/>
      <c r="CB244" s="439">
        <v>1</v>
      </c>
      <c r="CC244" s="439"/>
      <c r="CD244" s="439"/>
      <c r="CE244" s="439"/>
      <c r="CF244" s="77"/>
      <c r="CG244" s="439"/>
      <c r="CH244" s="439"/>
      <c r="CI244" s="439">
        <v>1</v>
      </c>
      <c r="CJ244" s="78"/>
      <c r="CK244" s="133"/>
      <c r="CL244" s="75"/>
    </row>
    <row r="245" spans="1:90" s="47" customFormat="1" ht="13" customHeight="1">
      <c r="A245" s="1128"/>
      <c r="B245" s="433" t="s">
        <v>300</v>
      </c>
      <c r="C245" s="433" t="s">
        <v>301</v>
      </c>
      <c r="D245" s="160">
        <v>1</v>
      </c>
      <c r="E245" s="442">
        <v>52</v>
      </c>
      <c r="F245" s="161"/>
      <c r="G245" s="162"/>
      <c r="H245" s="163"/>
      <c r="I245" s="533"/>
      <c r="J245" s="164"/>
      <c r="K245" s="165"/>
      <c r="L245" s="166"/>
      <c r="M245" s="167"/>
      <c r="N245" s="168"/>
      <c r="O245" s="169"/>
      <c r="P245" s="170"/>
      <c r="Q245" s="171"/>
      <c r="R245" s="172"/>
      <c r="S245" s="577"/>
      <c r="T245" s="435">
        <f t="shared" si="26"/>
        <v>0</v>
      </c>
      <c r="U245" s="435">
        <f t="shared" si="27"/>
        <v>0</v>
      </c>
      <c r="V245" s="436" t="str">
        <f t="shared" si="28"/>
        <v>-</v>
      </c>
      <c r="W245" s="437" t="s">
        <v>302</v>
      </c>
      <c r="X245" s="155">
        <v>0.57999999999999996</v>
      </c>
      <c r="Y245" s="156">
        <f t="shared" si="29"/>
        <v>0</v>
      </c>
      <c r="Z245" s="156"/>
      <c r="AA245" s="175" t="s">
        <v>1260</v>
      </c>
      <c r="AB245" s="438" t="s">
        <v>1257</v>
      </c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  <c r="AY245" s="49"/>
      <c r="AZ245" s="49"/>
      <c r="BA245" s="49"/>
      <c r="BB245" s="49"/>
      <c r="BC245" s="49"/>
      <c r="BD245" s="49"/>
      <c r="BE245" s="49"/>
      <c r="BF245" s="74"/>
      <c r="BG245" s="132"/>
      <c r="BH245" s="76"/>
      <c r="BI245" s="77"/>
      <c r="BJ245" s="439"/>
      <c r="BK245" s="439"/>
      <c r="BL245" s="439"/>
      <c r="BM245" s="439"/>
      <c r="BN245" s="439"/>
      <c r="BO245" s="439">
        <v>1</v>
      </c>
      <c r="BP245" s="439"/>
      <c r="BQ245" s="439"/>
      <c r="BR245" s="439"/>
      <c r="BS245" s="440"/>
      <c r="BT245" s="439"/>
      <c r="BU245" s="439"/>
      <c r="BV245" s="439"/>
      <c r="BW245" s="439"/>
      <c r="BX245" s="439"/>
      <c r="BY245" s="439"/>
      <c r="BZ245" s="439"/>
      <c r="CA245" s="439"/>
      <c r="CB245" s="439">
        <v>1</v>
      </c>
      <c r="CC245" s="439"/>
      <c r="CD245" s="439"/>
      <c r="CE245" s="439"/>
      <c r="CF245" s="77"/>
      <c r="CG245" s="439"/>
      <c r="CH245" s="439">
        <v>1</v>
      </c>
      <c r="CI245" s="439"/>
      <c r="CJ245" s="78"/>
      <c r="CK245" s="133"/>
      <c r="CL245" s="75"/>
    </row>
    <row r="246" spans="1:90" s="47" customFormat="1" ht="13" customHeight="1">
      <c r="A246" s="1128"/>
      <c r="B246" s="433" t="s">
        <v>303</v>
      </c>
      <c r="C246" s="433" t="s">
        <v>304</v>
      </c>
      <c r="D246" s="160">
        <v>2</v>
      </c>
      <c r="E246" s="442">
        <v>112</v>
      </c>
      <c r="F246" s="161"/>
      <c r="G246" s="162"/>
      <c r="H246" s="163"/>
      <c r="I246" s="533"/>
      <c r="J246" s="164"/>
      <c r="K246" s="165"/>
      <c r="L246" s="166"/>
      <c r="M246" s="167"/>
      <c r="N246" s="168"/>
      <c r="O246" s="169"/>
      <c r="P246" s="170"/>
      <c r="Q246" s="171"/>
      <c r="R246" s="172"/>
      <c r="S246" s="577"/>
      <c r="T246" s="435">
        <f t="shared" ref="T246:T277" si="30">I246+H246+F246+G246+M246+J246+L246+K246+N246+R246+Q246+O246+S246+P246</f>
        <v>0</v>
      </c>
      <c r="U246" s="435">
        <f t="shared" ref="U246:U277" si="31">T246*D246</f>
        <v>0</v>
      </c>
      <c r="V246" s="436" t="str">
        <f t="shared" ref="V246:V280" si="32">IF(T246&gt;0,T246*E246,"-")</f>
        <v>-</v>
      </c>
      <c r="W246" s="437" t="s">
        <v>1879</v>
      </c>
      <c r="X246" s="155">
        <v>1.24</v>
      </c>
      <c r="Y246" s="156">
        <f t="shared" ref="Y246:Y277" si="33">X246*T246</f>
        <v>0</v>
      </c>
      <c r="Z246" s="156"/>
      <c r="AA246" s="175" t="s">
        <v>1254</v>
      </c>
      <c r="AB246" s="438" t="s">
        <v>1257</v>
      </c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49"/>
      <c r="BA246" s="49"/>
      <c r="BB246" s="49"/>
      <c r="BC246" s="49"/>
      <c r="BD246" s="49"/>
      <c r="BE246" s="49"/>
      <c r="BF246" s="74"/>
      <c r="BG246" s="132"/>
      <c r="BH246" s="76"/>
      <c r="BI246" s="77"/>
      <c r="BJ246" s="439"/>
      <c r="BK246" s="439"/>
      <c r="BL246" s="439"/>
      <c r="BM246" s="439"/>
      <c r="BN246" s="439"/>
      <c r="BO246" s="439">
        <v>2</v>
      </c>
      <c r="BP246" s="439"/>
      <c r="BQ246" s="439"/>
      <c r="BR246" s="439"/>
      <c r="BS246" s="440"/>
      <c r="BT246" s="439"/>
      <c r="BU246" s="439"/>
      <c r="BV246" s="439"/>
      <c r="BW246" s="439"/>
      <c r="BX246" s="439"/>
      <c r="BY246" s="439"/>
      <c r="BZ246" s="439"/>
      <c r="CA246" s="439">
        <v>2</v>
      </c>
      <c r="CB246" s="439"/>
      <c r="CC246" s="439"/>
      <c r="CD246" s="439"/>
      <c r="CE246" s="439"/>
      <c r="CF246" s="77"/>
      <c r="CG246" s="439">
        <v>2</v>
      </c>
      <c r="CH246" s="439"/>
      <c r="CI246" s="439"/>
      <c r="CJ246" s="78"/>
      <c r="CK246" s="133"/>
      <c r="CL246" s="75"/>
    </row>
    <row r="247" spans="1:90" s="47" customFormat="1" ht="13" customHeight="1">
      <c r="A247" s="1128"/>
      <c r="B247" s="433" t="s">
        <v>305</v>
      </c>
      <c r="C247" s="433" t="s">
        <v>306</v>
      </c>
      <c r="D247" s="160">
        <v>1</v>
      </c>
      <c r="E247" s="442">
        <v>76</v>
      </c>
      <c r="F247" s="161"/>
      <c r="G247" s="162"/>
      <c r="H247" s="163"/>
      <c r="I247" s="533"/>
      <c r="J247" s="164"/>
      <c r="K247" s="165"/>
      <c r="L247" s="166"/>
      <c r="M247" s="167"/>
      <c r="N247" s="168"/>
      <c r="O247" s="169"/>
      <c r="P247" s="170"/>
      <c r="Q247" s="171"/>
      <c r="R247" s="172"/>
      <c r="S247" s="577"/>
      <c r="T247" s="435">
        <f t="shared" si="30"/>
        <v>0</v>
      </c>
      <c r="U247" s="435">
        <f t="shared" si="31"/>
        <v>0</v>
      </c>
      <c r="V247" s="436" t="str">
        <f t="shared" si="32"/>
        <v>-</v>
      </c>
      <c r="W247" s="437" t="s">
        <v>307</v>
      </c>
      <c r="X247" s="155">
        <v>1</v>
      </c>
      <c r="Y247" s="156">
        <f t="shared" si="33"/>
        <v>0</v>
      </c>
      <c r="Z247" s="156"/>
      <c r="AA247" s="175" t="s">
        <v>1252</v>
      </c>
      <c r="AB247" s="438" t="s">
        <v>1257</v>
      </c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  <c r="AY247" s="49"/>
      <c r="AZ247" s="49"/>
      <c r="BA247" s="49"/>
      <c r="BB247" s="49"/>
      <c r="BC247" s="49"/>
      <c r="BD247" s="49"/>
      <c r="BE247" s="49"/>
      <c r="BF247" s="74"/>
      <c r="BG247" s="132"/>
      <c r="BH247" s="76"/>
      <c r="BI247" s="77"/>
      <c r="BJ247" s="439"/>
      <c r="BK247" s="439"/>
      <c r="BL247" s="439"/>
      <c r="BM247" s="439"/>
      <c r="BN247" s="439"/>
      <c r="BO247" s="439">
        <v>1</v>
      </c>
      <c r="BP247" s="439"/>
      <c r="BQ247" s="439"/>
      <c r="BR247" s="439"/>
      <c r="BS247" s="440"/>
      <c r="BT247" s="439"/>
      <c r="BU247" s="439"/>
      <c r="BV247" s="439"/>
      <c r="BW247" s="439"/>
      <c r="BX247" s="439"/>
      <c r="BY247" s="439"/>
      <c r="BZ247" s="439"/>
      <c r="CA247" s="439"/>
      <c r="CB247" s="439"/>
      <c r="CC247" s="439">
        <v>1</v>
      </c>
      <c r="CD247" s="439"/>
      <c r="CE247" s="439"/>
      <c r="CF247" s="77"/>
      <c r="CG247" s="439"/>
      <c r="CH247" s="439"/>
      <c r="CI247" s="439">
        <v>1</v>
      </c>
      <c r="CJ247" s="78"/>
      <c r="CK247" s="133"/>
      <c r="CL247" s="75"/>
    </row>
    <row r="248" spans="1:90" s="47" customFormat="1" ht="13" customHeight="1">
      <c r="A248" s="1128"/>
      <c r="B248" s="432" t="s">
        <v>308</v>
      </c>
      <c r="C248" s="432" t="s">
        <v>309</v>
      </c>
      <c r="D248" s="160">
        <v>1</v>
      </c>
      <c r="E248" s="442">
        <v>78</v>
      </c>
      <c r="F248" s="161"/>
      <c r="G248" s="162"/>
      <c r="H248" s="163"/>
      <c r="I248" s="533"/>
      <c r="J248" s="164"/>
      <c r="K248" s="165"/>
      <c r="L248" s="166"/>
      <c r="M248" s="167"/>
      <c r="N248" s="168"/>
      <c r="O248" s="169"/>
      <c r="P248" s="170"/>
      <c r="Q248" s="171"/>
      <c r="R248" s="172"/>
      <c r="S248" s="577"/>
      <c r="T248" s="435">
        <f t="shared" si="30"/>
        <v>0</v>
      </c>
      <c r="U248" s="435">
        <f t="shared" si="31"/>
        <v>0</v>
      </c>
      <c r="V248" s="436" t="str">
        <f t="shared" si="32"/>
        <v>-</v>
      </c>
      <c r="W248" s="479" t="s">
        <v>179</v>
      </c>
      <c r="X248" s="155">
        <v>0.87</v>
      </c>
      <c r="Y248" s="156">
        <f t="shared" si="33"/>
        <v>0</v>
      </c>
      <c r="Z248" s="156"/>
      <c r="AA248" s="175" t="s">
        <v>1252</v>
      </c>
      <c r="AB248" s="438" t="s">
        <v>1257</v>
      </c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  <c r="AY248" s="49"/>
      <c r="AZ248" s="49"/>
      <c r="BA248" s="49"/>
      <c r="BB248" s="49"/>
      <c r="BC248" s="49"/>
      <c r="BD248" s="49"/>
      <c r="BE248" s="49"/>
      <c r="BF248" s="74"/>
      <c r="BG248" s="132"/>
      <c r="BH248" s="76"/>
      <c r="BI248" s="77"/>
      <c r="BJ248" s="439"/>
      <c r="BK248" s="439"/>
      <c r="BL248" s="439"/>
      <c r="BM248" s="439"/>
      <c r="BN248" s="439"/>
      <c r="BO248" s="439">
        <v>1</v>
      </c>
      <c r="BP248" s="439"/>
      <c r="BQ248" s="439"/>
      <c r="BR248" s="439"/>
      <c r="BS248" s="440"/>
      <c r="BT248" s="439"/>
      <c r="BU248" s="439"/>
      <c r="BV248" s="439"/>
      <c r="BW248" s="439"/>
      <c r="BX248" s="439"/>
      <c r="BY248" s="439"/>
      <c r="BZ248" s="439"/>
      <c r="CA248" s="439"/>
      <c r="CB248" s="439"/>
      <c r="CC248" s="439">
        <v>1</v>
      </c>
      <c r="CD248" s="439"/>
      <c r="CE248" s="439"/>
      <c r="CF248" s="77"/>
      <c r="CG248" s="439"/>
      <c r="CH248" s="439"/>
      <c r="CI248" s="439">
        <v>1</v>
      </c>
      <c r="CJ248" s="78"/>
      <c r="CK248" s="133"/>
      <c r="CL248" s="75"/>
    </row>
    <row r="249" spans="1:90" s="47" customFormat="1" ht="13" customHeight="1">
      <c r="A249" s="1128"/>
      <c r="B249" s="432" t="s">
        <v>310</v>
      </c>
      <c r="C249" s="432" t="s">
        <v>311</v>
      </c>
      <c r="D249" s="160">
        <v>1</v>
      </c>
      <c r="E249" s="442">
        <v>81</v>
      </c>
      <c r="F249" s="161"/>
      <c r="G249" s="162"/>
      <c r="H249" s="163"/>
      <c r="I249" s="533"/>
      <c r="J249" s="164"/>
      <c r="K249" s="165"/>
      <c r="L249" s="166"/>
      <c r="M249" s="167"/>
      <c r="N249" s="168"/>
      <c r="O249" s="169"/>
      <c r="P249" s="170"/>
      <c r="Q249" s="171"/>
      <c r="R249" s="172"/>
      <c r="S249" s="577"/>
      <c r="T249" s="435">
        <f t="shared" si="30"/>
        <v>0</v>
      </c>
      <c r="U249" s="435">
        <f t="shared" si="31"/>
        <v>0</v>
      </c>
      <c r="V249" s="436" t="str">
        <f t="shared" si="32"/>
        <v>-</v>
      </c>
      <c r="W249" s="480" t="s">
        <v>297</v>
      </c>
      <c r="X249" s="155">
        <v>1.01</v>
      </c>
      <c r="Y249" s="156">
        <f t="shared" si="33"/>
        <v>0</v>
      </c>
      <c r="Z249" s="156"/>
      <c r="AA249" s="175" t="s">
        <v>1260</v>
      </c>
      <c r="AB249" s="438" t="s">
        <v>1257</v>
      </c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49"/>
      <c r="BA249" s="49"/>
      <c r="BB249" s="49"/>
      <c r="BC249" s="49"/>
      <c r="BD249" s="49"/>
      <c r="BE249" s="49"/>
      <c r="BF249" s="74"/>
      <c r="BG249" s="132"/>
      <c r="BH249" s="76"/>
      <c r="BI249" s="77"/>
      <c r="BJ249" s="439"/>
      <c r="BK249" s="439"/>
      <c r="BL249" s="439"/>
      <c r="BM249" s="439"/>
      <c r="BN249" s="439"/>
      <c r="BO249" s="439">
        <v>1</v>
      </c>
      <c r="BP249" s="439"/>
      <c r="BQ249" s="439"/>
      <c r="BR249" s="439"/>
      <c r="BS249" s="440"/>
      <c r="BT249" s="439"/>
      <c r="BU249" s="439"/>
      <c r="BV249" s="439"/>
      <c r="BW249" s="439"/>
      <c r="BX249" s="439"/>
      <c r="BY249" s="439"/>
      <c r="BZ249" s="439"/>
      <c r="CA249" s="439"/>
      <c r="CB249" s="439">
        <v>1</v>
      </c>
      <c r="CC249" s="439"/>
      <c r="CD249" s="439"/>
      <c r="CE249" s="439"/>
      <c r="CF249" s="77"/>
      <c r="CG249" s="439"/>
      <c r="CH249" s="439">
        <v>1</v>
      </c>
      <c r="CI249" s="439"/>
      <c r="CJ249" s="78"/>
      <c r="CK249" s="133"/>
      <c r="CL249" s="75"/>
    </row>
    <row r="250" spans="1:90" s="47" customFormat="1" ht="13" customHeight="1">
      <c r="A250" s="1128"/>
      <c r="B250" s="433" t="s">
        <v>312</v>
      </c>
      <c r="C250" s="432" t="s">
        <v>313</v>
      </c>
      <c r="D250" s="160">
        <v>3</v>
      </c>
      <c r="E250" s="442">
        <v>190</v>
      </c>
      <c r="F250" s="161"/>
      <c r="G250" s="162"/>
      <c r="H250" s="163"/>
      <c r="I250" s="533"/>
      <c r="J250" s="164"/>
      <c r="K250" s="165"/>
      <c r="L250" s="166"/>
      <c r="M250" s="167"/>
      <c r="N250" s="168"/>
      <c r="O250" s="169"/>
      <c r="P250" s="170"/>
      <c r="Q250" s="171"/>
      <c r="R250" s="172"/>
      <c r="S250" s="577"/>
      <c r="T250" s="435">
        <f t="shared" si="30"/>
        <v>0</v>
      </c>
      <c r="U250" s="435">
        <f t="shared" si="31"/>
        <v>0</v>
      </c>
      <c r="V250" s="436" t="str">
        <f t="shared" si="32"/>
        <v>-</v>
      </c>
      <c r="W250" s="481" t="s">
        <v>419</v>
      </c>
      <c r="X250" s="155">
        <v>1.31</v>
      </c>
      <c r="Y250" s="156">
        <f t="shared" si="33"/>
        <v>0</v>
      </c>
      <c r="Z250" s="156"/>
      <c r="AA250" s="175" t="s">
        <v>1254</v>
      </c>
      <c r="AB250" s="438" t="s">
        <v>1257</v>
      </c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49"/>
      <c r="BA250" s="49"/>
      <c r="BB250" s="49"/>
      <c r="BC250" s="49"/>
      <c r="BD250" s="49"/>
      <c r="BE250" s="49"/>
      <c r="BF250" s="74"/>
      <c r="BG250" s="132"/>
      <c r="BH250" s="76"/>
      <c r="BI250" s="77"/>
      <c r="BJ250" s="439"/>
      <c r="BK250" s="439"/>
      <c r="BL250" s="439"/>
      <c r="BM250" s="439"/>
      <c r="BN250" s="439"/>
      <c r="BO250" s="439">
        <v>3</v>
      </c>
      <c r="BP250" s="439"/>
      <c r="BQ250" s="439"/>
      <c r="BR250" s="439"/>
      <c r="BS250" s="440"/>
      <c r="BT250" s="439"/>
      <c r="BU250" s="439"/>
      <c r="BV250" s="439"/>
      <c r="BW250" s="439"/>
      <c r="BX250" s="439"/>
      <c r="BY250" s="439"/>
      <c r="BZ250" s="439"/>
      <c r="CA250" s="439"/>
      <c r="CB250" s="439">
        <v>3</v>
      </c>
      <c r="CC250" s="439"/>
      <c r="CD250" s="439"/>
      <c r="CE250" s="439"/>
      <c r="CF250" s="77"/>
      <c r="CG250" s="439">
        <v>3</v>
      </c>
      <c r="CH250" s="439"/>
      <c r="CI250" s="439"/>
      <c r="CJ250" s="78"/>
      <c r="CK250" s="133"/>
      <c r="CL250" s="75"/>
    </row>
    <row r="251" spans="1:90" s="47" customFormat="1" ht="13" customHeight="1">
      <c r="A251" s="1128"/>
      <c r="B251" s="433" t="s">
        <v>314</v>
      </c>
      <c r="C251" s="433" t="s">
        <v>315</v>
      </c>
      <c r="D251" s="160">
        <v>1</v>
      </c>
      <c r="E251" s="442">
        <v>164</v>
      </c>
      <c r="F251" s="161"/>
      <c r="G251" s="162"/>
      <c r="H251" s="163"/>
      <c r="I251" s="533"/>
      <c r="J251" s="164"/>
      <c r="K251" s="165"/>
      <c r="L251" s="166"/>
      <c r="M251" s="167"/>
      <c r="N251" s="168"/>
      <c r="O251" s="169"/>
      <c r="P251" s="170"/>
      <c r="Q251" s="171"/>
      <c r="R251" s="172"/>
      <c r="S251" s="577"/>
      <c r="T251" s="435">
        <f t="shared" si="30"/>
        <v>0</v>
      </c>
      <c r="U251" s="435">
        <f t="shared" si="31"/>
        <v>0</v>
      </c>
      <c r="V251" s="436" t="str">
        <f t="shared" si="32"/>
        <v>-</v>
      </c>
      <c r="W251" s="437" t="s">
        <v>43</v>
      </c>
      <c r="X251" s="155">
        <v>2.27</v>
      </c>
      <c r="Y251" s="156">
        <f t="shared" si="33"/>
        <v>0</v>
      </c>
      <c r="Z251" s="156"/>
      <c r="AA251" s="175" t="s">
        <v>1260</v>
      </c>
      <c r="AB251" s="438" t="s">
        <v>1258</v>
      </c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  <c r="AY251" s="49"/>
      <c r="AZ251" s="49"/>
      <c r="BA251" s="49"/>
      <c r="BB251" s="49"/>
      <c r="BC251" s="49"/>
      <c r="BD251" s="49"/>
      <c r="BE251" s="49"/>
      <c r="BF251" s="74"/>
      <c r="BG251" s="132"/>
      <c r="BH251" s="76"/>
      <c r="BI251" s="77"/>
      <c r="BJ251" s="439"/>
      <c r="BK251" s="439"/>
      <c r="BL251" s="439"/>
      <c r="BM251" s="439"/>
      <c r="BN251" s="439"/>
      <c r="BO251" s="439"/>
      <c r="BP251" s="439">
        <v>1</v>
      </c>
      <c r="BQ251" s="439"/>
      <c r="BR251" s="439"/>
      <c r="BS251" s="440"/>
      <c r="BT251" s="439"/>
      <c r="BU251" s="439"/>
      <c r="BV251" s="439"/>
      <c r="BW251" s="439"/>
      <c r="BX251" s="439"/>
      <c r="BY251" s="439"/>
      <c r="BZ251" s="439"/>
      <c r="CA251" s="439"/>
      <c r="CB251" s="439">
        <v>1</v>
      </c>
      <c r="CC251" s="439"/>
      <c r="CD251" s="439"/>
      <c r="CE251" s="439"/>
      <c r="CF251" s="77"/>
      <c r="CG251" s="439"/>
      <c r="CH251" s="439">
        <v>1</v>
      </c>
      <c r="CI251" s="439"/>
      <c r="CJ251" s="78"/>
      <c r="CK251" s="133"/>
      <c r="CL251" s="75"/>
    </row>
    <row r="252" spans="1:90" s="47" customFormat="1" ht="13" customHeight="1">
      <c r="A252" s="1128"/>
      <c r="B252" s="433" t="s">
        <v>316</v>
      </c>
      <c r="C252" s="433" t="s">
        <v>317</v>
      </c>
      <c r="D252" s="160">
        <v>1</v>
      </c>
      <c r="E252" s="442">
        <v>90</v>
      </c>
      <c r="F252" s="161"/>
      <c r="G252" s="162"/>
      <c r="H252" s="163"/>
      <c r="I252" s="533"/>
      <c r="J252" s="164"/>
      <c r="K252" s="165"/>
      <c r="L252" s="166"/>
      <c r="M252" s="167"/>
      <c r="N252" s="168"/>
      <c r="O252" s="169"/>
      <c r="P252" s="170"/>
      <c r="Q252" s="171"/>
      <c r="R252" s="172"/>
      <c r="S252" s="577"/>
      <c r="T252" s="435">
        <f t="shared" si="30"/>
        <v>0</v>
      </c>
      <c r="U252" s="435">
        <f t="shared" si="31"/>
        <v>0</v>
      </c>
      <c r="V252" s="436" t="str">
        <f t="shared" si="32"/>
        <v>-</v>
      </c>
      <c r="W252" s="437" t="s">
        <v>40</v>
      </c>
      <c r="X252" s="155">
        <v>1.1299999999999999</v>
      </c>
      <c r="Y252" s="156">
        <f t="shared" si="33"/>
        <v>0</v>
      </c>
      <c r="Z252" s="156"/>
      <c r="AA252" s="175" t="s">
        <v>1260</v>
      </c>
      <c r="AB252" s="438" t="s">
        <v>1258</v>
      </c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  <c r="AY252" s="49"/>
      <c r="AZ252" s="49"/>
      <c r="BA252" s="49"/>
      <c r="BB252" s="49"/>
      <c r="BC252" s="49"/>
      <c r="BD252" s="49"/>
      <c r="BE252" s="49"/>
      <c r="BF252" s="74"/>
      <c r="BG252" s="132"/>
      <c r="BH252" s="76"/>
      <c r="BI252" s="77"/>
      <c r="BJ252" s="439"/>
      <c r="BK252" s="439"/>
      <c r="BL252" s="439"/>
      <c r="BM252" s="439"/>
      <c r="BN252" s="439"/>
      <c r="BO252" s="439"/>
      <c r="BP252" s="439">
        <v>1</v>
      </c>
      <c r="BQ252" s="439"/>
      <c r="BR252" s="439"/>
      <c r="BS252" s="440"/>
      <c r="BT252" s="439"/>
      <c r="BU252" s="439"/>
      <c r="BV252" s="439"/>
      <c r="BW252" s="439"/>
      <c r="BX252" s="439"/>
      <c r="BY252" s="439"/>
      <c r="BZ252" s="439"/>
      <c r="CA252" s="439"/>
      <c r="CB252" s="439">
        <v>1</v>
      </c>
      <c r="CC252" s="439"/>
      <c r="CD252" s="439"/>
      <c r="CE252" s="439"/>
      <c r="CF252" s="77"/>
      <c r="CG252" s="439"/>
      <c r="CH252" s="439">
        <v>1</v>
      </c>
      <c r="CI252" s="439"/>
      <c r="CJ252" s="78"/>
      <c r="CK252" s="133"/>
      <c r="CL252" s="75"/>
    </row>
    <row r="253" spans="1:90" s="47" customFormat="1" ht="13" customHeight="1">
      <c r="A253" s="1128"/>
      <c r="B253" s="433" t="s">
        <v>318</v>
      </c>
      <c r="C253" s="433" t="s">
        <v>319</v>
      </c>
      <c r="D253" s="160">
        <v>1</v>
      </c>
      <c r="E253" s="442">
        <v>90</v>
      </c>
      <c r="F253" s="161"/>
      <c r="G253" s="162"/>
      <c r="H253" s="163"/>
      <c r="I253" s="533"/>
      <c r="J253" s="164"/>
      <c r="K253" s="165"/>
      <c r="L253" s="166"/>
      <c r="M253" s="167"/>
      <c r="N253" s="168"/>
      <c r="O253" s="169"/>
      <c r="P253" s="170"/>
      <c r="Q253" s="171"/>
      <c r="R253" s="172"/>
      <c r="S253" s="577"/>
      <c r="T253" s="435">
        <f t="shared" si="30"/>
        <v>0</v>
      </c>
      <c r="U253" s="435">
        <f t="shared" si="31"/>
        <v>0</v>
      </c>
      <c r="V253" s="436" t="str">
        <f t="shared" si="32"/>
        <v>-</v>
      </c>
      <c r="W253" s="437" t="s">
        <v>320</v>
      </c>
      <c r="X253" s="155">
        <v>1.2</v>
      </c>
      <c r="Y253" s="156">
        <f t="shared" si="33"/>
        <v>0</v>
      </c>
      <c r="Z253" s="156"/>
      <c r="AA253" s="175" t="s">
        <v>1260</v>
      </c>
      <c r="AB253" s="438" t="s">
        <v>1258</v>
      </c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49"/>
      <c r="BA253" s="49"/>
      <c r="BB253" s="49"/>
      <c r="BC253" s="49"/>
      <c r="BD253" s="49"/>
      <c r="BE253" s="49"/>
      <c r="BF253" s="74"/>
      <c r="BG253" s="132"/>
      <c r="BH253" s="76"/>
      <c r="BI253" s="77"/>
      <c r="BJ253" s="439"/>
      <c r="BK253" s="439"/>
      <c r="BL253" s="439"/>
      <c r="BM253" s="439"/>
      <c r="BN253" s="439"/>
      <c r="BO253" s="439"/>
      <c r="BP253" s="439">
        <v>1</v>
      </c>
      <c r="BQ253" s="439"/>
      <c r="BR253" s="439"/>
      <c r="BS253" s="440"/>
      <c r="BT253" s="439"/>
      <c r="BU253" s="439"/>
      <c r="BV253" s="439"/>
      <c r="BW253" s="439"/>
      <c r="BX253" s="439"/>
      <c r="BY253" s="439"/>
      <c r="BZ253" s="439"/>
      <c r="CA253" s="439"/>
      <c r="CB253" s="439">
        <v>1</v>
      </c>
      <c r="CC253" s="439"/>
      <c r="CD253" s="439"/>
      <c r="CE253" s="439"/>
      <c r="CF253" s="77"/>
      <c r="CG253" s="439"/>
      <c r="CH253" s="439">
        <v>1</v>
      </c>
      <c r="CI253" s="439"/>
      <c r="CJ253" s="78"/>
      <c r="CK253" s="133"/>
      <c r="CL253" s="75"/>
    </row>
    <row r="254" spans="1:90" s="47" customFormat="1" ht="13" customHeight="1">
      <c r="A254" s="1128"/>
      <c r="B254" s="433" t="s">
        <v>321</v>
      </c>
      <c r="C254" s="433" t="s">
        <v>322</v>
      </c>
      <c r="D254" s="160">
        <v>2</v>
      </c>
      <c r="E254" s="442">
        <v>115</v>
      </c>
      <c r="F254" s="161"/>
      <c r="G254" s="162"/>
      <c r="H254" s="163"/>
      <c r="I254" s="533"/>
      <c r="J254" s="164"/>
      <c r="K254" s="165"/>
      <c r="L254" s="166"/>
      <c r="M254" s="167"/>
      <c r="N254" s="168"/>
      <c r="O254" s="169"/>
      <c r="P254" s="170"/>
      <c r="Q254" s="171"/>
      <c r="R254" s="172"/>
      <c r="S254" s="577"/>
      <c r="T254" s="435">
        <f t="shared" si="30"/>
        <v>0</v>
      </c>
      <c r="U254" s="435">
        <f t="shared" si="31"/>
        <v>0</v>
      </c>
      <c r="V254" s="436" t="str">
        <f t="shared" si="32"/>
        <v>-</v>
      </c>
      <c r="W254" s="437" t="s">
        <v>323</v>
      </c>
      <c r="X254" s="155">
        <v>1.5</v>
      </c>
      <c r="Y254" s="156">
        <f t="shared" si="33"/>
        <v>0</v>
      </c>
      <c r="Z254" s="156"/>
      <c r="AA254" s="175" t="s">
        <v>1260</v>
      </c>
      <c r="AB254" s="438" t="s">
        <v>1258</v>
      </c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49"/>
      <c r="BA254" s="49"/>
      <c r="BB254" s="49"/>
      <c r="BC254" s="49"/>
      <c r="BD254" s="49"/>
      <c r="BE254" s="49"/>
      <c r="BF254" s="74"/>
      <c r="BG254" s="132"/>
      <c r="BH254" s="76"/>
      <c r="BI254" s="77"/>
      <c r="BJ254" s="439"/>
      <c r="BK254" s="439">
        <v>1</v>
      </c>
      <c r="BL254" s="439"/>
      <c r="BM254" s="439"/>
      <c r="BN254" s="439"/>
      <c r="BO254" s="439"/>
      <c r="BP254" s="439">
        <v>1</v>
      </c>
      <c r="BQ254" s="439"/>
      <c r="BR254" s="439"/>
      <c r="BS254" s="440"/>
      <c r="BT254" s="439"/>
      <c r="BU254" s="439"/>
      <c r="BV254" s="439"/>
      <c r="BW254" s="439"/>
      <c r="BX254" s="439"/>
      <c r="BY254" s="439"/>
      <c r="BZ254" s="439">
        <v>1</v>
      </c>
      <c r="CA254" s="439"/>
      <c r="CB254" s="439">
        <v>1</v>
      </c>
      <c r="CC254" s="439"/>
      <c r="CD254" s="439"/>
      <c r="CE254" s="439"/>
      <c r="CF254" s="77"/>
      <c r="CG254" s="439"/>
      <c r="CH254" s="439">
        <v>1</v>
      </c>
      <c r="CI254" s="439">
        <v>1</v>
      </c>
      <c r="CJ254" s="78"/>
      <c r="CK254" s="133"/>
      <c r="CL254" s="75"/>
    </row>
    <row r="255" spans="1:90" s="47" customFormat="1" ht="13" customHeight="1">
      <c r="A255" s="1128"/>
      <c r="B255" s="433" t="s">
        <v>324</v>
      </c>
      <c r="C255" s="433" t="s">
        <v>325</v>
      </c>
      <c r="D255" s="160">
        <v>1</v>
      </c>
      <c r="E255" s="442">
        <v>89</v>
      </c>
      <c r="F255" s="161"/>
      <c r="G255" s="162"/>
      <c r="H255" s="163"/>
      <c r="I255" s="533"/>
      <c r="J255" s="164"/>
      <c r="K255" s="165"/>
      <c r="L255" s="166"/>
      <c r="M255" s="167"/>
      <c r="N255" s="168"/>
      <c r="O255" s="169"/>
      <c r="P255" s="170"/>
      <c r="Q255" s="171"/>
      <c r="R255" s="172"/>
      <c r="S255" s="577"/>
      <c r="T255" s="435">
        <f t="shared" si="30"/>
        <v>0</v>
      </c>
      <c r="U255" s="435">
        <f t="shared" si="31"/>
        <v>0</v>
      </c>
      <c r="V255" s="436" t="str">
        <f t="shared" si="32"/>
        <v>-</v>
      </c>
      <c r="W255" s="437" t="s">
        <v>323</v>
      </c>
      <c r="X255" s="155">
        <v>1.1599999999999999</v>
      </c>
      <c r="Y255" s="156">
        <f t="shared" si="33"/>
        <v>0</v>
      </c>
      <c r="Z255" s="156"/>
      <c r="AA255" s="175" t="s">
        <v>1252</v>
      </c>
      <c r="AB255" s="438" t="s">
        <v>1258</v>
      </c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  <c r="AY255" s="49"/>
      <c r="AZ255" s="49"/>
      <c r="BA255" s="49"/>
      <c r="BB255" s="49"/>
      <c r="BC255" s="49"/>
      <c r="BD255" s="49"/>
      <c r="BE255" s="49"/>
      <c r="BF255" s="74"/>
      <c r="BG255" s="132"/>
      <c r="BH255" s="76"/>
      <c r="BI255" s="77"/>
      <c r="BJ255" s="439"/>
      <c r="BK255" s="439"/>
      <c r="BL255" s="439"/>
      <c r="BM255" s="439"/>
      <c r="BN255" s="439"/>
      <c r="BO255" s="439"/>
      <c r="BP255" s="439">
        <v>1</v>
      </c>
      <c r="BQ255" s="439"/>
      <c r="BR255" s="439"/>
      <c r="BS255" s="440"/>
      <c r="BT255" s="439"/>
      <c r="BU255" s="439"/>
      <c r="BV255" s="439"/>
      <c r="BW255" s="439"/>
      <c r="BX255" s="439"/>
      <c r="BY255" s="439"/>
      <c r="BZ255" s="439"/>
      <c r="CA255" s="439"/>
      <c r="CB255" s="439">
        <v>1</v>
      </c>
      <c r="CC255" s="439"/>
      <c r="CD255" s="439"/>
      <c r="CE255" s="439"/>
      <c r="CF255" s="77"/>
      <c r="CG255" s="439"/>
      <c r="CH255" s="439">
        <v>1</v>
      </c>
      <c r="CI255" s="439"/>
      <c r="CJ255" s="78"/>
      <c r="CK255" s="133"/>
      <c r="CL255" s="75"/>
    </row>
    <row r="256" spans="1:90" s="47" customFormat="1" ht="13" customHeight="1">
      <c r="A256" s="1128"/>
      <c r="B256" s="433" t="s">
        <v>326</v>
      </c>
      <c r="C256" s="433" t="s">
        <v>327</v>
      </c>
      <c r="D256" s="160">
        <v>1</v>
      </c>
      <c r="E256" s="442">
        <v>91</v>
      </c>
      <c r="F256" s="161"/>
      <c r="G256" s="162"/>
      <c r="H256" s="163"/>
      <c r="I256" s="533"/>
      <c r="J256" s="164"/>
      <c r="K256" s="165"/>
      <c r="L256" s="166"/>
      <c r="M256" s="167"/>
      <c r="N256" s="168"/>
      <c r="O256" s="169"/>
      <c r="P256" s="170"/>
      <c r="Q256" s="171"/>
      <c r="R256" s="172"/>
      <c r="S256" s="577"/>
      <c r="T256" s="435">
        <f t="shared" si="30"/>
        <v>0</v>
      </c>
      <c r="U256" s="435">
        <f t="shared" si="31"/>
        <v>0</v>
      </c>
      <c r="V256" s="436" t="str">
        <f t="shared" si="32"/>
        <v>-</v>
      </c>
      <c r="W256" s="437" t="s">
        <v>40</v>
      </c>
      <c r="X256" s="155">
        <v>1.28</v>
      </c>
      <c r="Y256" s="156">
        <f t="shared" si="33"/>
        <v>0</v>
      </c>
      <c r="Z256" s="156"/>
      <c r="AA256" s="175" t="s">
        <v>1252</v>
      </c>
      <c r="AB256" s="438" t="s">
        <v>1258</v>
      </c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49"/>
      <c r="BA256" s="49"/>
      <c r="BB256" s="49"/>
      <c r="BC256" s="49"/>
      <c r="BD256" s="49"/>
      <c r="BE256" s="49"/>
      <c r="BF256" s="74"/>
      <c r="BG256" s="132"/>
      <c r="BH256" s="76"/>
      <c r="BI256" s="77"/>
      <c r="BJ256" s="439"/>
      <c r="BK256" s="439"/>
      <c r="BL256" s="439"/>
      <c r="BM256" s="439"/>
      <c r="BN256" s="439"/>
      <c r="BO256" s="439"/>
      <c r="BP256" s="439">
        <v>1</v>
      </c>
      <c r="BQ256" s="439"/>
      <c r="BR256" s="439"/>
      <c r="BS256" s="440"/>
      <c r="BT256" s="439"/>
      <c r="BU256" s="439"/>
      <c r="BV256" s="439"/>
      <c r="BW256" s="439"/>
      <c r="BX256" s="439"/>
      <c r="BY256" s="439"/>
      <c r="BZ256" s="439"/>
      <c r="CA256" s="439"/>
      <c r="CB256" s="439"/>
      <c r="CC256" s="439">
        <v>1</v>
      </c>
      <c r="CD256" s="439"/>
      <c r="CE256" s="439"/>
      <c r="CF256" s="77"/>
      <c r="CG256" s="439"/>
      <c r="CH256" s="439"/>
      <c r="CI256" s="439">
        <v>1</v>
      </c>
      <c r="CJ256" s="78"/>
      <c r="CK256" s="133"/>
      <c r="CL256" s="75"/>
    </row>
    <row r="257" spans="1:90" s="47" customFormat="1" ht="13" customHeight="1">
      <c r="A257" s="1128"/>
      <c r="B257" s="433" t="s">
        <v>328</v>
      </c>
      <c r="C257" s="433" t="s">
        <v>329</v>
      </c>
      <c r="D257" s="160">
        <v>1</v>
      </c>
      <c r="E257" s="442">
        <v>76</v>
      </c>
      <c r="F257" s="161"/>
      <c r="G257" s="162"/>
      <c r="H257" s="163"/>
      <c r="I257" s="533"/>
      <c r="J257" s="164"/>
      <c r="K257" s="165"/>
      <c r="L257" s="166"/>
      <c r="M257" s="167"/>
      <c r="N257" s="168"/>
      <c r="O257" s="169"/>
      <c r="P257" s="170"/>
      <c r="Q257" s="171"/>
      <c r="R257" s="172"/>
      <c r="S257" s="577"/>
      <c r="T257" s="435">
        <f t="shared" si="30"/>
        <v>0</v>
      </c>
      <c r="U257" s="435">
        <f t="shared" si="31"/>
        <v>0</v>
      </c>
      <c r="V257" s="436" t="str">
        <f t="shared" si="32"/>
        <v>-</v>
      </c>
      <c r="W257" s="437" t="s">
        <v>323</v>
      </c>
      <c r="X257" s="155">
        <v>1.01</v>
      </c>
      <c r="Y257" s="156">
        <f t="shared" si="33"/>
        <v>0</v>
      </c>
      <c r="Z257" s="156"/>
      <c r="AA257" s="175" t="s">
        <v>1252</v>
      </c>
      <c r="AB257" s="438" t="s">
        <v>1258</v>
      </c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  <c r="AY257" s="49"/>
      <c r="AZ257" s="49"/>
      <c r="BA257" s="49"/>
      <c r="BB257" s="49"/>
      <c r="BC257" s="49"/>
      <c r="BD257" s="49"/>
      <c r="BE257" s="49"/>
      <c r="BF257" s="74"/>
      <c r="BG257" s="132"/>
      <c r="BH257" s="76"/>
      <c r="BI257" s="77"/>
      <c r="BJ257" s="439"/>
      <c r="BK257" s="439"/>
      <c r="BL257" s="439"/>
      <c r="BM257" s="439"/>
      <c r="BN257" s="439"/>
      <c r="BO257" s="439"/>
      <c r="BP257" s="439">
        <v>1</v>
      </c>
      <c r="BQ257" s="439"/>
      <c r="BR257" s="439"/>
      <c r="BS257" s="440"/>
      <c r="BT257" s="439"/>
      <c r="BU257" s="439"/>
      <c r="BV257" s="439"/>
      <c r="BW257" s="439"/>
      <c r="BX257" s="439"/>
      <c r="BY257" s="439"/>
      <c r="BZ257" s="439"/>
      <c r="CA257" s="439"/>
      <c r="CB257" s="439"/>
      <c r="CC257" s="439">
        <v>1</v>
      </c>
      <c r="CD257" s="439"/>
      <c r="CE257" s="439"/>
      <c r="CF257" s="77"/>
      <c r="CG257" s="439"/>
      <c r="CH257" s="439"/>
      <c r="CI257" s="439">
        <v>1</v>
      </c>
      <c r="CJ257" s="78"/>
      <c r="CK257" s="133"/>
      <c r="CL257" s="75"/>
    </row>
    <row r="258" spans="1:90" s="47" customFormat="1" ht="13" customHeight="1">
      <c r="A258" s="1128"/>
      <c r="B258" s="433" t="s">
        <v>330</v>
      </c>
      <c r="C258" s="433" t="s">
        <v>331</v>
      </c>
      <c r="D258" s="160">
        <v>1</v>
      </c>
      <c r="E258" s="442">
        <v>163</v>
      </c>
      <c r="F258" s="161"/>
      <c r="G258" s="162"/>
      <c r="H258" s="163"/>
      <c r="I258" s="533"/>
      <c r="J258" s="164"/>
      <c r="K258" s="165"/>
      <c r="L258" s="166"/>
      <c r="M258" s="167"/>
      <c r="N258" s="168"/>
      <c r="O258" s="169"/>
      <c r="P258" s="170"/>
      <c r="Q258" s="171"/>
      <c r="R258" s="172"/>
      <c r="S258" s="577"/>
      <c r="T258" s="435">
        <f t="shared" si="30"/>
        <v>0</v>
      </c>
      <c r="U258" s="435">
        <f t="shared" si="31"/>
        <v>0</v>
      </c>
      <c r="V258" s="436" t="str">
        <f t="shared" si="32"/>
        <v>-</v>
      </c>
      <c r="W258" s="437" t="s">
        <v>332</v>
      </c>
      <c r="X258" s="155">
        <v>2.52</v>
      </c>
      <c r="Y258" s="156">
        <f t="shared" si="33"/>
        <v>0</v>
      </c>
      <c r="Z258" s="156"/>
      <c r="AA258" s="175" t="s">
        <v>1260</v>
      </c>
      <c r="AB258" s="438" t="s">
        <v>1258</v>
      </c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49"/>
      <c r="BA258" s="49"/>
      <c r="BB258" s="49"/>
      <c r="BC258" s="49"/>
      <c r="BD258" s="49"/>
      <c r="BE258" s="49"/>
      <c r="BF258" s="74"/>
      <c r="BG258" s="132"/>
      <c r="BH258" s="76"/>
      <c r="BI258" s="77"/>
      <c r="BJ258" s="439"/>
      <c r="BK258" s="439"/>
      <c r="BL258" s="439"/>
      <c r="BM258" s="439"/>
      <c r="BN258" s="439"/>
      <c r="BO258" s="439"/>
      <c r="BP258" s="439">
        <v>1</v>
      </c>
      <c r="BQ258" s="439"/>
      <c r="BR258" s="439"/>
      <c r="BS258" s="440"/>
      <c r="BT258" s="439"/>
      <c r="BU258" s="439"/>
      <c r="BV258" s="439"/>
      <c r="BW258" s="439"/>
      <c r="BX258" s="439"/>
      <c r="BY258" s="439"/>
      <c r="BZ258" s="439"/>
      <c r="CA258" s="439"/>
      <c r="CB258" s="439"/>
      <c r="CC258" s="439">
        <v>1</v>
      </c>
      <c r="CD258" s="439"/>
      <c r="CE258" s="439"/>
      <c r="CF258" s="77"/>
      <c r="CG258" s="439"/>
      <c r="CH258" s="439"/>
      <c r="CI258" s="439">
        <v>1</v>
      </c>
      <c r="CJ258" s="78"/>
      <c r="CK258" s="133"/>
      <c r="CL258" s="75"/>
    </row>
    <row r="259" spans="1:90" s="47" customFormat="1" ht="13" customHeight="1">
      <c r="A259" s="1128"/>
      <c r="B259" s="433" t="s">
        <v>333</v>
      </c>
      <c r="C259" s="433" t="s">
        <v>334</v>
      </c>
      <c r="D259" s="160">
        <v>1</v>
      </c>
      <c r="E259" s="442">
        <v>191</v>
      </c>
      <c r="F259" s="161"/>
      <c r="G259" s="162"/>
      <c r="H259" s="163"/>
      <c r="I259" s="533"/>
      <c r="J259" s="164"/>
      <c r="K259" s="165"/>
      <c r="L259" s="166"/>
      <c r="M259" s="167"/>
      <c r="N259" s="168"/>
      <c r="O259" s="169"/>
      <c r="P259" s="170"/>
      <c r="Q259" s="171"/>
      <c r="R259" s="172"/>
      <c r="S259" s="577"/>
      <c r="T259" s="435">
        <f t="shared" si="30"/>
        <v>0</v>
      </c>
      <c r="U259" s="435">
        <f t="shared" si="31"/>
        <v>0</v>
      </c>
      <c r="V259" s="436" t="str">
        <f t="shared" si="32"/>
        <v>-</v>
      </c>
      <c r="W259" s="437" t="s">
        <v>335</v>
      </c>
      <c r="X259" s="155">
        <v>2.66</v>
      </c>
      <c r="Y259" s="156">
        <f t="shared" si="33"/>
        <v>0</v>
      </c>
      <c r="Z259" s="156"/>
      <c r="AA259" s="175" t="s">
        <v>1254</v>
      </c>
      <c r="AB259" s="438" t="s">
        <v>1259</v>
      </c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  <c r="AY259" s="49"/>
      <c r="AZ259" s="49"/>
      <c r="BA259" s="49"/>
      <c r="BB259" s="49"/>
      <c r="BC259" s="49"/>
      <c r="BD259" s="49"/>
      <c r="BE259" s="49"/>
      <c r="BF259" s="74"/>
      <c r="BG259" s="132"/>
      <c r="BH259" s="76"/>
      <c r="BI259" s="77"/>
      <c r="BJ259" s="439"/>
      <c r="BK259" s="439"/>
      <c r="BL259" s="439"/>
      <c r="BM259" s="439"/>
      <c r="BN259" s="439"/>
      <c r="BO259" s="439"/>
      <c r="BP259" s="439"/>
      <c r="BQ259" s="439"/>
      <c r="BR259" s="439">
        <v>1</v>
      </c>
      <c r="BS259" s="440"/>
      <c r="BT259" s="439"/>
      <c r="BU259" s="439"/>
      <c r="BV259" s="439"/>
      <c r="BW259" s="439"/>
      <c r="BX259" s="439"/>
      <c r="BY259" s="439"/>
      <c r="BZ259" s="439"/>
      <c r="CA259" s="439"/>
      <c r="CB259" s="439">
        <v>1</v>
      </c>
      <c r="CC259" s="439"/>
      <c r="CD259" s="439"/>
      <c r="CE259" s="439"/>
      <c r="CF259" s="77"/>
      <c r="CG259" s="439"/>
      <c r="CH259" s="439">
        <v>1</v>
      </c>
      <c r="CI259" s="439"/>
      <c r="CJ259" s="78"/>
      <c r="CK259" s="133"/>
      <c r="CL259" s="75"/>
    </row>
    <row r="260" spans="1:90" s="47" customFormat="1" ht="13" customHeight="1">
      <c r="A260" s="1128"/>
      <c r="B260" s="433" t="s">
        <v>336</v>
      </c>
      <c r="C260" s="433" t="s">
        <v>337</v>
      </c>
      <c r="D260" s="160">
        <v>1</v>
      </c>
      <c r="E260" s="442">
        <v>246</v>
      </c>
      <c r="F260" s="161"/>
      <c r="G260" s="162"/>
      <c r="H260" s="163"/>
      <c r="I260" s="533"/>
      <c r="J260" s="164"/>
      <c r="K260" s="165"/>
      <c r="L260" s="166"/>
      <c r="M260" s="167"/>
      <c r="N260" s="168"/>
      <c r="O260" s="169"/>
      <c r="P260" s="170"/>
      <c r="Q260" s="171"/>
      <c r="R260" s="172"/>
      <c r="S260" s="577"/>
      <c r="T260" s="435">
        <f t="shared" si="30"/>
        <v>0</v>
      </c>
      <c r="U260" s="435">
        <f t="shared" si="31"/>
        <v>0</v>
      </c>
      <c r="V260" s="436" t="str">
        <f t="shared" si="32"/>
        <v>-</v>
      </c>
      <c r="W260" s="437" t="s">
        <v>338</v>
      </c>
      <c r="X260" s="155">
        <v>4</v>
      </c>
      <c r="Y260" s="156">
        <f t="shared" si="33"/>
        <v>0</v>
      </c>
      <c r="Z260" s="156"/>
      <c r="AA260" s="175" t="s">
        <v>1260</v>
      </c>
      <c r="AB260" s="438" t="s">
        <v>1259</v>
      </c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  <c r="AY260" s="49"/>
      <c r="AZ260" s="49"/>
      <c r="BA260" s="49"/>
      <c r="BB260" s="49"/>
      <c r="BC260" s="49"/>
      <c r="BD260" s="49"/>
      <c r="BE260" s="49"/>
      <c r="BF260" s="74"/>
      <c r="BG260" s="132"/>
      <c r="BH260" s="76"/>
      <c r="BI260" s="77"/>
      <c r="BJ260" s="439"/>
      <c r="BK260" s="439"/>
      <c r="BL260" s="439"/>
      <c r="BM260" s="439"/>
      <c r="BN260" s="439"/>
      <c r="BO260" s="439"/>
      <c r="BP260" s="439"/>
      <c r="BQ260" s="439"/>
      <c r="BR260" s="439">
        <v>1</v>
      </c>
      <c r="BS260" s="440"/>
      <c r="BT260" s="439"/>
      <c r="BU260" s="439"/>
      <c r="BV260" s="439"/>
      <c r="BW260" s="439"/>
      <c r="BX260" s="439"/>
      <c r="BY260" s="439"/>
      <c r="BZ260" s="439"/>
      <c r="CA260" s="439"/>
      <c r="CB260" s="439">
        <v>1</v>
      </c>
      <c r="CC260" s="439"/>
      <c r="CD260" s="439"/>
      <c r="CE260" s="439"/>
      <c r="CF260" s="77"/>
      <c r="CG260" s="439">
        <v>1</v>
      </c>
      <c r="CH260" s="439"/>
      <c r="CI260" s="439"/>
      <c r="CJ260" s="78"/>
      <c r="CK260" s="133"/>
      <c r="CL260" s="75"/>
    </row>
    <row r="261" spans="1:90" s="47" customFormat="1" ht="13" customHeight="1">
      <c r="A261" s="1128"/>
      <c r="B261" s="433" t="s">
        <v>339</v>
      </c>
      <c r="C261" s="433" t="s">
        <v>340</v>
      </c>
      <c r="D261" s="160">
        <v>1</v>
      </c>
      <c r="E261" s="442">
        <v>252</v>
      </c>
      <c r="F261" s="161"/>
      <c r="G261" s="162"/>
      <c r="H261" s="163"/>
      <c r="I261" s="533"/>
      <c r="J261" s="164"/>
      <c r="K261" s="165"/>
      <c r="L261" s="166"/>
      <c r="M261" s="167"/>
      <c r="N261" s="168"/>
      <c r="O261" s="169"/>
      <c r="P261" s="170"/>
      <c r="Q261" s="171"/>
      <c r="R261" s="172"/>
      <c r="S261" s="577"/>
      <c r="T261" s="435">
        <f t="shared" si="30"/>
        <v>0</v>
      </c>
      <c r="U261" s="435">
        <f t="shared" si="31"/>
        <v>0</v>
      </c>
      <c r="V261" s="436" t="str">
        <f t="shared" si="32"/>
        <v>-</v>
      </c>
      <c r="W261" s="437" t="s">
        <v>323</v>
      </c>
      <c r="X261" s="155">
        <v>2.95</v>
      </c>
      <c r="Y261" s="156">
        <f t="shared" si="33"/>
        <v>0</v>
      </c>
      <c r="Z261" s="156"/>
      <c r="AA261" s="175" t="s">
        <v>1260</v>
      </c>
      <c r="AB261" s="438" t="s">
        <v>1259</v>
      </c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49"/>
      <c r="BA261" s="49"/>
      <c r="BB261" s="49"/>
      <c r="BC261" s="49"/>
      <c r="BD261" s="49"/>
      <c r="BE261" s="49"/>
      <c r="BF261" s="74"/>
      <c r="BG261" s="132"/>
      <c r="BH261" s="76"/>
      <c r="BI261" s="77"/>
      <c r="BJ261" s="439"/>
      <c r="BK261" s="439"/>
      <c r="BL261" s="439"/>
      <c r="BM261" s="439"/>
      <c r="BN261" s="439"/>
      <c r="BO261" s="439"/>
      <c r="BP261" s="439"/>
      <c r="BQ261" s="439"/>
      <c r="BR261" s="439">
        <v>1</v>
      </c>
      <c r="BS261" s="440"/>
      <c r="BT261" s="439"/>
      <c r="BU261" s="439"/>
      <c r="BV261" s="439"/>
      <c r="BW261" s="439"/>
      <c r="BX261" s="439"/>
      <c r="BY261" s="439"/>
      <c r="BZ261" s="439"/>
      <c r="CA261" s="439"/>
      <c r="CB261" s="439">
        <v>1</v>
      </c>
      <c r="CC261" s="439"/>
      <c r="CD261" s="439"/>
      <c r="CE261" s="439"/>
      <c r="CF261" s="77"/>
      <c r="CG261" s="439"/>
      <c r="CH261" s="439">
        <v>1</v>
      </c>
      <c r="CI261" s="439"/>
      <c r="CJ261" s="78"/>
      <c r="CK261" s="133"/>
      <c r="CL261" s="75"/>
    </row>
    <row r="262" spans="1:90" s="47" customFormat="1" ht="13" customHeight="1">
      <c r="A262" s="1128"/>
      <c r="B262" s="433" t="s">
        <v>341</v>
      </c>
      <c r="C262" s="433" t="s">
        <v>342</v>
      </c>
      <c r="D262" s="160">
        <v>1</v>
      </c>
      <c r="E262" s="442">
        <v>117</v>
      </c>
      <c r="F262" s="161"/>
      <c r="G262" s="162"/>
      <c r="H262" s="163"/>
      <c r="I262" s="533"/>
      <c r="J262" s="164"/>
      <c r="K262" s="165"/>
      <c r="L262" s="166"/>
      <c r="M262" s="167"/>
      <c r="N262" s="168"/>
      <c r="O262" s="169"/>
      <c r="P262" s="170"/>
      <c r="Q262" s="171"/>
      <c r="R262" s="172"/>
      <c r="S262" s="577"/>
      <c r="T262" s="435">
        <f t="shared" si="30"/>
        <v>0</v>
      </c>
      <c r="U262" s="435">
        <f t="shared" si="31"/>
        <v>0</v>
      </c>
      <c r="V262" s="436" t="str">
        <f t="shared" si="32"/>
        <v>-</v>
      </c>
      <c r="W262" s="437" t="s">
        <v>323</v>
      </c>
      <c r="X262" s="155">
        <v>1.67</v>
      </c>
      <c r="Y262" s="156">
        <f t="shared" si="33"/>
        <v>0</v>
      </c>
      <c r="Z262" s="156"/>
      <c r="AA262" s="175" t="s">
        <v>1252</v>
      </c>
      <c r="AB262" s="438" t="s">
        <v>1259</v>
      </c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  <c r="AY262" s="49"/>
      <c r="AZ262" s="49"/>
      <c r="BA262" s="49"/>
      <c r="BB262" s="49"/>
      <c r="BC262" s="49"/>
      <c r="BD262" s="49"/>
      <c r="BE262" s="49"/>
      <c r="BF262" s="74"/>
      <c r="BG262" s="132"/>
      <c r="BH262" s="76"/>
      <c r="BI262" s="77"/>
      <c r="BJ262" s="439"/>
      <c r="BK262" s="439"/>
      <c r="BL262" s="439"/>
      <c r="BM262" s="439"/>
      <c r="BN262" s="439"/>
      <c r="BO262" s="439"/>
      <c r="BP262" s="439"/>
      <c r="BQ262" s="439"/>
      <c r="BR262" s="439">
        <v>1</v>
      </c>
      <c r="BS262" s="440"/>
      <c r="BT262" s="439"/>
      <c r="BU262" s="439"/>
      <c r="BV262" s="439"/>
      <c r="BW262" s="439"/>
      <c r="BX262" s="439"/>
      <c r="BY262" s="439"/>
      <c r="BZ262" s="439"/>
      <c r="CA262" s="439"/>
      <c r="CB262" s="439">
        <v>1</v>
      </c>
      <c r="CC262" s="439"/>
      <c r="CD262" s="439"/>
      <c r="CE262" s="439"/>
      <c r="CF262" s="77"/>
      <c r="CG262" s="439"/>
      <c r="CH262" s="439"/>
      <c r="CI262" s="439">
        <v>1</v>
      </c>
      <c r="CJ262" s="78"/>
      <c r="CK262" s="133"/>
      <c r="CL262" s="75"/>
    </row>
    <row r="263" spans="1:90" s="47" customFormat="1" ht="13" customHeight="1">
      <c r="A263" s="1128"/>
      <c r="B263" s="433" t="s">
        <v>343</v>
      </c>
      <c r="C263" s="433" t="s">
        <v>344</v>
      </c>
      <c r="D263" s="160">
        <v>1</v>
      </c>
      <c r="E263" s="442">
        <v>288</v>
      </c>
      <c r="F263" s="161"/>
      <c r="G263" s="162"/>
      <c r="H263" s="163"/>
      <c r="I263" s="533"/>
      <c r="J263" s="164"/>
      <c r="K263" s="165"/>
      <c r="L263" s="166"/>
      <c r="M263" s="167"/>
      <c r="N263" s="168"/>
      <c r="O263" s="169"/>
      <c r="P263" s="170"/>
      <c r="Q263" s="171"/>
      <c r="R263" s="172"/>
      <c r="S263" s="577"/>
      <c r="T263" s="435">
        <f t="shared" si="30"/>
        <v>0</v>
      </c>
      <c r="U263" s="435">
        <f t="shared" si="31"/>
        <v>0</v>
      </c>
      <c r="V263" s="436" t="str">
        <f t="shared" si="32"/>
        <v>-</v>
      </c>
      <c r="W263" s="437" t="s">
        <v>307</v>
      </c>
      <c r="X263" s="155">
        <v>5</v>
      </c>
      <c r="Y263" s="156">
        <f t="shared" si="33"/>
        <v>0</v>
      </c>
      <c r="Z263" s="156"/>
      <c r="AA263" s="175" t="s">
        <v>1252</v>
      </c>
      <c r="AB263" s="438" t="s">
        <v>1259</v>
      </c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49"/>
      <c r="BA263" s="49"/>
      <c r="BB263" s="49"/>
      <c r="BC263" s="49"/>
      <c r="BD263" s="49"/>
      <c r="BE263" s="49"/>
      <c r="BF263" s="74"/>
      <c r="BG263" s="132"/>
      <c r="BH263" s="76"/>
      <c r="BI263" s="77"/>
      <c r="BJ263" s="439"/>
      <c r="BK263" s="439"/>
      <c r="BL263" s="439"/>
      <c r="BM263" s="439"/>
      <c r="BN263" s="439"/>
      <c r="BO263" s="439"/>
      <c r="BP263" s="439"/>
      <c r="BQ263" s="439"/>
      <c r="BR263" s="439">
        <v>1</v>
      </c>
      <c r="BS263" s="440"/>
      <c r="BT263" s="439"/>
      <c r="BU263" s="439"/>
      <c r="BV263" s="439"/>
      <c r="BW263" s="439"/>
      <c r="BX263" s="439"/>
      <c r="BY263" s="439"/>
      <c r="BZ263" s="439"/>
      <c r="CA263" s="439"/>
      <c r="CB263" s="439"/>
      <c r="CC263" s="439">
        <v>1</v>
      </c>
      <c r="CD263" s="439"/>
      <c r="CE263" s="439"/>
      <c r="CF263" s="77"/>
      <c r="CG263" s="439"/>
      <c r="CH263" s="439"/>
      <c r="CI263" s="439">
        <v>1</v>
      </c>
      <c r="CJ263" s="78"/>
      <c r="CK263" s="133"/>
      <c r="CL263" s="75"/>
    </row>
    <row r="264" spans="1:90" s="47" customFormat="1" ht="13" customHeight="1">
      <c r="A264" s="1128"/>
      <c r="B264" s="433" t="s">
        <v>345</v>
      </c>
      <c r="C264" s="433" t="s">
        <v>346</v>
      </c>
      <c r="D264" s="160">
        <v>2</v>
      </c>
      <c r="E264" s="442">
        <v>247</v>
      </c>
      <c r="F264" s="161"/>
      <c r="G264" s="162"/>
      <c r="H264" s="163"/>
      <c r="I264" s="533"/>
      <c r="J264" s="164"/>
      <c r="K264" s="165"/>
      <c r="L264" s="166"/>
      <c r="M264" s="167"/>
      <c r="N264" s="168"/>
      <c r="O264" s="169"/>
      <c r="P264" s="170"/>
      <c r="Q264" s="171"/>
      <c r="R264" s="172"/>
      <c r="S264" s="577"/>
      <c r="T264" s="435">
        <f t="shared" si="30"/>
        <v>0</v>
      </c>
      <c r="U264" s="435">
        <f t="shared" si="31"/>
        <v>0</v>
      </c>
      <c r="V264" s="436" t="str">
        <f t="shared" si="32"/>
        <v>-</v>
      </c>
      <c r="W264" s="437" t="s">
        <v>347</v>
      </c>
      <c r="X264" s="155">
        <v>3.97</v>
      </c>
      <c r="Y264" s="156">
        <f t="shared" si="33"/>
        <v>0</v>
      </c>
      <c r="Z264" s="156"/>
      <c r="AA264" s="175" t="s">
        <v>1252</v>
      </c>
      <c r="AB264" s="438" t="s">
        <v>1259</v>
      </c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  <c r="AY264" s="49"/>
      <c r="AZ264" s="49"/>
      <c r="BA264" s="49"/>
      <c r="BB264" s="49"/>
      <c r="BC264" s="49"/>
      <c r="BD264" s="49"/>
      <c r="BE264" s="49"/>
      <c r="BF264" s="74"/>
      <c r="BG264" s="132"/>
      <c r="BH264" s="76"/>
      <c r="BI264" s="77"/>
      <c r="BJ264" s="439"/>
      <c r="BK264" s="439">
        <v>1</v>
      </c>
      <c r="BL264" s="439"/>
      <c r="BM264" s="439"/>
      <c r="BN264" s="439"/>
      <c r="BO264" s="439"/>
      <c r="BP264" s="439"/>
      <c r="BQ264" s="439"/>
      <c r="BR264" s="439">
        <v>1</v>
      </c>
      <c r="BS264" s="440"/>
      <c r="BT264" s="439"/>
      <c r="BU264" s="439"/>
      <c r="BV264" s="439"/>
      <c r="BW264" s="439"/>
      <c r="BX264" s="439"/>
      <c r="BY264" s="439"/>
      <c r="BZ264" s="439">
        <v>1</v>
      </c>
      <c r="CA264" s="439"/>
      <c r="CB264" s="439"/>
      <c r="CC264" s="439">
        <v>1</v>
      </c>
      <c r="CD264" s="439"/>
      <c r="CE264" s="439"/>
      <c r="CF264" s="77"/>
      <c r="CG264" s="439"/>
      <c r="CH264" s="439"/>
      <c r="CI264" s="439">
        <v>2</v>
      </c>
      <c r="CJ264" s="78"/>
      <c r="CK264" s="133"/>
      <c r="CL264" s="75"/>
    </row>
    <row r="265" spans="1:90" s="47" customFormat="1" ht="13" customHeight="1">
      <c r="A265" s="1128"/>
      <c r="B265" s="433" t="s">
        <v>1631</v>
      </c>
      <c r="C265" s="433" t="s">
        <v>348</v>
      </c>
      <c r="D265" s="160">
        <v>1</v>
      </c>
      <c r="E265" s="442">
        <v>110</v>
      </c>
      <c r="F265" s="161"/>
      <c r="G265" s="162"/>
      <c r="H265" s="163"/>
      <c r="I265" s="533"/>
      <c r="J265" s="164"/>
      <c r="K265" s="165"/>
      <c r="L265" s="166"/>
      <c r="M265" s="167"/>
      <c r="N265" s="168"/>
      <c r="O265" s="169"/>
      <c r="P265" s="170"/>
      <c r="Q265" s="171"/>
      <c r="R265" s="172"/>
      <c r="S265" s="577"/>
      <c r="T265" s="435">
        <f t="shared" si="30"/>
        <v>0</v>
      </c>
      <c r="U265" s="435">
        <f t="shared" si="31"/>
        <v>0</v>
      </c>
      <c r="V265" s="436" t="str">
        <f t="shared" si="32"/>
        <v>-</v>
      </c>
      <c r="W265" s="482">
        <v>200</v>
      </c>
      <c r="X265" s="155">
        <v>1.61</v>
      </c>
      <c r="Y265" s="156">
        <f t="shared" si="33"/>
        <v>0</v>
      </c>
      <c r="Z265" s="156"/>
      <c r="AA265" s="175" t="s">
        <v>1252</v>
      </c>
      <c r="AB265" s="438" t="s">
        <v>1259</v>
      </c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  <c r="BB265" s="49"/>
      <c r="BC265" s="49"/>
      <c r="BD265" s="49"/>
      <c r="BE265" s="49"/>
      <c r="BF265" s="74"/>
      <c r="BG265" s="132"/>
      <c r="BH265" s="76"/>
      <c r="BI265" s="77"/>
      <c r="BJ265" s="439"/>
      <c r="BK265" s="439"/>
      <c r="BL265" s="439"/>
      <c r="BM265" s="439"/>
      <c r="BN265" s="439"/>
      <c r="BO265" s="439"/>
      <c r="BP265" s="439"/>
      <c r="BQ265" s="439"/>
      <c r="BR265" s="439">
        <v>1</v>
      </c>
      <c r="BS265" s="440"/>
      <c r="BT265" s="439"/>
      <c r="BU265" s="439"/>
      <c r="BV265" s="439"/>
      <c r="BW265" s="439"/>
      <c r="BX265" s="439"/>
      <c r="BY265" s="439"/>
      <c r="BZ265" s="439"/>
      <c r="CA265" s="439"/>
      <c r="CB265" s="439"/>
      <c r="CC265" s="439">
        <v>1</v>
      </c>
      <c r="CD265" s="439"/>
      <c r="CE265" s="439"/>
      <c r="CF265" s="77"/>
      <c r="CG265" s="439"/>
      <c r="CH265" s="439"/>
      <c r="CI265" s="439">
        <v>1</v>
      </c>
      <c r="CJ265" s="78"/>
      <c r="CK265" s="133"/>
      <c r="CL265" s="75"/>
    </row>
    <row r="266" spans="1:90" s="47" customFormat="1" ht="13" customHeight="1">
      <c r="A266" s="1128"/>
      <c r="B266" s="433" t="s">
        <v>349</v>
      </c>
      <c r="C266" s="433" t="s">
        <v>350</v>
      </c>
      <c r="D266" s="160">
        <v>1</v>
      </c>
      <c r="E266" s="442">
        <v>115</v>
      </c>
      <c r="F266" s="161"/>
      <c r="G266" s="162"/>
      <c r="H266" s="163"/>
      <c r="I266" s="533"/>
      <c r="J266" s="164"/>
      <c r="K266" s="165"/>
      <c r="L266" s="166"/>
      <c r="M266" s="167"/>
      <c r="N266" s="168"/>
      <c r="O266" s="169"/>
      <c r="P266" s="170"/>
      <c r="Q266" s="171"/>
      <c r="R266" s="172"/>
      <c r="S266" s="577"/>
      <c r="T266" s="435">
        <f t="shared" si="30"/>
        <v>0</v>
      </c>
      <c r="U266" s="435">
        <f t="shared" si="31"/>
        <v>0</v>
      </c>
      <c r="V266" s="436" t="str">
        <f t="shared" si="32"/>
        <v>-</v>
      </c>
      <c r="W266" s="437" t="s">
        <v>351</v>
      </c>
      <c r="X266" s="155">
        <v>1.72</v>
      </c>
      <c r="Y266" s="156">
        <f t="shared" si="33"/>
        <v>0</v>
      </c>
      <c r="Z266" s="156"/>
      <c r="AA266" s="175" t="s">
        <v>1252</v>
      </c>
      <c r="AB266" s="438" t="s">
        <v>1259</v>
      </c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  <c r="AY266" s="49"/>
      <c r="AZ266" s="49"/>
      <c r="BA266" s="49"/>
      <c r="BB266" s="49"/>
      <c r="BC266" s="49"/>
      <c r="BD266" s="49"/>
      <c r="BE266" s="49"/>
      <c r="BF266" s="74"/>
      <c r="BG266" s="132"/>
      <c r="BH266" s="76"/>
      <c r="BI266" s="77"/>
      <c r="BJ266" s="439"/>
      <c r="BK266" s="439"/>
      <c r="BL266" s="439"/>
      <c r="BM266" s="439"/>
      <c r="BN266" s="439"/>
      <c r="BO266" s="439"/>
      <c r="BP266" s="439"/>
      <c r="BQ266" s="439"/>
      <c r="BR266" s="439">
        <v>1</v>
      </c>
      <c r="BS266" s="440"/>
      <c r="BT266" s="439"/>
      <c r="BU266" s="439"/>
      <c r="BV266" s="439"/>
      <c r="BW266" s="439"/>
      <c r="BX266" s="439"/>
      <c r="BY266" s="439"/>
      <c r="BZ266" s="439"/>
      <c r="CA266" s="439"/>
      <c r="CB266" s="439"/>
      <c r="CC266" s="439">
        <v>1</v>
      </c>
      <c r="CD266" s="439"/>
      <c r="CE266" s="439"/>
      <c r="CF266" s="77"/>
      <c r="CG266" s="439"/>
      <c r="CH266" s="439"/>
      <c r="CI266" s="439">
        <v>1</v>
      </c>
      <c r="CJ266" s="78"/>
      <c r="CK266" s="133"/>
      <c r="CL266" s="75"/>
    </row>
    <row r="267" spans="1:90" s="47" customFormat="1" ht="13" customHeight="1">
      <c r="A267" s="1128"/>
      <c r="B267" s="432" t="s">
        <v>352</v>
      </c>
      <c r="C267" s="432" t="s">
        <v>353</v>
      </c>
      <c r="D267" s="160">
        <v>1</v>
      </c>
      <c r="E267" s="442">
        <v>127</v>
      </c>
      <c r="F267" s="161"/>
      <c r="G267" s="162"/>
      <c r="H267" s="163"/>
      <c r="I267" s="533"/>
      <c r="J267" s="164"/>
      <c r="K267" s="165"/>
      <c r="L267" s="166"/>
      <c r="M267" s="167"/>
      <c r="N267" s="168"/>
      <c r="O267" s="169"/>
      <c r="P267" s="170"/>
      <c r="Q267" s="171"/>
      <c r="R267" s="172"/>
      <c r="S267" s="577"/>
      <c r="T267" s="435">
        <f t="shared" si="30"/>
        <v>0</v>
      </c>
      <c r="U267" s="435">
        <f t="shared" si="31"/>
        <v>0</v>
      </c>
      <c r="V267" s="436" t="str">
        <f t="shared" si="32"/>
        <v>-</v>
      </c>
      <c r="W267" s="437" t="s">
        <v>351</v>
      </c>
      <c r="X267" s="155">
        <v>1.9</v>
      </c>
      <c r="Y267" s="156">
        <f t="shared" si="33"/>
        <v>0</v>
      </c>
      <c r="Z267" s="156"/>
      <c r="AA267" s="175" t="s">
        <v>1252</v>
      </c>
      <c r="AB267" s="438" t="s">
        <v>1259</v>
      </c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  <c r="AY267" s="49"/>
      <c r="AZ267" s="49"/>
      <c r="BA267" s="49"/>
      <c r="BB267" s="49"/>
      <c r="BC267" s="49"/>
      <c r="BD267" s="49"/>
      <c r="BE267" s="49"/>
      <c r="BF267" s="74"/>
      <c r="BG267" s="132"/>
      <c r="BH267" s="76"/>
      <c r="BI267" s="77"/>
      <c r="BJ267" s="439"/>
      <c r="BK267" s="439"/>
      <c r="BL267" s="439"/>
      <c r="BM267" s="439"/>
      <c r="BN267" s="439"/>
      <c r="BO267" s="439"/>
      <c r="BP267" s="439"/>
      <c r="BQ267" s="439"/>
      <c r="BR267" s="439">
        <v>1</v>
      </c>
      <c r="BS267" s="440"/>
      <c r="BT267" s="439"/>
      <c r="BU267" s="439"/>
      <c r="BV267" s="439"/>
      <c r="BW267" s="439"/>
      <c r="BX267" s="439"/>
      <c r="BY267" s="439"/>
      <c r="BZ267" s="439"/>
      <c r="CA267" s="439"/>
      <c r="CB267" s="439"/>
      <c r="CC267" s="439">
        <v>1</v>
      </c>
      <c r="CD267" s="439"/>
      <c r="CE267" s="439"/>
      <c r="CF267" s="77"/>
      <c r="CG267" s="439"/>
      <c r="CH267" s="439"/>
      <c r="CI267" s="439">
        <v>1</v>
      </c>
      <c r="CJ267" s="78"/>
      <c r="CK267" s="133"/>
      <c r="CL267" s="75"/>
    </row>
    <row r="268" spans="1:90" s="47" customFormat="1" ht="13" customHeight="1">
      <c r="A268" s="1128"/>
      <c r="B268" s="432" t="s">
        <v>354</v>
      </c>
      <c r="C268" s="432" t="s">
        <v>355</v>
      </c>
      <c r="D268" s="160">
        <v>1</v>
      </c>
      <c r="E268" s="442">
        <v>141</v>
      </c>
      <c r="F268" s="161"/>
      <c r="G268" s="162"/>
      <c r="H268" s="163"/>
      <c r="I268" s="533"/>
      <c r="J268" s="164"/>
      <c r="K268" s="165"/>
      <c r="L268" s="166"/>
      <c r="M268" s="167"/>
      <c r="N268" s="168"/>
      <c r="O268" s="169"/>
      <c r="P268" s="170"/>
      <c r="Q268" s="171"/>
      <c r="R268" s="172"/>
      <c r="S268" s="577"/>
      <c r="T268" s="435">
        <f t="shared" si="30"/>
        <v>0</v>
      </c>
      <c r="U268" s="435">
        <f t="shared" si="31"/>
        <v>0</v>
      </c>
      <c r="V268" s="436" t="str">
        <f t="shared" si="32"/>
        <v>-</v>
      </c>
      <c r="W268" s="437" t="s">
        <v>307</v>
      </c>
      <c r="X268" s="155">
        <v>2.13</v>
      </c>
      <c r="Y268" s="156">
        <f t="shared" si="33"/>
        <v>0</v>
      </c>
      <c r="Z268" s="156"/>
      <c r="AA268" s="175" t="s">
        <v>1252</v>
      </c>
      <c r="AB268" s="438" t="s">
        <v>1259</v>
      </c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49"/>
      <c r="BA268" s="49"/>
      <c r="BB268" s="49"/>
      <c r="BC268" s="49"/>
      <c r="BD268" s="49"/>
      <c r="BE268" s="49"/>
      <c r="BF268" s="74"/>
      <c r="BG268" s="132"/>
      <c r="BH268" s="76"/>
      <c r="BI268" s="77"/>
      <c r="BJ268" s="439"/>
      <c r="BK268" s="439"/>
      <c r="BL268" s="439"/>
      <c r="BM268" s="439"/>
      <c r="BN268" s="439"/>
      <c r="BO268" s="439"/>
      <c r="BP268" s="439"/>
      <c r="BQ268" s="439"/>
      <c r="BR268" s="439">
        <v>1</v>
      </c>
      <c r="BS268" s="440"/>
      <c r="BT268" s="439"/>
      <c r="BU268" s="439"/>
      <c r="BV268" s="439"/>
      <c r="BW268" s="439"/>
      <c r="BX268" s="439"/>
      <c r="BY268" s="439"/>
      <c r="BZ268" s="439"/>
      <c r="CA268" s="439"/>
      <c r="CB268" s="439"/>
      <c r="CC268" s="439">
        <v>1</v>
      </c>
      <c r="CD268" s="439"/>
      <c r="CE268" s="439"/>
      <c r="CF268" s="77"/>
      <c r="CG268" s="439"/>
      <c r="CH268" s="439"/>
      <c r="CI268" s="439">
        <v>1</v>
      </c>
      <c r="CJ268" s="78"/>
      <c r="CK268" s="133"/>
      <c r="CL268" s="75"/>
    </row>
    <row r="269" spans="1:90" s="47" customFormat="1" ht="13" customHeight="1">
      <c r="A269" s="1128"/>
      <c r="B269" s="432" t="s">
        <v>356</v>
      </c>
      <c r="C269" s="432" t="s">
        <v>357</v>
      </c>
      <c r="D269" s="160">
        <v>1</v>
      </c>
      <c r="E269" s="442">
        <v>284</v>
      </c>
      <c r="F269" s="161"/>
      <c r="G269" s="162"/>
      <c r="H269" s="163"/>
      <c r="I269" s="533"/>
      <c r="J269" s="164"/>
      <c r="K269" s="165"/>
      <c r="L269" s="166"/>
      <c r="M269" s="167"/>
      <c r="N269" s="168"/>
      <c r="O269" s="169"/>
      <c r="P269" s="170"/>
      <c r="Q269" s="171"/>
      <c r="R269" s="172"/>
      <c r="S269" s="577"/>
      <c r="T269" s="435">
        <f t="shared" si="30"/>
        <v>0</v>
      </c>
      <c r="U269" s="435">
        <f t="shared" si="31"/>
        <v>0</v>
      </c>
      <c r="V269" s="436" t="str">
        <f t="shared" si="32"/>
        <v>-</v>
      </c>
      <c r="W269" s="437" t="s">
        <v>40</v>
      </c>
      <c r="X269" s="155">
        <v>4.5999999999999996</v>
      </c>
      <c r="Y269" s="156">
        <f t="shared" si="33"/>
        <v>0</v>
      </c>
      <c r="Z269" s="156"/>
      <c r="AA269" s="175" t="s">
        <v>1254</v>
      </c>
      <c r="AB269" s="438" t="s">
        <v>1259</v>
      </c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  <c r="AY269" s="49"/>
      <c r="AZ269" s="49"/>
      <c r="BA269" s="49"/>
      <c r="BB269" s="49"/>
      <c r="BC269" s="49"/>
      <c r="BD269" s="49"/>
      <c r="BE269" s="49"/>
      <c r="BF269" s="74"/>
      <c r="BG269" s="132"/>
      <c r="BH269" s="76"/>
      <c r="BI269" s="77"/>
      <c r="BJ269" s="439"/>
      <c r="BK269" s="439"/>
      <c r="BL269" s="439"/>
      <c r="BM269" s="439"/>
      <c r="BN269" s="439"/>
      <c r="BO269" s="439"/>
      <c r="BP269" s="439"/>
      <c r="BQ269" s="439"/>
      <c r="BR269" s="439">
        <v>1</v>
      </c>
      <c r="BS269" s="440"/>
      <c r="BT269" s="439"/>
      <c r="BU269" s="439"/>
      <c r="BV269" s="439"/>
      <c r="BW269" s="439"/>
      <c r="BX269" s="439"/>
      <c r="BY269" s="439"/>
      <c r="BZ269" s="439"/>
      <c r="CA269" s="439"/>
      <c r="CB269" s="439">
        <v>1</v>
      </c>
      <c r="CC269" s="439"/>
      <c r="CD269" s="439"/>
      <c r="CE269" s="439"/>
      <c r="CF269" s="77"/>
      <c r="CG269" s="439">
        <v>1</v>
      </c>
      <c r="CH269" s="439"/>
      <c r="CI269" s="439"/>
      <c r="CJ269" s="78"/>
      <c r="CK269" s="133"/>
      <c r="CL269" s="75"/>
    </row>
    <row r="270" spans="1:90" s="47" customFormat="1" ht="13" customHeight="1">
      <c r="A270" s="1128"/>
      <c r="B270" s="432" t="s">
        <v>358</v>
      </c>
      <c r="C270" s="432" t="s">
        <v>359</v>
      </c>
      <c r="D270" s="160">
        <v>1</v>
      </c>
      <c r="E270" s="442">
        <v>134</v>
      </c>
      <c r="F270" s="161"/>
      <c r="G270" s="162"/>
      <c r="H270" s="163"/>
      <c r="I270" s="533"/>
      <c r="J270" s="164"/>
      <c r="K270" s="165"/>
      <c r="L270" s="166"/>
      <c r="M270" s="167"/>
      <c r="N270" s="168"/>
      <c r="O270" s="169"/>
      <c r="P270" s="170"/>
      <c r="Q270" s="171"/>
      <c r="R270" s="172"/>
      <c r="S270" s="577"/>
      <c r="T270" s="435">
        <f t="shared" si="30"/>
        <v>0</v>
      </c>
      <c r="U270" s="435">
        <f t="shared" si="31"/>
        <v>0</v>
      </c>
      <c r="V270" s="436" t="str">
        <f t="shared" si="32"/>
        <v>-</v>
      </c>
      <c r="W270" s="437" t="s">
        <v>323</v>
      </c>
      <c r="X270" s="155">
        <v>2.0499999999999998</v>
      </c>
      <c r="Y270" s="156">
        <f t="shared" si="33"/>
        <v>0</v>
      </c>
      <c r="Z270" s="156"/>
      <c r="AA270" s="175" t="s">
        <v>1252</v>
      </c>
      <c r="AB270" s="438" t="s">
        <v>1259</v>
      </c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  <c r="AY270" s="49"/>
      <c r="AZ270" s="49"/>
      <c r="BA270" s="49"/>
      <c r="BB270" s="49"/>
      <c r="BC270" s="49"/>
      <c r="BD270" s="49"/>
      <c r="BE270" s="49"/>
      <c r="BF270" s="74"/>
      <c r="BG270" s="132"/>
      <c r="BH270" s="76"/>
      <c r="BI270" s="77"/>
      <c r="BJ270" s="439"/>
      <c r="BK270" s="439"/>
      <c r="BL270" s="439"/>
      <c r="BM270" s="439"/>
      <c r="BN270" s="439"/>
      <c r="BO270" s="439"/>
      <c r="BP270" s="439"/>
      <c r="BQ270" s="439"/>
      <c r="BR270" s="439">
        <v>1</v>
      </c>
      <c r="BS270" s="440"/>
      <c r="BT270" s="439"/>
      <c r="BU270" s="439"/>
      <c r="BV270" s="439"/>
      <c r="BW270" s="439"/>
      <c r="BX270" s="439"/>
      <c r="BY270" s="439"/>
      <c r="BZ270" s="439"/>
      <c r="CA270" s="439"/>
      <c r="CB270" s="439"/>
      <c r="CC270" s="439">
        <v>1</v>
      </c>
      <c r="CD270" s="439"/>
      <c r="CE270" s="439"/>
      <c r="CF270" s="77"/>
      <c r="CG270" s="439"/>
      <c r="CH270" s="439"/>
      <c r="CI270" s="439">
        <v>1</v>
      </c>
      <c r="CJ270" s="78"/>
      <c r="CK270" s="133"/>
      <c r="CL270" s="75"/>
    </row>
    <row r="271" spans="1:90" s="47" customFormat="1" ht="13" customHeight="1">
      <c r="A271" s="1133"/>
      <c r="B271" s="443" t="s">
        <v>360</v>
      </c>
      <c r="C271" s="443" t="s">
        <v>361</v>
      </c>
      <c r="D271" s="182">
        <v>1</v>
      </c>
      <c r="E271" s="445">
        <v>112</v>
      </c>
      <c r="F271" s="183"/>
      <c r="G271" s="184"/>
      <c r="H271" s="185"/>
      <c r="I271" s="534"/>
      <c r="J271" s="187"/>
      <c r="K271" s="188"/>
      <c r="L271" s="189"/>
      <c r="M271" s="190"/>
      <c r="N271" s="191"/>
      <c r="O271" s="192"/>
      <c r="P271" s="193"/>
      <c r="Q271" s="194"/>
      <c r="R271" s="195"/>
      <c r="S271" s="578"/>
      <c r="T271" s="446">
        <f t="shared" si="30"/>
        <v>0</v>
      </c>
      <c r="U271" s="446">
        <f t="shared" si="31"/>
        <v>0</v>
      </c>
      <c r="V271" s="447" t="str">
        <f t="shared" si="32"/>
        <v>-</v>
      </c>
      <c r="W271" s="448" t="s">
        <v>323</v>
      </c>
      <c r="X271" s="155">
        <v>1.61</v>
      </c>
      <c r="Y271" s="156">
        <f t="shared" si="33"/>
        <v>0</v>
      </c>
      <c r="Z271" s="156"/>
      <c r="AA271" s="198" t="s">
        <v>1254</v>
      </c>
      <c r="AB271" s="198" t="s">
        <v>1259</v>
      </c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  <c r="AY271" s="49"/>
      <c r="AZ271" s="49"/>
      <c r="BA271" s="49"/>
      <c r="BB271" s="49"/>
      <c r="BC271" s="49"/>
      <c r="BD271" s="49"/>
      <c r="BE271" s="49"/>
      <c r="BF271" s="74"/>
      <c r="BG271" s="132"/>
      <c r="BH271" s="76"/>
      <c r="BI271" s="77"/>
      <c r="BJ271" s="439"/>
      <c r="BK271" s="439"/>
      <c r="BL271" s="439"/>
      <c r="BM271" s="439"/>
      <c r="BN271" s="439"/>
      <c r="BO271" s="439"/>
      <c r="BP271" s="439"/>
      <c r="BQ271" s="439"/>
      <c r="BR271" s="439">
        <v>1</v>
      </c>
      <c r="BS271" s="440"/>
      <c r="BT271" s="439"/>
      <c r="BU271" s="439"/>
      <c r="BV271" s="439"/>
      <c r="BW271" s="439"/>
      <c r="BX271" s="439"/>
      <c r="BY271" s="439"/>
      <c r="BZ271" s="439"/>
      <c r="CA271" s="439">
        <v>1</v>
      </c>
      <c r="CB271" s="439"/>
      <c r="CC271" s="439"/>
      <c r="CD271" s="439"/>
      <c r="CE271" s="439"/>
      <c r="CF271" s="77"/>
      <c r="CG271" s="439">
        <v>1</v>
      </c>
      <c r="CH271" s="439"/>
      <c r="CI271" s="439"/>
      <c r="CJ271" s="78"/>
      <c r="CK271" s="133"/>
      <c r="CL271" s="75"/>
    </row>
    <row r="272" spans="1:90" s="47" customFormat="1" ht="13" customHeight="1">
      <c r="A272" s="1132"/>
      <c r="B272" s="450" t="s">
        <v>203</v>
      </c>
      <c r="C272" s="450" t="s">
        <v>204</v>
      </c>
      <c r="D272" s="139">
        <v>11</v>
      </c>
      <c r="E272" s="442">
        <v>61</v>
      </c>
      <c r="F272" s="140"/>
      <c r="G272" s="141"/>
      <c r="H272" s="142"/>
      <c r="I272" s="143"/>
      <c r="J272" s="144"/>
      <c r="K272" s="145"/>
      <c r="L272" s="146"/>
      <c r="M272" s="147"/>
      <c r="N272" s="148"/>
      <c r="O272" s="149"/>
      <c r="P272" s="150"/>
      <c r="Q272" s="151"/>
      <c r="R272" s="152"/>
      <c r="S272" s="579"/>
      <c r="T272" s="451">
        <f t="shared" si="30"/>
        <v>0</v>
      </c>
      <c r="U272" s="451">
        <f t="shared" si="31"/>
        <v>0</v>
      </c>
      <c r="V272" s="452" t="str">
        <f t="shared" si="32"/>
        <v>-</v>
      </c>
      <c r="W272" s="200" t="s">
        <v>1880</v>
      </c>
      <c r="X272" s="155">
        <v>0.37</v>
      </c>
      <c r="Y272" s="156">
        <f t="shared" si="33"/>
        <v>0</v>
      </c>
      <c r="Z272" s="156"/>
      <c r="AA272" s="175" t="s">
        <v>1254</v>
      </c>
      <c r="AB272" s="438" t="s">
        <v>1263</v>
      </c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74"/>
      <c r="BG272" s="132"/>
      <c r="BH272" s="76"/>
      <c r="BI272" s="77"/>
      <c r="BJ272" s="439"/>
      <c r="BK272" s="439">
        <v>11</v>
      </c>
      <c r="BL272" s="439"/>
      <c r="BM272" s="439"/>
      <c r="BN272" s="439"/>
      <c r="BO272" s="439"/>
      <c r="BP272" s="439"/>
      <c r="BQ272" s="439"/>
      <c r="BR272" s="439"/>
      <c r="BS272" s="440"/>
      <c r="BT272" s="441">
        <v>11</v>
      </c>
      <c r="BU272" s="439"/>
      <c r="BV272" s="441">
        <v>11</v>
      </c>
      <c r="BW272" s="441"/>
      <c r="BX272" s="441"/>
      <c r="BY272" s="439"/>
      <c r="BZ272" s="439"/>
      <c r="CA272" s="439"/>
      <c r="CB272" s="439"/>
      <c r="CC272" s="439"/>
      <c r="CD272" s="439"/>
      <c r="CE272" s="439"/>
      <c r="CF272" s="77"/>
      <c r="CG272" s="439"/>
      <c r="CH272" s="439"/>
      <c r="CI272" s="439"/>
      <c r="CJ272" s="78"/>
      <c r="CK272" s="133"/>
      <c r="CL272" s="75"/>
    </row>
    <row r="273" spans="1:90" s="47" customFormat="1" ht="13" customHeight="1">
      <c r="A273" s="1128"/>
      <c r="B273" s="433" t="s">
        <v>205</v>
      </c>
      <c r="C273" s="433" t="s">
        <v>206</v>
      </c>
      <c r="D273" s="160">
        <v>5</v>
      </c>
      <c r="E273" s="442">
        <v>36</v>
      </c>
      <c r="F273" s="161"/>
      <c r="G273" s="162"/>
      <c r="H273" s="163"/>
      <c r="I273" s="533"/>
      <c r="J273" s="164"/>
      <c r="K273" s="165"/>
      <c r="L273" s="166"/>
      <c r="M273" s="167"/>
      <c r="N273" s="168"/>
      <c r="O273" s="169"/>
      <c r="P273" s="170"/>
      <c r="Q273" s="171"/>
      <c r="R273" s="172"/>
      <c r="S273" s="577"/>
      <c r="T273" s="435">
        <f t="shared" si="30"/>
        <v>0</v>
      </c>
      <c r="U273" s="435">
        <f t="shared" si="31"/>
        <v>0</v>
      </c>
      <c r="V273" s="436" t="str">
        <f t="shared" si="32"/>
        <v>-</v>
      </c>
      <c r="W273" s="437" t="s">
        <v>1881</v>
      </c>
      <c r="X273" s="155">
        <v>0.28999999999999998</v>
      </c>
      <c r="Y273" s="156">
        <f t="shared" si="33"/>
        <v>0</v>
      </c>
      <c r="Z273" s="156"/>
      <c r="AA273" s="175" t="s">
        <v>1252</v>
      </c>
      <c r="AB273" s="438" t="s">
        <v>1263</v>
      </c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49"/>
      <c r="BA273" s="49"/>
      <c r="BB273" s="49"/>
      <c r="BC273" s="49"/>
      <c r="BD273" s="49"/>
      <c r="BE273" s="49"/>
      <c r="BF273" s="74"/>
      <c r="BG273" s="132"/>
      <c r="BH273" s="76"/>
      <c r="BI273" s="77"/>
      <c r="BJ273" s="439"/>
      <c r="BK273" s="439"/>
      <c r="BL273" s="439">
        <v>5</v>
      </c>
      <c r="BM273" s="439"/>
      <c r="BN273" s="439"/>
      <c r="BO273" s="439"/>
      <c r="BP273" s="439"/>
      <c r="BQ273" s="439"/>
      <c r="BR273" s="439"/>
      <c r="BS273" s="440"/>
      <c r="BT273" s="441">
        <v>5</v>
      </c>
      <c r="BU273" s="439"/>
      <c r="BV273" s="441"/>
      <c r="BW273" s="441"/>
      <c r="BX273" s="441">
        <v>5</v>
      </c>
      <c r="BY273" s="439"/>
      <c r="BZ273" s="439"/>
      <c r="CA273" s="439"/>
      <c r="CB273" s="439"/>
      <c r="CC273" s="439"/>
      <c r="CD273" s="439"/>
      <c r="CE273" s="439"/>
      <c r="CF273" s="77"/>
      <c r="CG273" s="439"/>
      <c r="CH273" s="439"/>
      <c r="CI273" s="439"/>
      <c r="CJ273" s="78"/>
      <c r="CK273" s="133"/>
      <c r="CL273" s="75"/>
    </row>
    <row r="274" spans="1:90" s="47" customFormat="1" ht="13" customHeight="1">
      <c r="A274" s="1128"/>
      <c r="B274" s="433" t="s">
        <v>207</v>
      </c>
      <c r="C274" s="433" t="s">
        <v>208</v>
      </c>
      <c r="D274" s="160">
        <v>10</v>
      </c>
      <c r="E274" s="442">
        <v>70</v>
      </c>
      <c r="F274" s="161"/>
      <c r="G274" s="162"/>
      <c r="H274" s="163"/>
      <c r="I274" s="533"/>
      <c r="J274" s="164"/>
      <c r="K274" s="165"/>
      <c r="L274" s="166"/>
      <c r="M274" s="167"/>
      <c r="N274" s="168"/>
      <c r="O274" s="169"/>
      <c r="P274" s="170"/>
      <c r="Q274" s="171"/>
      <c r="R274" s="172"/>
      <c r="S274" s="577"/>
      <c r="T274" s="435">
        <f t="shared" si="30"/>
        <v>0</v>
      </c>
      <c r="U274" s="435">
        <f t="shared" si="31"/>
        <v>0</v>
      </c>
      <c r="V274" s="436" t="str">
        <f t="shared" si="32"/>
        <v>-</v>
      </c>
      <c r="W274" s="437" t="s">
        <v>1882</v>
      </c>
      <c r="X274" s="155">
        <v>0.59</v>
      </c>
      <c r="Y274" s="156">
        <f t="shared" si="33"/>
        <v>0</v>
      </c>
      <c r="Z274" s="156"/>
      <c r="AA274" s="175" t="s">
        <v>1260</v>
      </c>
      <c r="AB274" s="438" t="s">
        <v>1262</v>
      </c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  <c r="AY274" s="49"/>
      <c r="AZ274" s="49"/>
      <c r="BA274" s="49"/>
      <c r="BB274" s="49"/>
      <c r="BC274" s="49"/>
      <c r="BD274" s="49"/>
      <c r="BE274" s="49"/>
      <c r="BF274" s="74"/>
      <c r="BG274" s="132"/>
      <c r="BH274" s="76"/>
      <c r="BI274" s="77"/>
      <c r="BJ274" s="439"/>
      <c r="BK274" s="439"/>
      <c r="BL274" s="439">
        <v>10</v>
      </c>
      <c r="BM274" s="439"/>
      <c r="BN274" s="439"/>
      <c r="BO274" s="439"/>
      <c r="BP274" s="439"/>
      <c r="BQ274" s="439"/>
      <c r="BR274" s="439"/>
      <c r="BS274" s="440"/>
      <c r="BT274" s="441"/>
      <c r="BU274" s="439"/>
      <c r="BV274" s="441"/>
      <c r="BW274" s="441"/>
      <c r="BX274" s="441"/>
      <c r="BY274" s="439"/>
      <c r="BZ274" s="439"/>
      <c r="CA274" s="439"/>
      <c r="CB274" s="439"/>
      <c r="CC274" s="439"/>
      <c r="CD274" s="439">
        <v>10</v>
      </c>
      <c r="CE274" s="439"/>
      <c r="CF274" s="77"/>
      <c r="CG274" s="439"/>
      <c r="CH274" s="439">
        <v>10</v>
      </c>
      <c r="CI274" s="439"/>
      <c r="CJ274" s="78"/>
      <c r="CK274" s="133"/>
      <c r="CL274" s="75"/>
    </row>
    <row r="275" spans="1:90" s="47" customFormat="1" ht="13" customHeight="1">
      <c r="A275" s="1128"/>
      <c r="B275" s="433" t="s">
        <v>209</v>
      </c>
      <c r="C275" s="433" t="s">
        <v>210</v>
      </c>
      <c r="D275" s="160">
        <v>10</v>
      </c>
      <c r="E275" s="442">
        <v>76</v>
      </c>
      <c r="F275" s="161"/>
      <c r="G275" s="162"/>
      <c r="H275" s="163"/>
      <c r="I275" s="533"/>
      <c r="J275" s="164"/>
      <c r="K275" s="165"/>
      <c r="L275" s="166"/>
      <c r="M275" s="167"/>
      <c r="N275" s="168"/>
      <c r="O275" s="169"/>
      <c r="P275" s="170"/>
      <c r="Q275" s="171"/>
      <c r="R275" s="172"/>
      <c r="S275" s="577"/>
      <c r="T275" s="435">
        <f t="shared" si="30"/>
        <v>0</v>
      </c>
      <c r="U275" s="435">
        <f t="shared" si="31"/>
        <v>0</v>
      </c>
      <c r="V275" s="436" t="str">
        <f t="shared" si="32"/>
        <v>-</v>
      </c>
      <c r="W275" s="437" t="s">
        <v>1882</v>
      </c>
      <c r="X275" s="155">
        <v>0.72</v>
      </c>
      <c r="Y275" s="156">
        <f t="shared" si="33"/>
        <v>0</v>
      </c>
      <c r="Z275" s="156"/>
      <c r="AA275" s="175" t="s">
        <v>1254</v>
      </c>
      <c r="AB275" s="438" t="s">
        <v>1262</v>
      </c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49"/>
      <c r="BA275" s="49"/>
      <c r="BB275" s="49"/>
      <c r="BC275" s="49"/>
      <c r="BD275" s="49"/>
      <c r="BE275" s="49"/>
      <c r="BF275" s="74"/>
      <c r="BG275" s="132"/>
      <c r="BH275" s="76"/>
      <c r="BI275" s="77"/>
      <c r="BJ275" s="439"/>
      <c r="BK275" s="439"/>
      <c r="BL275" s="439">
        <v>10</v>
      </c>
      <c r="BM275" s="439"/>
      <c r="BN275" s="439"/>
      <c r="BO275" s="439"/>
      <c r="BP275" s="439"/>
      <c r="BQ275" s="439"/>
      <c r="BR275" s="439"/>
      <c r="BS275" s="440"/>
      <c r="BT275" s="441"/>
      <c r="BU275" s="439"/>
      <c r="BV275" s="441"/>
      <c r="BW275" s="441"/>
      <c r="BX275" s="441"/>
      <c r="BY275" s="439"/>
      <c r="BZ275" s="439"/>
      <c r="CA275" s="439"/>
      <c r="CB275" s="439"/>
      <c r="CC275" s="439"/>
      <c r="CD275" s="439">
        <v>10</v>
      </c>
      <c r="CE275" s="439"/>
      <c r="CF275" s="77"/>
      <c r="CG275" s="439">
        <v>10</v>
      </c>
      <c r="CH275" s="439"/>
      <c r="CI275" s="439"/>
      <c r="CJ275" s="78"/>
      <c r="CK275" s="133"/>
      <c r="CL275" s="75"/>
    </row>
    <row r="276" spans="1:90" s="47" customFormat="1" ht="13" customHeight="1">
      <c r="A276" s="1128"/>
      <c r="B276" s="433" t="s">
        <v>211</v>
      </c>
      <c r="C276" s="433" t="s">
        <v>212</v>
      </c>
      <c r="D276" s="160">
        <v>5</v>
      </c>
      <c r="E276" s="442">
        <v>41</v>
      </c>
      <c r="F276" s="161"/>
      <c r="G276" s="162"/>
      <c r="H276" s="163"/>
      <c r="I276" s="533"/>
      <c r="J276" s="164"/>
      <c r="K276" s="165"/>
      <c r="L276" s="166"/>
      <c r="M276" s="167"/>
      <c r="N276" s="168"/>
      <c r="O276" s="169"/>
      <c r="P276" s="170"/>
      <c r="Q276" s="171"/>
      <c r="R276" s="172"/>
      <c r="S276" s="577"/>
      <c r="T276" s="435">
        <f t="shared" si="30"/>
        <v>0</v>
      </c>
      <c r="U276" s="435">
        <f t="shared" si="31"/>
        <v>0</v>
      </c>
      <c r="V276" s="436" t="str">
        <f t="shared" si="32"/>
        <v>-</v>
      </c>
      <c r="W276" s="437" t="s">
        <v>1883</v>
      </c>
      <c r="X276" s="155">
        <v>0.33</v>
      </c>
      <c r="Y276" s="156">
        <f t="shared" si="33"/>
        <v>0</v>
      </c>
      <c r="Z276" s="156"/>
      <c r="AA276" s="175" t="s">
        <v>1252</v>
      </c>
      <c r="AB276" s="438" t="s">
        <v>1262</v>
      </c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49"/>
      <c r="BA276" s="49"/>
      <c r="BB276" s="49"/>
      <c r="BC276" s="49"/>
      <c r="BD276" s="49"/>
      <c r="BE276" s="49"/>
      <c r="BF276" s="74"/>
      <c r="BG276" s="132"/>
      <c r="BH276" s="76"/>
      <c r="BI276" s="77"/>
      <c r="BJ276" s="439"/>
      <c r="BK276" s="439"/>
      <c r="BL276" s="439"/>
      <c r="BM276" s="439">
        <v>5</v>
      </c>
      <c r="BN276" s="439"/>
      <c r="BO276" s="439"/>
      <c r="BP276" s="439"/>
      <c r="BQ276" s="439"/>
      <c r="BR276" s="439"/>
      <c r="BS276" s="440"/>
      <c r="BT276" s="441">
        <v>5</v>
      </c>
      <c r="BU276" s="439"/>
      <c r="BV276" s="441"/>
      <c r="BW276" s="441"/>
      <c r="BX276" s="441">
        <v>5</v>
      </c>
      <c r="BY276" s="439"/>
      <c r="BZ276" s="439"/>
      <c r="CA276" s="439"/>
      <c r="CB276" s="439"/>
      <c r="CC276" s="439"/>
      <c r="CD276" s="439"/>
      <c r="CE276" s="439"/>
      <c r="CF276" s="77"/>
      <c r="CG276" s="439"/>
      <c r="CH276" s="439"/>
      <c r="CI276" s="439"/>
      <c r="CJ276" s="78"/>
      <c r="CK276" s="133"/>
      <c r="CL276" s="75"/>
    </row>
    <row r="277" spans="1:90" s="47" customFormat="1" ht="13" customHeight="1">
      <c r="A277" s="1128"/>
      <c r="B277" s="433" t="s">
        <v>213</v>
      </c>
      <c r="C277" s="433" t="s">
        <v>214</v>
      </c>
      <c r="D277" s="160">
        <v>10</v>
      </c>
      <c r="E277" s="442">
        <v>94</v>
      </c>
      <c r="F277" s="161"/>
      <c r="G277" s="162"/>
      <c r="H277" s="163"/>
      <c r="I277" s="533"/>
      <c r="J277" s="164"/>
      <c r="K277" s="165"/>
      <c r="L277" s="166"/>
      <c r="M277" s="167"/>
      <c r="N277" s="168"/>
      <c r="O277" s="169"/>
      <c r="P277" s="170"/>
      <c r="Q277" s="171"/>
      <c r="R277" s="172"/>
      <c r="S277" s="577"/>
      <c r="T277" s="435">
        <f t="shared" si="30"/>
        <v>0</v>
      </c>
      <c r="U277" s="435">
        <f t="shared" si="31"/>
        <v>0</v>
      </c>
      <c r="V277" s="436" t="str">
        <f t="shared" si="32"/>
        <v>-</v>
      </c>
      <c r="W277" s="437" t="s">
        <v>1884</v>
      </c>
      <c r="X277" s="155">
        <v>1.08</v>
      </c>
      <c r="Y277" s="156">
        <f t="shared" si="33"/>
        <v>0</v>
      </c>
      <c r="Z277" s="156"/>
      <c r="AA277" s="175" t="s">
        <v>1254</v>
      </c>
      <c r="AB277" s="438" t="s">
        <v>1260</v>
      </c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  <c r="AY277" s="49"/>
      <c r="AZ277" s="49"/>
      <c r="BA277" s="49"/>
      <c r="BB277" s="49"/>
      <c r="BC277" s="49"/>
      <c r="BD277" s="49"/>
      <c r="BE277" s="49"/>
      <c r="BF277" s="74"/>
      <c r="BG277" s="132"/>
      <c r="BH277" s="76"/>
      <c r="BI277" s="77"/>
      <c r="BJ277" s="439"/>
      <c r="BK277" s="439"/>
      <c r="BL277" s="439"/>
      <c r="BM277" s="439">
        <v>10</v>
      </c>
      <c r="BN277" s="439"/>
      <c r="BO277" s="439"/>
      <c r="BP277" s="439"/>
      <c r="BQ277" s="439"/>
      <c r="BR277" s="439"/>
      <c r="BS277" s="440"/>
      <c r="BT277" s="439"/>
      <c r="BU277" s="439"/>
      <c r="BV277" s="439"/>
      <c r="BW277" s="439"/>
      <c r="BX277" s="439"/>
      <c r="BY277" s="439"/>
      <c r="BZ277" s="439"/>
      <c r="CA277" s="439">
        <v>10</v>
      </c>
      <c r="CB277" s="439"/>
      <c r="CC277" s="439"/>
      <c r="CD277" s="439"/>
      <c r="CE277" s="439"/>
      <c r="CF277" s="77"/>
      <c r="CG277" s="439">
        <v>7</v>
      </c>
      <c r="CH277" s="439">
        <v>3</v>
      </c>
      <c r="CI277" s="439"/>
      <c r="CJ277" s="78"/>
      <c r="CK277" s="133"/>
      <c r="CL277" s="75"/>
    </row>
    <row r="278" spans="1:90" s="47" customFormat="1" ht="13" customHeight="1">
      <c r="A278" s="1127" t="s">
        <v>202</v>
      </c>
      <c r="B278" s="433" t="s">
        <v>215</v>
      </c>
      <c r="C278" s="433" t="s">
        <v>216</v>
      </c>
      <c r="D278" s="160">
        <v>10</v>
      </c>
      <c r="E278" s="442">
        <v>119</v>
      </c>
      <c r="F278" s="161"/>
      <c r="G278" s="162"/>
      <c r="H278" s="163"/>
      <c r="I278" s="533"/>
      <c r="J278" s="164"/>
      <c r="K278" s="165"/>
      <c r="L278" s="166"/>
      <c r="M278" s="167"/>
      <c r="N278" s="168"/>
      <c r="O278" s="169"/>
      <c r="P278" s="170"/>
      <c r="Q278" s="171"/>
      <c r="R278" s="172"/>
      <c r="S278" s="577"/>
      <c r="T278" s="435">
        <f t="shared" ref="T278:T280" si="34">I278+H278+F278+G278+M278+J278+L278+K278+N278+R278+Q278+O278+S278+P278</f>
        <v>0</v>
      </c>
      <c r="U278" s="435">
        <f t="shared" ref="U278:U280" si="35">T278*D278</f>
        <v>0</v>
      </c>
      <c r="V278" s="436" t="str">
        <f t="shared" si="32"/>
        <v>-</v>
      </c>
      <c r="W278" s="437" t="s">
        <v>1885</v>
      </c>
      <c r="X278" s="155">
        <v>1.55</v>
      </c>
      <c r="Y278" s="156">
        <f t="shared" ref="Y278:Y281" si="36">X278*T278</f>
        <v>0</v>
      </c>
      <c r="Z278" s="156"/>
      <c r="AA278" s="175" t="s">
        <v>1254</v>
      </c>
      <c r="AB278" s="438" t="s">
        <v>1260</v>
      </c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49"/>
      <c r="BA278" s="49"/>
      <c r="BB278" s="49"/>
      <c r="BC278" s="49"/>
      <c r="BD278" s="49"/>
      <c r="BE278" s="49"/>
      <c r="BF278" s="74"/>
      <c r="BG278" s="132"/>
      <c r="BH278" s="76"/>
      <c r="BI278" s="77"/>
      <c r="BJ278" s="439"/>
      <c r="BK278" s="439"/>
      <c r="BL278" s="439"/>
      <c r="BM278" s="439">
        <v>10</v>
      </c>
      <c r="BN278" s="439"/>
      <c r="BO278" s="439"/>
      <c r="BP278" s="439"/>
      <c r="BQ278" s="439"/>
      <c r="BR278" s="439"/>
      <c r="BS278" s="440"/>
      <c r="BT278" s="439"/>
      <c r="BU278" s="439"/>
      <c r="BV278" s="439"/>
      <c r="BW278" s="439"/>
      <c r="BX278" s="439"/>
      <c r="BY278" s="439"/>
      <c r="BZ278" s="439"/>
      <c r="CA278" s="439">
        <v>10</v>
      </c>
      <c r="CB278" s="439"/>
      <c r="CC278" s="439"/>
      <c r="CD278" s="439"/>
      <c r="CE278" s="439"/>
      <c r="CF278" s="77"/>
      <c r="CG278" s="439">
        <v>7</v>
      </c>
      <c r="CH278" s="439">
        <v>3</v>
      </c>
      <c r="CI278" s="439"/>
      <c r="CJ278" s="78"/>
      <c r="CK278" s="133"/>
      <c r="CL278" s="75"/>
    </row>
    <row r="279" spans="1:90" s="47" customFormat="1" ht="13" customHeight="1">
      <c r="A279" s="1128"/>
      <c r="B279" s="433" t="s">
        <v>217</v>
      </c>
      <c r="C279" s="433" t="s">
        <v>218</v>
      </c>
      <c r="D279" s="160">
        <v>5</v>
      </c>
      <c r="E279" s="442">
        <v>63</v>
      </c>
      <c r="F279" s="161"/>
      <c r="G279" s="162"/>
      <c r="H279" s="163"/>
      <c r="I279" s="533"/>
      <c r="J279" s="164"/>
      <c r="K279" s="165"/>
      <c r="L279" s="166"/>
      <c r="M279" s="167"/>
      <c r="N279" s="168"/>
      <c r="O279" s="169"/>
      <c r="P279" s="170"/>
      <c r="Q279" s="171"/>
      <c r="R279" s="172"/>
      <c r="S279" s="577"/>
      <c r="T279" s="435">
        <f t="shared" si="34"/>
        <v>0</v>
      </c>
      <c r="U279" s="435">
        <f t="shared" si="35"/>
        <v>0</v>
      </c>
      <c r="V279" s="436" t="str">
        <f t="shared" si="32"/>
        <v>-</v>
      </c>
      <c r="W279" s="437" t="s">
        <v>8</v>
      </c>
      <c r="X279" s="155">
        <v>0.84</v>
      </c>
      <c r="Y279" s="156">
        <f t="shared" si="36"/>
        <v>0</v>
      </c>
      <c r="Z279" s="156"/>
      <c r="AA279" s="175" t="s">
        <v>1254</v>
      </c>
      <c r="AB279" s="438" t="s">
        <v>1260</v>
      </c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  <c r="AY279" s="49"/>
      <c r="AZ279" s="49"/>
      <c r="BA279" s="49"/>
      <c r="BB279" s="49"/>
      <c r="BC279" s="49"/>
      <c r="BD279" s="49"/>
      <c r="BE279" s="49"/>
      <c r="BF279" s="74"/>
      <c r="BG279" s="132"/>
      <c r="BH279" s="76"/>
      <c r="BI279" s="77"/>
      <c r="BJ279" s="439"/>
      <c r="BK279" s="439"/>
      <c r="BL279" s="439"/>
      <c r="BM279" s="439"/>
      <c r="BN279" s="439">
        <v>5</v>
      </c>
      <c r="BO279" s="439"/>
      <c r="BP279" s="439"/>
      <c r="BQ279" s="439"/>
      <c r="BR279" s="439"/>
      <c r="BS279" s="440"/>
      <c r="BT279" s="439"/>
      <c r="BU279" s="439"/>
      <c r="BV279" s="439"/>
      <c r="BW279" s="439"/>
      <c r="BX279" s="439"/>
      <c r="BY279" s="439"/>
      <c r="BZ279" s="439"/>
      <c r="CA279" s="439"/>
      <c r="CB279" s="439"/>
      <c r="CC279" s="439"/>
      <c r="CD279" s="439">
        <v>5</v>
      </c>
      <c r="CE279" s="439"/>
      <c r="CF279" s="77"/>
      <c r="CG279" s="439"/>
      <c r="CH279" s="439">
        <v>5</v>
      </c>
      <c r="CI279" s="439"/>
      <c r="CJ279" s="78"/>
      <c r="CK279" s="133"/>
      <c r="CL279" s="75"/>
    </row>
    <row r="280" spans="1:90" s="47" customFormat="1" ht="13" customHeight="1">
      <c r="A280" s="1128"/>
      <c r="B280" s="433" t="s">
        <v>219</v>
      </c>
      <c r="C280" s="433" t="s">
        <v>220</v>
      </c>
      <c r="D280" s="160">
        <v>5</v>
      </c>
      <c r="E280" s="442">
        <v>85</v>
      </c>
      <c r="F280" s="161"/>
      <c r="G280" s="162"/>
      <c r="H280" s="163"/>
      <c r="I280" s="533"/>
      <c r="J280" s="164"/>
      <c r="K280" s="165"/>
      <c r="L280" s="166"/>
      <c r="M280" s="167"/>
      <c r="N280" s="168"/>
      <c r="O280" s="169"/>
      <c r="P280" s="170"/>
      <c r="Q280" s="171"/>
      <c r="R280" s="172"/>
      <c r="S280" s="577"/>
      <c r="T280" s="435">
        <f t="shared" si="34"/>
        <v>0</v>
      </c>
      <c r="U280" s="435">
        <f t="shared" si="35"/>
        <v>0</v>
      </c>
      <c r="V280" s="436" t="str">
        <f t="shared" si="32"/>
        <v>-</v>
      </c>
      <c r="W280" s="437" t="s">
        <v>1886</v>
      </c>
      <c r="X280" s="155">
        <v>1.26</v>
      </c>
      <c r="Y280" s="156">
        <f t="shared" si="36"/>
        <v>0</v>
      </c>
      <c r="Z280" s="156"/>
      <c r="AA280" s="175" t="s">
        <v>1254</v>
      </c>
      <c r="AB280" s="438" t="s">
        <v>1261</v>
      </c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  <c r="AY280" s="49"/>
      <c r="AZ280" s="49"/>
      <c r="BA280" s="49"/>
      <c r="BB280" s="49"/>
      <c r="BC280" s="49"/>
      <c r="BD280" s="49"/>
      <c r="BE280" s="49"/>
      <c r="BF280" s="74"/>
      <c r="BG280" s="132"/>
      <c r="BH280" s="76"/>
      <c r="BI280" s="77"/>
      <c r="BJ280" s="439"/>
      <c r="BK280" s="439"/>
      <c r="BL280" s="439"/>
      <c r="BM280" s="439"/>
      <c r="BN280" s="439">
        <v>5</v>
      </c>
      <c r="BO280" s="439"/>
      <c r="BP280" s="439"/>
      <c r="BQ280" s="439"/>
      <c r="BR280" s="439"/>
      <c r="BS280" s="440"/>
      <c r="BT280" s="439"/>
      <c r="BU280" s="439"/>
      <c r="BV280" s="439"/>
      <c r="BW280" s="439"/>
      <c r="BX280" s="439"/>
      <c r="BY280" s="439"/>
      <c r="BZ280" s="439"/>
      <c r="CA280" s="439">
        <v>5</v>
      </c>
      <c r="CB280" s="439"/>
      <c r="CC280" s="439"/>
      <c r="CD280" s="439"/>
      <c r="CE280" s="439"/>
      <c r="CF280" s="77"/>
      <c r="CG280" s="439">
        <v>5</v>
      </c>
      <c r="CH280" s="439"/>
      <c r="CI280" s="439"/>
      <c r="CJ280" s="78"/>
      <c r="CK280" s="133"/>
      <c r="CL280" s="75"/>
    </row>
    <row r="281" spans="1:90" s="47" customFormat="1" ht="13" customHeight="1">
      <c r="A281" s="1128"/>
      <c r="B281" s="433" t="s">
        <v>221</v>
      </c>
      <c r="C281" s="433" t="s">
        <v>222</v>
      </c>
      <c r="D281" s="160">
        <v>5</v>
      </c>
      <c r="E281" s="442">
        <v>104</v>
      </c>
      <c r="F281" s="161"/>
      <c r="G281" s="162"/>
      <c r="H281" s="163"/>
      <c r="I281" s="533"/>
      <c r="J281" s="164"/>
      <c r="K281" s="165"/>
      <c r="L281" s="166"/>
      <c r="M281" s="167"/>
      <c r="N281" s="168"/>
      <c r="O281" s="169"/>
      <c r="P281" s="170"/>
      <c r="Q281" s="171"/>
      <c r="R281" s="172"/>
      <c r="S281" s="577"/>
      <c r="T281" s="435">
        <f t="shared" ref="T281:T284" si="37">I281+H281+F281+G281+M281+J281+L281+K281+N281+R281+Q281+O281+S281+P281</f>
        <v>0</v>
      </c>
      <c r="U281" s="435">
        <f t="shared" ref="U281:U284" si="38">T281*D281</f>
        <v>0</v>
      </c>
      <c r="V281" s="436" t="str">
        <f t="shared" ref="V281:V284" si="39">IF(T281&gt;0,T281*E281,"-")</f>
        <v>-</v>
      </c>
      <c r="W281" s="437" t="s">
        <v>1887</v>
      </c>
      <c r="X281" s="155">
        <v>1.62</v>
      </c>
      <c r="Y281" s="156">
        <f t="shared" si="36"/>
        <v>0</v>
      </c>
      <c r="Z281" s="156"/>
      <c r="AA281" s="175" t="s">
        <v>1254</v>
      </c>
      <c r="AB281" s="438" t="s">
        <v>1261</v>
      </c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49"/>
      <c r="BA281" s="49"/>
      <c r="BB281" s="49"/>
      <c r="BC281" s="49"/>
      <c r="BD281" s="49"/>
      <c r="BE281" s="49"/>
      <c r="BF281" s="74"/>
      <c r="BG281" s="132"/>
      <c r="BH281" s="76"/>
      <c r="BI281" s="77"/>
      <c r="BJ281" s="439"/>
      <c r="BK281" s="439"/>
      <c r="BL281" s="439"/>
      <c r="BM281" s="439"/>
      <c r="BN281" s="439">
        <v>5</v>
      </c>
      <c r="BO281" s="439"/>
      <c r="BP281" s="439"/>
      <c r="BQ281" s="439"/>
      <c r="BR281" s="439"/>
      <c r="BS281" s="440"/>
      <c r="BT281" s="439"/>
      <c r="BU281" s="439"/>
      <c r="BV281" s="439"/>
      <c r="BW281" s="439"/>
      <c r="BX281" s="439"/>
      <c r="BY281" s="439"/>
      <c r="BZ281" s="439"/>
      <c r="CA281" s="439">
        <v>5</v>
      </c>
      <c r="CB281" s="439"/>
      <c r="CC281" s="439"/>
      <c r="CD281" s="439"/>
      <c r="CE281" s="439"/>
      <c r="CF281" s="77"/>
      <c r="CG281" s="439">
        <v>5</v>
      </c>
      <c r="CH281" s="439"/>
      <c r="CI281" s="439"/>
      <c r="CJ281" s="78"/>
      <c r="CK281" s="133"/>
      <c r="CL281" s="75"/>
    </row>
    <row r="282" spans="1:90" s="47" customFormat="1" ht="13" customHeight="1">
      <c r="A282" s="1128"/>
      <c r="B282" s="433" t="s">
        <v>223</v>
      </c>
      <c r="C282" s="433" t="s">
        <v>224</v>
      </c>
      <c r="D282" s="160">
        <v>5</v>
      </c>
      <c r="E282" s="442">
        <v>106</v>
      </c>
      <c r="F282" s="161"/>
      <c r="G282" s="162"/>
      <c r="H282" s="163"/>
      <c r="I282" s="533"/>
      <c r="J282" s="164"/>
      <c r="K282" s="165"/>
      <c r="L282" s="166"/>
      <c r="M282" s="167"/>
      <c r="N282" s="168"/>
      <c r="O282" s="169"/>
      <c r="P282" s="170"/>
      <c r="Q282" s="171"/>
      <c r="R282" s="172"/>
      <c r="S282" s="577"/>
      <c r="T282" s="435">
        <f t="shared" si="37"/>
        <v>0</v>
      </c>
      <c r="U282" s="435">
        <f t="shared" si="38"/>
        <v>0</v>
      </c>
      <c r="V282" s="436" t="str">
        <f t="shared" si="39"/>
        <v>-</v>
      </c>
      <c r="W282" s="437" t="s">
        <v>1888</v>
      </c>
      <c r="X282" s="155">
        <v>1.7</v>
      </c>
      <c r="Y282" s="156">
        <f t="shared" ref="Y282:Y284" si="40">X282*T282</f>
        <v>0</v>
      </c>
      <c r="Z282" s="156"/>
      <c r="AA282" s="175" t="s">
        <v>1254</v>
      </c>
      <c r="AB282" s="438" t="s">
        <v>1261</v>
      </c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74"/>
      <c r="BG282" s="132"/>
      <c r="BH282" s="76"/>
      <c r="BI282" s="77"/>
      <c r="BJ282" s="439"/>
      <c r="BK282" s="439"/>
      <c r="BL282" s="439"/>
      <c r="BM282" s="439"/>
      <c r="BN282" s="439">
        <v>5</v>
      </c>
      <c r="BO282" s="439"/>
      <c r="BP282" s="439"/>
      <c r="BQ282" s="439"/>
      <c r="BR282" s="439"/>
      <c r="BS282" s="440"/>
      <c r="BT282" s="439"/>
      <c r="BU282" s="439"/>
      <c r="BV282" s="439"/>
      <c r="BW282" s="439"/>
      <c r="BX282" s="439"/>
      <c r="BY282" s="439"/>
      <c r="BZ282" s="439"/>
      <c r="CA282" s="439">
        <v>5</v>
      </c>
      <c r="CB282" s="439"/>
      <c r="CC282" s="439"/>
      <c r="CD282" s="439"/>
      <c r="CE282" s="439"/>
      <c r="CF282" s="77"/>
      <c r="CG282" s="439">
        <v>5</v>
      </c>
      <c r="CH282" s="439"/>
      <c r="CI282" s="439"/>
      <c r="CJ282" s="78"/>
      <c r="CK282" s="133"/>
      <c r="CL282" s="75"/>
    </row>
    <row r="283" spans="1:90" s="47" customFormat="1" ht="13" customHeight="1">
      <c r="A283" s="1128"/>
      <c r="B283" s="433" t="s">
        <v>225</v>
      </c>
      <c r="C283" s="433" t="s">
        <v>226</v>
      </c>
      <c r="D283" s="160">
        <v>5</v>
      </c>
      <c r="E283" s="442">
        <v>132</v>
      </c>
      <c r="F283" s="161"/>
      <c r="G283" s="162"/>
      <c r="H283" s="163"/>
      <c r="I283" s="533"/>
      <c r="J283" s="164"/>
      <c r="K283" s="165"/>
      <c r="L283" s="166"/>
      <c r="M283" s="167"/>
      <c r="N283" s="168"/>
      <c r="O283" s="169"/>
      <c r="P283" s="170"/>
      <c r="Q283" s="171"/>
      <c r="R283" s="172"/>
      <c r="S283" s="577"/>
      <c r="T283" s="435">
        <f t="shared" si="37"/>
        <v>0</v>
      </c>
      <c r="U283" s="435">
        <f t="shared" si="38"/>
        <v>0</v>
      </c>
      <c r="V283" s="436" t="str">
        <f t="shared" si="39"/>
        <v>-</v>
      </c>
      <c r="W283" s="437" t="s">
        <v>1889</v>
      </c>
      <c r="X283" s="155">
        <v>1.82</v>
      </c>
      <c r="Y283" s="156">
        <f t="shared" si="40"/>
        <v>0</v>
      </c>
      <c r="Z283" s="156"/>
      <c r="AA283" s="175" t="s">
        <v>1254</v>
      </c>
      <c r="AB283" s="438" t="s">
        <v>1261</v>
      </c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49"/>
      <c r="BA283" s="49"/>
      <c r="BB283" s="49"/>
      <c r="BC283" s="49"/>
      <c r="BD283" s="49"/>
      <c r="BE283" s="49"/>
      <c r="BF283" s="74"/>
      <c r="BG283" s="132"/>
      <c r="BH283" s="76"/>
      <c r="BI283" s="77"/>
      <c r="BJ283" s="439"/>
      <c r="BK283" s="439"/>
      <c r="BL283" s="439"/>
      <c r="BM283" s="439"/>
      <c r="BN283" s="439">
        <v>5</v>
      </c>
      <c r="BO283" s="439"/>
      <c r="BP283" s="439"/>
      <c r="BQ283" s="439"/>
      <c r="BR283" s="439"/>
      <c r="BS283" s="440"/>
      <c r="BT283" s="439"/>
      <c r="BU283" s="439"/>
      <c r="BV283" s="439"/>
      <c r="BW283" s="439"/>
      <c r="BX283" s="439"/>
      <c r="BY283" s="439"/>
      <c r="BZ283" s="439"/>
      <c r="CA283" s="439">
        <v>5</v>
      </c>
      <c r="CB283" s="439"/>
      <c r="CC283" s="439"/>
      <c r="CD283" s="439"/>
      <c r="CE283" s="439"/>
      <c r="CF283" s="77"/>
      <c r="CG283" s="439">
        <v>5</v>
      </c>
      <c r="CH283" s="439"/>
      <c r="CI283" s="439"/>
      <c r="CJ283" s="78"/>
      <c r="CK283" s="133"/>
      <c r="CL283" s="75"/>
    </row>
    <row r="284" spans="1:90" s="47" customFormat="1" ht="13" customHeight="1">
      <c r="A284" s="1133"/>
      <c r="B284" s="444" t="s">
        <v>227</v>
      </c>
      <c r="C284" s="444" t="s">
        <v>228</v>
      </c>
      <c r="D284" s="182">
        <v>2</v>
      </c>
      <c r="E284" s="445">
        <v>104</v>
      </c>
      <c r="F284" s="183"/>
      <c r="G284" s="184"/>
      <c r="H284" s="185"/>
      <c r="I284" s="534"/>
      <c r="J284" s="187"/>
      <c r="K284" s="188"/>
      <c r="L284" s="189"/>
      <c r="M284" s="190"/>
      <c r="N284" s="191"/>
      <c r="O284" s="192"/>
      <c r="P284" s="193"/>
      <c r="Q284" s="194"/>
      <c r="R284" s="195"/>
      <c r="S284" s="578"/>
      <c r="T284" s="446">
        <f t="shared" si="37"/>
        <v>0</v>
      </c>
      <c r="U284" s="446">
        <f t="shared" si="38"/>
        <v>0</v>
      </c>
      <c r="V284" s="447" t="str">
        <f t="shared" si="39"/>
        <v>-</v>
      </c>
      <c r="W284" s="448" t="s">
        <v>90</v>
      </c>
      <c r="X284" s="155">
        <v>1.26</v>
      </c>
      <c r="Y284" s="156">
        <f t="shared" si="40"/>
        <v>0</v>
      </c>
      <c r="Z284" s="156"/>
      <c r="AA284" s="198" t="s">
        <v>1254</v>
      </c>
      <c r="AB284" s="198" t="s">
        <v>1257</v>
      </c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  <c r="AY284" s="49"/>
      <c r="AZ284" s="49"/>
      <c r="BA284" s="49"/>
      <c r="BB284" s="49"/>
      <c r="BC284" s="49"/>
      <c r="BD284" s="49"/>
      <c r="BE284" s="49"/>
      <c r="BF284" s="74"/>
      <c r="BG284" s="132"/>
      <c r="BH284" s="76"/>
      <c r="BI284" s="77"/>
      <c r="BJ284" s="439"/>
      <c r="BK284" s="439"/>
      <c r="BL284" s="439"/>
      <c r="BM284" s="439"/>
      <c r="BN284" s="439"/>
      <c r="BO284" s="439">
        <v>2</v>
      </c>
      <c r="BP284" s="439"/>
      <c r="BQ284" s="439"/>
      <c r="BR284" s="439"/>
      <c r="BS284" s="440"/>
      <c r="BT284" s="439"/>
      <c r="BU284" s="439"/>
      <c r="BV284" s="439"/>
      <c r="BW284" s="439"/>
      <c r="BX284" s="439"/>
      <c r="BY284" s="439"/>
      <c r="BZ284" s="439"/>
      <c r="CA284" s="439">
        <v>2</v>
      </c>
      <c r="CB284" s="439"/>
      <c r="CC284" s="439"/>
      <c r="CD284" s="439"/>
      <c r="CE284" s="439"/>
      <c r="CF284" s="77"/>
      <c r="CG284" s="439">
        <v>2</v>
      </c>
      <c r="CH284" s="439"/>
      <c r="CI284" s="439"/>
      <c r="CJ284" s="78"/>
      <c r="CK284" s="133"/>
      <c r="CL284" s="75"/>
    </row>
    <row r="285" spans="1:90" s="47" customFormat="1" ht="13" customHeight="1">
      <c r="A285" s="1132"/>
      <c r="B285" s="450" t="s">
        <v>158</v>
      </c>
      <c r="C285" s="450" t="s">
        <v>159</v>
      </c>
      <c r="D285" s="139">
        <v>5</v>
      </c>
      <c r="E285" s="442">
        <v>31</v>
      </c>
      <c r="F285" s="140"/>
      <c r="G285" s="141"/>
      <c r="H285" s="142"/>
      <c r="I285" s="143"/>
      <c r="J285" s="144"/>
      <c r="K285" s="145"/>
      <c r="L285" s="146"/>
      <c r="M285" s="147"/>
      <c r="N285" s="148"/>
      <c r="O285" s="149"/>
      <c r="P285" s="150"/>
      <c r="Q285" s="151"/>
      <c r="R285" s="152"/>
      <c r="S285" s="579"/>
      <c r="T285" s="451">
        <f t="shared" ref="T285:T321" si="41">I285+H285+F285+G285+M285+J285+L285+K285+N285+R285+Q285+O285+S285+P285</f>
        <v>0</v>
      </c>
      <c r="U285" s="451">
        <f t="shared" ref="U285:U321" si="42">T285*D285</f>
        <v>0</v>
      </c>
      <c r="V285" s="452" t="str">
        <f t="shared" ref="V285:V321" si="43">IF(T285&gt;0,T285*E285,"-")</f>
        <v>-</v>
      </c>
      <c r="W285" s="467" t="s">
        <v>62</v>
      </c>
      <c r="X285" s="155">
        <v>0.23</v>
      </c>
      <c r="Y285" s="156">
        <f t="shared" ref="Y285:Y322" si="44">X285*T285</f>
        <v>0</v>
      </c>
      <c r="Z285" s="156"/>
      <c r="AA285" s="175" t="s">
        <v>1252</v>
      </c>
      <c r="AB285" s="438" t="s">
        <v>1263</v>
      </c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49"/>
      <c r="BA285" s="49"/>
      <c r="BB285" s="49"/>
      <c r="BC285" s="49"/>
      <c r="BD285" s="49"/>
      <c r="BE285" s="49"/>
      <c r="BF285" s="74"/>
      <c r="BG285" s="132"/>
      <c r="BH285" s="76"/>
      <c r="BI285" s="77"/>
      <c r="BJ285" s="439"/>
      <c r="BK285" s="439">
        <v>5</v>
      </c>
      <c r="BL285" s="439"/>
      <c r="BM285" s="439"/>
      <c r="BN285" s="439"/>
      <c r="BO285" s="439"/>
      <c r="BP285" s="439"/>
      <c r="BQ285" s="439"/>
      <c r="BR285" s="439"/>
      <c r="BS285" s="440"/>
      <c r="BT285" s="439"/>
      <c r="BU285" s="439"/>
      <c r="BV285" s="439"/>
      <c r="BW285" s="439"/>
      <c r="BX285" s="439"/>
      <c r="BY285" s="439"/>
      <c r="BZ285" s="439"/>
      <c r="CA285" s="439"/>
      <c r="CB285" s="439"/>
      <c r="CC285" s="439"/>
      <c r="CD285" s="439">
        <v>5</v>
      </c>
      <c r="CE285" s="439"/>
      <c r="CF285" s="77"/>
      <c r="CG285" s="439"/>
      <c r="CH285" s="439"/>
      <c r="CI285" s="439">
        <v>5</v>
      </c>
      <c r="CJ285" s="78"/>
      <c r="CK285" s="133"/>
      <c r="CL285" s="75"/>
    </row>
    <row r="286" spans="1:90" s="47" customFormat="1" ht="13" customHeight="1">
      <c r="A286" s="1128"/>
      <c r="B286" s="433" t="s">
        <v>160</v>
      </c>
      <c r="C286" s="433" t="s">
        <v>161</v>
      </c>
      <c r="D286" s="160">
        <v>5</v>
      </c>
      <c r="E286" s="442">
        <v>27</v>
      </c>
      <c r="F286" s="161"/>
      <c r="G286" s="162"/>
      <c r="H286" s="163"/>
      <c r="I286" s="533"/>
      <c r="J286" s="164"/>
      <c r="K286" s="165"/>
      <c r="L286" s="166"/>
      <c r="M286" s="167"/>
      <c r="N286" s="168"/>
      <c r="O286" s="169"/>
      <c r="P286" s="170"/>
      <c r="Q286" s="171"/>
      <c r="R286" s="172"/>
      <c r="S286" s="577"/>
      <c r="T286" s="435">
        <f t="shared" si="41"/>
        <v>0</v>
      </c>
      <c r="U286" s="435">
        <f t="shared" si="42"/>
        <v>0</v>
      </c>
      <c r="V286" s="436" t="str">
        <f t="shared" si="43"/>
        <v>-</v>
      </c>
      <c r="W286" s="469" t="s">
        <v>62</v>
      </c>
      <c r="X286" s="155">
        <v>0.17</v>
      </c>
      <c r="Y286" s="156">
        <f t="shared" si="44"/>
        <v>0</v>
      </c>
      <c r="Z286" s="156"/>
      <c r="AA286" s="175" t="s">
        <v>1252</v>
      </c>
      <c r="AB286" s="438" t="s">
        <v>1263</v>
      </c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  <c r="AY286" s="49"/>
      <c r="AZ286" s="49"/>
      <c r="BA286" s="49"/>
      <c r="BB286" s="49"/>
      <c r="BC286" s="49"/>
      <c r="BD286" s="49"/>
      <c r="BE286" s="49"/>
      <c r="BF286" s="74"/>
      <c r="BG286" s="132"/>
      <c r="BH286" s="76"/>
      <c r="BI286" s="77"/>
      <c r="BJ286" s="439"/>
      <c r="BK286" s="439">
        <v>5</v>
      </c>
      <c r="BL286" s="439"/>
      <c r="BM286" s="439"/>
      <c r="BN286" s="439"/>
      <c r="BO286" s="439"/>
      <c r="BP286" s="439"/>
      <c r="BQ286" s="439"/>
      <c r="BR286" s="439"/>
      <c r="BS286" s="440"/>
      <c r="BT286" s="439"/>
      <c r="BU286" s="439"/>
      <c r="BV286" s="439"/>
      <c r="BW286" s="439"/>
      <c r="BX286" s="439"/>
      <c r="BY286" s="439"/>
      <c r="BZ286" s="439">
        <v>5</v>
      </c>
      <c r="CA286" s="439"/>
      <c r="CB286" s="439"/>
      <c r="CC286" s="439"/>
      <c r="CD286" s="439"/>
      <c r="CE286" s="439"/>
      <c r="CF286" s="77"/>
      <c r="CG286" s="439"/>
      <c r="CH286" s="439"/>
      <c r="CI286" s="439">
        <v>5</v>
      </c>
      <c r="CJ286" s="78"/>
      <c r="CK286" s="133"/>
      <c r="CL286" s="75"/>
    </row>
    <row r="287" spans="1:90" s="47" customFormat="1" ht="13" customHeight="1">
      <c r="A287" s="1128"/>
      <c r="B287" s="433" t="s">
        <v>1595</v>
      </c>
      <c r="C287" s="433" t="s">
        <v>162</v>
      </c>
      <c r="D287" s="160">
        <v>5</v>
      </c>
      <c r="E287" s="442">
        <v>45</v>
      </c>
      <c r="F287" s="161"/>
      <c r="G287" s="162"/>
      <c r="H287" s="163"/>
      <c r="I287" s="533"/>
      <c r="J287" s="164"/>
      <c r="K287" s="165"/>
      <c r="L287" s="166"/>
      <c r="M287" s="167"/>
      <c r="N287" s="168"/>
      <c r="O287" s="169"/>
      <c r="P287" s="170"/>
      <c r="Q287" s="171"/>
      <c r="R287" s="172"/>
      <c r="S287" s="577"/>
      <c r="T287" s="435">
        <f t="shared" si="41"/>
        <v>0</v>
      </c>
      <c r="U287" s="435">
        <f t="shared" si="42"/>
        <v>0</v>
      </c>
      <c r="V287" s="436" t="str">
        <f t="shared" si="43"/>
        <v>-</v>
      </c>
      <c r="W287" s="469" t="s">
        <v>62</v>
      </c>
      <c r="X287" s="155">
        <v>0.5</v>
      </c>
      <c r="Y287" s="156">
        <f t="shared" si="44"/>
        <v>0</v>
      </c>
      <c r="Z287" s="156"/>
      <c r="AA287" s="175" t="s">
        <v>1252</v>
      </c>
      <c r="AB287" s="438" t="s">
        <v>1262</v>
      </c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  <c r="AY287" s="49"/>
      <c r="AZ287" s="49"/>
      <c r="BA287" s="49"/>
      <c r="BB287" s="49"/>
      <c r="BC287" s="49"/>
      <c r="BD287" s="49"/>
      <c r="BE287" s="49"/>
      <c r="BF287" s="74"/>
      <c r="BG287" s="132"/>
      <c r="BH287" s="76"/>
      <c r="BI287" s="77"/>
      <c r="BJ287" s="439"/>
      <c r="BK287" s="439"/>
      <c r="BL287" s="439">
        <v>5</v>
      </c>
      <c r="BM287" s="439"/>
      <c r="BN287" s="439"/>
      <c r="BO287" s="439"/>
      <c r="BP287" s="439"/>
      <c r="BQ287" s="439"/>
      <c r="BR287" s="439"/>
      <c r="BS287" s="440"/>
      <c r="BT287" s="439"/>
      <c r="BU287" s="439"/>
      <c r="BV287" s="439"/>
      <c r="BW287" s="439"/>
      <c r="BX287" s="439"/>
      <c r="BY287" s="439"/>
      <c r="BZ287" s="439">
        <v>5</v>
      </c>
      <c r="CA287" s="439"/>
      <c r="CB287" s="439"/>
      <c r="CC287" s="439"/>
      <c r="CD287" s="439"/>
      <c r="CE287" s="439"/>
      <c r="CF287" s="77"/>
      <c r="CG287" s="439"/>
      <c r="CH287" s="439"/>
      <c r="CI287" s="439">
        <v>5</v>
      </c>
      <c r="CJ287" s="78"/>
      <c r="CK287" s="133"/>
      <c r="CL287" s="75"/>
    </row>
    <row r="288" spans="1:90" s="47" customFormat="1" ht="13" customHeight="1">
      <c r="A288" s="1128"/>
      <c r="B288" s="433" t="s">
        <v>163</v>
      </c>
      <c r="C288" s="433" t="s">
        <v>164</v>
      </c>
      <c r="D288" s="160">
        <v>6</v>
      </c>
      <c r="E288" s="442">
        <v>40</v>
      </c>
      <c r="F288" s="161"/>
      <c r="G288" s="162"/>
      <c r="H288" s="163"/>
      <c r="I288" s="533"/>
      <c r="J288" s="164"/>
      <c r="K288" s="165"/>
      <c r="L288" s="166"/>
      <c r="M288" s="167"/>
      <c r="N288" s="168"/>
      <c r="O288" s="169"/>
      <c r="P288" s="170"/>
      <c r="Q288" s="171"/>
      <c r="R288" s="172"/>
      <c r="S288" s="577"/>
      <c r="T288" s="435">
        <f t="shared" si="41"/>
        <v>0</v>
      </c>
      <c r="U288" s="435">
        <f t="shared" si="42"/>
        <v>0</v>
      </c>
      <c r="V288" s="436" t="str">
        <f t="shared" si="43"/>
        <v>-</v>
      </c>
      <c r="W288" s="469" t="s">
        <v>62</v>
      </c>
      <c r="X288" s="155">
        <v>0.35</v>
      </c>
      <c r="Y288" s="156">
        <f t="shared" si="44"/>
        <v>0</v>
      </c>
      <c r="Z288" s="156"/>
      <c r="AA288" s="175" t="s">
        <v>1252</v>
      </c>
      <c r="AB288" s="438" t="s">
        <v>1262</v>
      </c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49"/>
      <c r="BA288" s="49"/>
      <c r="BB288" s="49"/>
      <c r="BC288" s="49"/>
      <c r="BD288" s="49"/>
      <c r="BE288" s="49"/>
      <c r="BF288" s="74"/>
      <c r="BG288" s="132"/>
      <c r="BH288" s="76"/>
      <c r="BI288" s="77"/>
      <c r="BJ288" s="439"/>
      <c r="BK288" s="439"/>
      <c r="BL288" s="439">
        <v>6</v>
      </c>
      <c r="BM288" s="439"/>
      <c r="BN288" s="439"/>
      <c r="BO288" s="439"/>
      <c r="BP288" s="439"/>
      <c r="BQ288" s="439"/>
      <c r="BR288" s="439"/>
      <c r="BS288" s="440"/>
      <c r="BT288" s="439"/>
      <c r="BU288" s="439"/>
      <c r="BV288" s="439"/>
      <c r="BW288" s="439"/>
      <c r="BX288" s="439"/>
      <c r="BY288" s="439"/>
      <c r="BZ288" s="439">
        <v>6</v>
      </c>
      <c r="CA288" s="439"/>
      <c r="CB288" s="439"/>
      <c r="CC288" s="439"/>
      <c r="CD288" s="439"/>
      <c r="CE288" s="439"/>
      <c r="CF288" s="77"/>
      <c r="CG288" s="439"/>
      <c r="CH288" s="439"/>
      <c r="CI288" s="439">
        <v>6</v>
      </c>
      <c r="CJ288" s="78"/>
      <c r="CK288" s="133"/>
      <c r="CL288" s="75"/>
    </row>
    <row r="289" spans="1:90" s="47" customFormat="1" ht="13" customHeight="1">
      <c r="A289" s="1128"/>
      <c r="B289" s="433" t="s">
        <v>165</v>
      </c>
      <c r="C289" s="433" t="s">
        <v>166</v>
      </c>
      <c r="D289" s="160">
        <v>10</v>
      </c>
      <c r="E289" s="442">
        <v>71</v>
      </c>
      <c r="F289" s="161"/>
      <c r="G289" s="162"/>
      <c r="H289" s="163"/>
      <c r="I289" s="533"/>
      <c r="J289" s="164"/>
      <c r="K289" s="165"/>
      <c r="L289" s="166"/>
      <c r="M289" s="167"/>
      <c r="N289" s="168"/>
      <c r="O289" s="169"/>
      <c r="P289" s="170"/>
      <c r="Q289" s="171"/>
      <c r="R289" s="172"/>
      <c r="S289" s="577"/>
      <c r="T289" s="435">
        <f t="shared" si="41"/>
        <v>0</v>
      </c>
      <c r="U289" s="435">
        <f t="shared" si="42"/>
        <v>0</v>
      </c>
      <c r="V289" s="436" t="str">
        <f t="shared" si="43"/>
        <v>-</v>
      </c>
      <c r="W289" s="437" t="s">
        <v>1890</v>
      </c>
      <c r="X289" s="155">
        <v>0.5</v>
      </c>
      <c r="Y289" s="156">
        <f t="shared" si="44"/>
        <v>0</v>
      </c>
      <c r="Z289" s="156"/>
      <c r="AA289" s="175" t="s">
        <v>1252</v>
      </c>
      <c r="AB289" s="438" t="s">
        <v>1262</v>
      </c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  <c r="AY289" s="49"/>
      <c r="AZ289" s="49"/>
      <c r="BA289" s="49"/>
      <c r="BB289" s="49"/>
      <c r="BC289" s="49"/>
      <c r="BD289" s="49"/>
      <c r="BE289" s="49"/>
      <c r="BF289" s="74"/>
      <c r="BG289" s="132"/>
      <c r="BH289" s="76"/>
      <c r="BI289" s="77"/>
      <c r="BJ289" s="439"/>
      <c r="BK289" s="439"/>
      <c r="BL289" s="439">
        <v>10</v>
      </c>
      <c r="BM289" s="439"/>
      <c r="BN289" s="439"/>
      <c r="BO289" s="439"/>
      <c r="BP289" s="439"/>
      <c r="BQ289" s="439"/>
      <c r="BR289" s="439"/>
      <c r="BS289" s="440"/>
      <c r="BT289" s="441">
        <v>10</v>
      </c>
      <c r="BU289" s="439"/>
      <c r="BV289" s="441"/>
      <c r="BW289" s="441"/>
      <c r="BX289" s="441">
        <v>10</v>
      </c>
      <c r="BY289" s="439"/>
      <c r="BZ289" s="439"/>
      <c r="CA289" s="439"/>
      <c r="CB289" s="439"/>
      <c r="CC289" s="439"/>
      <c r="CD289" s="439"/>
      <c r="CE289" s="439"/>
      <c r="CF289" s="77"/>
      <c r="CG289" s="439"/>
      <c r="CH289" s="439"/>
      <c r="CI289" s="439"/>
      <c r="CJ289" s="78"/>
      <c r="CK289" s="133"/>
      <c r="CL289" s="75"/>
    </row>
    <row r="290" spans="1:90" s="47" customFormat="1" ht="13" customHeight="1">
      <c r="A290" s="1128"/>
      <c r="B290" s="433" t="s">
        <v>167</v>
      </c>
      <c r="C290" s="433" t="s">
        <v>168</v>
      </c>
      <c r="D290" s="160">
        <v>11</v>
      </c>
      <c r="E290" s="442">
        <v>85</v>
      </c>
      <c r="F290" s="161"/>
      <c r="G290" s="162"/>
      <c r="H290" s="163"/>
      <c r="I290" s="533"/>
      <c r="J290" s="164"/>
      <c r="K290" s="165"/>
      <c r="L290" s="166"/>
      <c r="M290" s="167"/>
      <c r="N290" s="168"/>
      <c r="O290" s="169"/>
      <c r="P290" s="170"/>
      <c r="Q290" s="171"/>
      <c r="R290" s="172"/>
      <c r="S290" s="577"/>
      <c r="T290" s="435">
        <f t="shared" si="41"/>
        <v>0</v>
      </c>
      <c r="U290" s="435">
        <f t="shared" si="42"/>
        <v>0</v>
      </c>
      <c r="V290" s="436" t="str">
        <f t="shared" si="43"/>
        <v>-</v>
      </c>
      <c r="W290" s="437" t="s">
        <v>1891</v>
      </c>
      <c r="X290" s="155">
        <v>0.79</v>
      </c>
      <c r="Y290" s="156">
        <f t="shared" si="44"/>
        <v>0</v>
      </c>
      <c r="Z290" s="156"/>
      <c r="AA290" s="175" t="s">
        <v>1260</v>
      </c>
      <c r="AB290" s="438" t="s">
        <v>1262</v>
      </c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  <c r="AY290" s="49"/>
      <c r="AZ290" s="49"/>
      <c r="BA290" s="49"/>
      <c r="BB290" s="49"/>
      <c r="BC290" s="49"/>
      <c r="BD290" s="49"/>
      <c r="BE290" s="49"/>
      <c r="BF290" s="74"/>
      <c r="BG290" s="132"/>
      <c r="BH290" s="76"/>
      <c r="BI290" s="77"/>
      <c r="BJ290" s="439"/>
      <c r="BK290" s="439"/>
      <c r="BL290" s="439">
        <v>11</v>
      </c>
      <c r="BM290" s="439"/>
      <c r="BN290" s="439"/>
      <c r="BO290" s="439"/>
      <c r="BP290" s="439"/>
      <c r="BQ290" s="439"/>
      <c r="BR290" s="439"/>
      <c r="BS290" s="440"/>
      <c r="BT290" s="441">
        <v>11</v>
      </c>
      <c r="BU290" s="439"/>
      <c r="BV290" s="441"/>
      <c r="BW290" s="441">
        <v>2</v>
      </c>
      <c r="BX290" s="441">
        <v>9</v>
      </c>
      <c r="BY290" s="439"/>
      <c r="BZ290" s="439"/>
      <c r="CA290" s="439"/>
      <c r="CB290" s="439"/>
      <c r="CC290" s="439"/>
      <c r="CD290" s="439"/>
      <c r="CE290" s="439"/>
      <c r="CF290" s="77"/>
      <c r="CG290" s="439"/>
      <c r="CH290" s="439"/>
      <c r="CI290" s="439"/>
      <c r="CJ290" s="78"/>
      <c r="CK290" s="133"/>
      <c r="CL290" s="75"/>
    </row>
    <row r="291" spans="1:90" s="47" customFormat="1" ht="13" customHeight="1">
      <c r="A291" s="1128"/>
      <c r="B291" s="433" t="s">
        <v>169</v>
      </c>
      <c r="C291" s="433" t="s">
        <v>170</v>
      </c>
      <c r="D291" s="160">
        <v>5</v>
      </c>
      <c r="E291" s="442">
        <v>50</v>
      </c>
      <c r="F291" s="161"/>
      <c r="G291" s="162"/>
      <c r="H291" s="163"/>
      <c r="I291" s="533"/>
      <c r="J291" s="164"/>
      <c r="K291" s="165"/>
      <c r="L291" s="166"/>
      <c r="M291" s="167"/>
      <c r="N291" s="168"/>
      <c r="O291" s="169"/>
      <c r="P291" s="170"/>
      <c r="Q291" s="171"/>
      <c r="R291" s="172"/>
      <c r="S291" s="577"/>
      <c r="T291" s="435">
        <f t="shared" si="41"/>
        <v>0</v>
      </c>
      <c r="U291" s="435">
        <f t="shared" si="42"/>
        <v>0</v>
      </c>
      <c r="V291" s="436" t="str">
        <f t="shared" si="43"/>
        <v>-</v>
      </c>
      <c r="W291" s="437" t="s">
        <v>171</v>
      </c>
      <c r="X291" s="155">
        <v>0.5</v>
      </c>
      <c r="Y291" s="156">
        <f t="shared" si="44"/>
        <v>0</v>
      </c>
      <c r="Z291" s="156"/>
      <c r="AA291" s="175" t="s">
        <v>1260</v>
      </c>
      <c r="AB291" s="438" t="s">
        <v>1262</v>
      </c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  <c r="AY291" s="49"/>
      <c r="AZ291" s="49"/>
      <c r="BA291" s="49"/>
      <c r="BB291" s="49"/>
      <c r="BC291" s="49"/>
      <c r="BD291" s="49"/>
      <c r="BE291" s="49"/>
      <c r="BF291" s="74"/>
      <c r="BG291" s="132"/>
      <c r="BH291" s="76"/>
      <c r="BI291" s="77"/>
      <c r="BJ291" s="439"/>
      <c r="BK291" s="439"/>
      <c r="BL291" s="439">
        <v>5</v>
      </c>
      <c r="BM291" s="439"/>
      <c r="BN291" s="439"/>
      <c r="BO291" s="439"/>
      <c r="BP291" s="439"/>
      <c r="BQ291" s="439"/>
      <c r="BR291" s="439"/>
      <c r="BS291" s="440"/>
      <c r="BT291" s="441"/>
      <c r="BU291" s="439"/>
      <c r="BV291" s="441"/>
      <c r="BW291" s="441"/>
      <c r="BX291" s="441"/>
      <c r="BY291" s="439"/>
      <c r="BZ291" s="439"/>
      <c r="CA291" s="439"/>
      <c r="CB291" s="439"/>
      <c r="CC291" s="439"/>
      <c r="CD291" s="439">
        <v>5</v>
      </c>
      <c r="CE291" s="439"/>
      <c r="CF291" s="77"/>
      <c r="CG291" s="439"/>
      <c r="CH291" s="439">
        <v>5</v>
      </c>
      <c r="CI291" s="439"/>
      <c r="CJ291" s="78"/>
      <c r="CK291" s="133"/>
      <c r="CL291" s="75"/>
    </row>
    <row r="292" spans="1:90" s="47" customFormat="1" ht="13" customHeight="1">
      <c r="A292" s="1128"/>
      <c r="B292" s="433" t="s">
        <v>1594</v>
      </c>
      <c r="C292" s="433" t="s">
        <v>172</v>
      </c>
      <c r="D292" s="160">
        <v>5</v>
      </c>
      <c r="E292" s="442">
        <v>61</v>
      </c>
      <c r="F292" s="161"/>
      <c r="G292" s="162"/>
      <c r="H292" s="163"/>
      <c r="I292" s="533"/>
      <c r="J292" s="164"/>
      <c r="K292" s="165"/>
      <c r="L292" s="166"/>
      <c r="M292" s="167"/>
      <c r="N292" s="168"/>
      <c r="O292" s="169"/>
      <c r="P292" s="170"/>
      <c r="Q292" s="171"/>
      <c r="R292" s="172"/>
      <c r="S292" s="577"/>
      <c r="T292" s="435">
        <f t="shared" si="41"/>
        <v>0</v>
      </c>
      <c r="U292" s="435">
        <f t="shared" si="42"/>
        <v>0</v>
      </c>
      <c r="V292" s="436" t="str">
        <f t="shared" si="43"/>
        <v>-</v>
      </c>
      <c r="W292" s="437" t="s">
        <v>1883</v>
      </c>
      <c r="X292" s="155">
        <v>0.52</v>
      </c>
      <c r="Y292" s="156">
        <f t="shared" si="44"/>
        <v>0</v>
      </c>
      <c r="Z292" s="156"/>
      <c r="AA292" s="175" t="s">
        <v>1260</v>
      </c>
      <c r="AB292" s="438" t="s">
        <v>1260</v>
      </c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49"/>
      <c r="BA292" s="49"/>
      <c r="BB292" s="49"/>
      <c r="BC292" s="49"/>
      <c r="BD292" s="49"/>
      <c r="BE292" s="49"/>
      <c r="BF292" s="74"/>
      <c r="BG292" s="132"/>
      <c r="BH292" s="76"/>
      <c r="BI292" s="77"/>
      <c r="BJ292" s="439"/>
      <c r="BK292" s="439"/>
      <c r="BL292" s="439"/>
      <c r="BM292" s="439">
        <v>5</v>
      </c>
      <c r="BN292" s="439"/>
      <c r="BO292" s="439"/>
      <c r="BP292" s="439"/>
      <c r="BQ292" s="439"/>
      <c r="BR292" s="439"/>
      <c r="BS292" s="440"/>
      <c r="BT292" s="441"/>
      <c r="BU292" s="439"/>
      <c r="BV292" s="441"/>
      <c r="BW292" s="441"/>
      <c r="BX292" s="441"/>
      <c r="BY292" s="439"/>
      <c r="BZ292" s="439"/>
      <c r="CA292" s="439"/>
      <c r="CB292" s="439"/>
      <c r="CC292" s="439"/>
      <c r="CD292" s="439">
        <v>5</v>
      </c>
      <c r="CE292" s="439"/>
      <c r="CF292" s="77"/>
      <c r="CG292" s="439"/>
      <c r="CH292" s="439">
        <v>5</v>
      </c>
      <c r="CI292" s="439"/>
      <c r="CJ292" s="78"/>
      <c r="CK292" s="133"/>
      <c r="CL292" s="75"/>
    </row>
    <row r="293" spans="1:90" s="47" customFormat="1" ht="13" customHeight="1">
      <c r="A293" s="1128"/>
      <c r="B293" s="433" t="s">
        <v>1597</v>
      </c>
      <c r="C293" s="433" t="s">
        <v>173</v>
      </c>
      <c r="D293" s="160">
        <v>5</v>
      </c>
      <c r="E293" s="442">
        <v>48</v>
      </c>
      <c r="F293" s="161"/>
      <c r="G293" s="162"/>
      <c r="H293" s="163"/>
      <c r="I293" s="533"/>
      <c r="J293" s="164"/>
      <c r="K293" s="165"/>
      <c r="L293" s="166"/>
      <c r="M293" s="167"/>
      <c r="N293" s="168"/>
      <c r="O293" s="169"/>
      <c r="P293" s="170"/>
      <c r="Q293" s="171"/>
      <c r="R293" s="172"/>
      <c r="S293" s="577"/>
      <c r="T293" s="435">
        <f t="shared" si="41"/>
        <v>0</v>
      </c>
      <c r="U293" s="435">
        <f t="shared" si="42"/>
        <v>0</v>
      </c>
      <c r="V293" s="436" t="str">
        <f t="shared" si="43"/>
        <v>-</v>
      </c>
      <c r="W293" s="437" t="s">
        <v>1883</v>
      </c>
      <c r="X293" s="155">
        <v>0.51</v>
      </c>
      <c r="Y293" s="156">
        <f t="shared" si="44"/>
        <v>0</v>
      </c>
      <c r="Z293" s="156"/>
      <c r="AA293" s="175" t="s">
        <v>1252</v>
      </c>
      <c r="AB293" s="438" t="s">
        <v>1260</v>
      </c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49"/>
      <c r="BA293" s="49"/>
      <c r="BB293" s="49"/>
      <c r="BC293" s="49"/>
      <c r="BD293" s="49"/>
      <c r="BE293" s="49"/>
      <c r="BF293" s="74"/>
      <c r="BG293" s="132"/>
      <c r="BH293" s="76"/>
      <c r="BI293" s="77"/>
      <c r="BJ293" s="439"/>
      <c r="BK293" s="439"/>
      <c r="BL293" s="439"/>
      <c r="BM293" s="439">
        <v>5</v>
      </c>
      <c r="BN293" s="439"/>
      <c r="BO293" s="439"/>
      <c r="BP293" s="439"/>
      <c r="BQ293" s="439"/>
      <c r="BR293" s="439"/>
      <c r="BS293" s="440"/>
      <c r="BT293" s="441">
        <v>5</v>
      </c>
      <c r="BU293" s="439"/>
      <c r="BV293" s="441"/>
      <c r="BW293" s="441"/>
      <c r="BX293" s="441">
        <v>5</v>
      </c>
      <c r="BY293" s="439"/>
      <c r="BZ293" s="439"/>
      <c r="CA293" s="439"/>
      <c r="CB293" s="439"/>
      <c r="CC293" s="439"/>
      <c r="CD293" s="439"/>
      <c r="CE293" s="439"/>
      <c r="CF293" s="77"/>
      <c r="CG293" s="439"/>
      <c r="CH293" s="439"/>
      <c r="CI293" s="439"/>
      <c r="CJ293" s="78"/>
      <c r="CK293" s="133"/>
      <c r="CL293" s="75"/>
    </row>
    <row r="294" spans="1:90" s="47" customFormat="1" ht="13" customHeight="1">
      <c r="A294" s="1128"/>
      <c r="B294" s="433" t="s">
        <v>174</v>
      </c>
      <c r="C294" s="433" t="s">
        <v>175</v>
      </c>
      <c r="D294" s="160">
        <v>5</v>
      </c>
      <c r="E294" s="442">
        <v>57</v>
      </c>
      <c r="F294" s="161"/>
      <c r="G294" s="162"/>
      <c r="H294" s="163"/>
      <c r="I294" s="533"/>
      <c r="J294" s="164"/>
      <c r="K294" s="165"/>
      <c r="L294" s="166"/>
      <c r="M294" s="167"/>
      <c r="N294" s="168"/>
      <c r="O294" s="169"/>
      <c r="P294" s="170"/>
      <c r="Q294" s="171"/>
      <c r="R294" s="172"/>
      <c r="S294" s="577"/>
      <c r="T294" s="435">
        <f t="shared" si="41"/>
        <v>0</v>
      </c>
      <c r="U294" s="435">
        <f t="shared" si="42"/>
        <v>0</v>
      </c>
      <c r="V294" s="436" t="str">
        <f t="shared" si="43"/>
        <v>-</v>
      </c>
      <c r="W294" s="437" t="s">
        <v>176</v>
      </c>
      <c r="X294" s="155">
        <v>0.67</v>
      </c>
      <c r="Y294" s="156">
        <f t="shared" si="44"/>
        <v>0</v>
      </c>
      <c r="Z294" s="156"/>
      <c r="AA294" s="175" t="s">
        <v>1260</v>
      </c>
      <c r="AB294" s="438" t="s">
        <v>1260</v>
      </c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  <c r="BB294" s="49"/>
      <c r="BC294" s="49"/>
      <c r="BD294" s="49"/>
      <c r="BE294" s="49"/>
      <c r="BF294" s="74"/>
      <c r="BG294" s="132"/>
      <c r="BH294" s="76"/>
      <c r="BI294" s="77"/>
      <c r="BJ294" s="439"/>
      <c r="BK294" s="439"/>
      <c r="BL294" s="439"/>
      <c r="BM294" s="439">
        <v>5</v>
      </c>
      <c r="BN294" s="439"/>
      <c r="BO294" s="439"/>
      <c r="BP294" s="439"/>
      <c r="BQ294" s="439"/>
      <c r="BR294" s="439"/>
      <c r="BS294" s="440"/>
      <c r="BT294" s="439"/>
      <c r="BU294" s="439"/>
      <c r="BV294" s="439"/>
      <c r="BW294" s="439"/>
      <c r="BX294" s="439"/>
      <c r="BY294" s="439"/>
      <c r="BZ294" s="439"/>
      <c r="CA294" s="439"/>
      <c r="CB294" s="439"/>
      <c r="CC294" s="439"/>
      <c r="CD294" s="439">
        <v>5</v>
      </c>
      <c r="CE294" s="439"/>
      <c r="CF294" s="77"/>
      <c r="CG294" s="439"/>
      <c r="CH294" s="439">
        <v>5</v>
      </c>
      <c r="CI294" s="439"/>
      <c r="CJ294" s="78"/>
      <c r="CK294" s="133"/>
      <c r="CL294" s="75"/>
    </row>
    <row r="295" spans="1:90" s="47" customFormat="1" ht="13" customHeight="1">
      <c r="A295" s="1127" t="s">
        <v>157</v>
      </c>
      <c r="B295" s="433" t="s">
        <v>177</v>
      </c>
      <c r="C295" s="433" t="s">
        <v>178</v>
      </c>
      <c r="D295" s="160">
        <v>5</v>
      </c>
      <c r="E295" s="442">
        <v>73</v>
      </c>
      <c r="F295" s="161"/>
      <c r="G295" s="162"/>
      <c r="H295" s="163"/>
      <c r="I295" s="533"/>
      <c r="J295" s="164"/>
      <c r="K295" s="165"/>
      <c r="L295" s="166"/>
      <c r="M295" s="167"/>
      <c r="N295" s="168"/>
      <c r="O295" s="169"/>
      <c r="P295" s="170"/>
      <c r="Q295" s="171"/>
      <c r="R295" s="172"/>
      <c r="S295" s="577"/>
      <c r="T295" s="435">
        <f t="shared" si="41"/>
        <v>0</v>
      </c>
      <c r="U295" s="435">
        <f t="shared" si="42"/>
        <v>0</v>
      </c>
      <c r="V295" s="436" t="str">
        <f t="shared" si="43"/>
        <v>-</v>
      </c>
      <c r="W295" s="437" t="s">
        <v>179</v>
      </c>
      <c r="X295" s="155">
        <v>0.96</v>
      </c>
      <c r="Y295" s="156">
        <f t="shared" si="44"/>
        <v>0</v>
      </c>
      <c r="Z295" s="156"/>
      <c r="AA295" s="175" t="s">
        <v>1260</v>
      </c>
      <c r="AB295" s="438" t="s">
        <v>1260</v>
      </c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49"/>
      <c r="BA295" s="49"/>
      <c r="BB295" s="49"/>
      <c r="BC295" s="49"/>
      <c r="BD295" s="49"/>
      <c r="BE295" s="49"/>
      <c r="BF295" s="74"/>
      <c r="BG295" s="132"/>
      <c r="BH295" s="76"/>
      <c r="BI295" s="77"/>
      <c r="BJ295" s="439"/>
      <c r="BK295" s="439"/>
      <c r="BL295" s="439"/>
      <c r="BM295" s="439">
        <v>5</v>
      </c>
      <c r="BN295" s="439"/>
      <c r="BO295" s="439"/>
      <c r="BP295" s="439"/>
      <c r="BQ295" s="439"/>
      <c r="BR295" s="439"/>
      <c r="BS295" s="440"/>
      <c r="BT295" s="439"/>
      <c r="BU295" s="439"/>
      <c r="BV295" s="439"/>
      <c r="BW295" s="439"/>
      <c r="BX295" s="439"/>
      <c r="BY295" s="439"/>
      <c r="BZ295" s="439"/>
      <c r="CA295" s="439"/>
      <c r="CB295" s="439"/>
      <c r="CC295" s="439"/>
      <c r="CD295" s="439">
        <v>5</v>
      </c>
      <c r="CE295" s="439"/>
      <c r="CF295" s="77"/>
      <c r="CG295" s="439"/>
      <c r="CH295" s="439">
        <v>5</v>
      </c>
      <c r="CI295" s="439"/>
      <c r="CJ295" s="78"/>
      <c r="CK295" s="133"/>
      <c r="CL295" s="75"/>
    </row>
    <row r="296" spans="1:90" s="47" customFormat="1" ht="13" customHeight="1">
      <c r="A296" s="1128"/>
      <c r="B296" s="433" t="s">
        <v>180</v>
      </c>
      <c r="C296" s="433" t="s">
        <v>181</v>
      </c>
      <c r="D296" s="160">
        <v>5</v>
      </c>
      <c r="E296" s="442">
        <v>91</v>
      </c>
      <c r="F296" s="161"/>
      <c r="G296" s="162"/>
      <c r="H296" s="163"/>
      <c r="I296" s="533"/>
      <c r="J296" s="164"/>
      <c r="K296" s="165"/>
      <c r="L296" s="166"/>
      <c r="M296" s="167"/>
      <c r="N296" s="168"/>
      <c r="O296" s="169"/>
      <c r="P296" s="170"/>
      <c r="Q296" s="171"/>
      <c r="R296" s="172"/>
      <c r="S296" s="577"/>
      <c r="T296" s="435">
        <f t="shared" si="41"/>
        <v>0</v>
      </c>
      <c r="U296" s="435">
        <f t="shared" si="42"/>
        <v>0</v>
      </c>
      <c r="V296" s="436" t="str">
        <f t="shared" si="43"/>
        <v>-</v>
      </c>
      <c r="W296" s="437" t="s">
        <v>182</v>
      </c>
      <c r="X296" s="155">
        <v>1.32</v>
      </c>
      <c r="Y296" s="156">
        <f t="shared" si="44"/>
        <v>0</v>
      </c>
      <c r="Z296" s="156"/>
      <c r="AA296" s="175" t="s">
        <v>1260</v>
      </c>
      <c r="AB296" s="438" t="s">
        <v>1260</v>
      </c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49"/>
      <c r="BA296" s="49"/>
      <c r="BB296" s="49"/>
      <c r="BC296" s="49"/>
      <c r="BD296" s="49"/>
      <c r="BE296" s="49"/>
      <c r="BF296" s="74"/>
      <c r="BG296" s="132"/>
      <c r="BH296" s="76"/>
      <c r="BI296" s="77"/>
      <c r="BJ296" s="439"/>
      <c r="BK296" s="439"/>
      <c r="BL296" s="439"/>
      <c r="BM296" s="439">
        <v>5</v>
      </c>
      <c r="BN296" s="439"/>
      <c r="BO296" s="439"/>
      <c r="BP296" s="439"/>
      <c r="BQ296" s="439"/>
      <c r="BR296" s="439"/>
      <c r="BS296" s="440"/>
      <c r="BT296" s="439"/>
      <c r="BU296" s="439"/>
      <c r="BV296" s="439"/>
      <c r="BW296" s="439"/>
      <c r="BX296" s="439"/>
      <c r="BY296" s="439"/>
      <c r="BZ296" s="439"/>
      <c r="CA296" s="439"/>
      <c r="CB296" s="439"/>
      <c r="CC296" s="439"/>
      <c r="CD296" s="439">
        <v>5</v>
      </c>
      <c r="CE296" s="439"/>
      <c r="CF296" s="77"/>
      <c r="CG296" s="439"/>
      <c r="CH296" s="439">
        <v>5</v>
      </c>
      <c r="CI296" s="439"/>
      <c r="CJ296" s="78"/>
      <c r="CK296" s="133"/>
      <c r="CL296" s="75"/>
    </row>
    <row r="297" spans="1:90" s="47" customFormat="1" ht="13" customHeight="1">
      <c r="A297" s="1128"/>
      <c r="B297" s="433" t="s">
        <v>183</v>
      </c>
      <c r="C297" s="433" t="s">
        <v>184</v>
      </c>
      <c r="D297" s="160">
        <v>3</v>
      </c>
      <c r="E297" s="442">
        <v>66</v>
      </c>
      <c r="F297" s="161"/>
      <c r="G297" s="162"/>
      <c r="H297" s="163"/>
      <c r="I297" s="533"/>
      <c r="J297" s="164"/>
      <c r="K297" s="165"/>
      <c r="L297" s="166"/>
      <c r="M297" s="167"/>
      <c r="N297" s="168"/>
      <c r="O297" s="169"/>
      <c r="P297" s="170"/>
      <c r="Q297" s="171"/>
      <c r="R297" s="172"/>
      <c r="S297" s="577"/>
      <c r="T297" s="435">
        <f t="shared" si="41"/>
        <v>0</v>
      </c>
      <c r="U297" s="435">
        <f t="shared" si="42"/>
        <v>0</v>
      </c>
      <c r="V297" s="436" t="str">
        <f t="shared" si="43"/>
        <v>-</v>
      </c>
      <c r="W297" s="437" t="s">
        <v>1892</v>
      </c>
      <c r="X297" s="155">
        <v>1.08</v>
      </c>
      <c r="Y297" s="156">
        <f t="shared" si="44"/>
        <v>0</v>
      </c>
      <c r="Z297" s="156"/>
      <c r="AA297" s="175" t="s">
        <v>1252</v>
      </c>
      <c r="AB297" s="438" t="s">
        <v>1261</v>
      </c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  <c r="AY297" s="49"/>
      <c r="AZ297" s="49"/>
      <c r="BA297" s="49"/>
      <c r="BB297" s="49"/>
      <c r="BC297" s="49"/>
      <c r="BD297" s="49"/>
      <c r="BE297" s="49"/>
      <c r="BF297" s="74"/>
      <c r="BG297" s="132"/>
      <c r="BH297" s="76"/>
      <c r="BI297" s="77"/>
      <c r="BJ297" s="439"/>
      <c r="BK297" s="439"/>
      <c r="BL297" s="439"/>
      <c r="BM297" s="439"/>
      <c r="BN297" s="439">
        <v>3</v>
      </c>
      <c r="BO297" s="439"/>
      <c r="BP297" s="439"/>
      <c r="BQ297" s="439"/>
      <c r="BR297" s="439"/>
      <c r="BS297" s="440"/>
      <c r="BT297" s="439"/>
      <c r="BU297" s="439"/>
      <c r="BV297" s="439"/>
      <c r="BW297" s="439"/>
      <c r="BX297" s="439"/>
      <c r="BY297" s="439"/>
      <c r="BZ297" s="439"/>
      <c r="CA297" s="439"/>
      <c r="CB297" s="439"/>
      <c r="CC297" s="439">
        <v>3</v>
      </c>
      <c r="CD297" s="439"/>
      <c r="CE297" s="439"/>
      <c r="CF297" s="77"/>
      <c r="CG297" s="439"/>
      <c r="CH297" s="439"/>
      <c r="CI297" s="439">
        <v>3</v>
      </c>
      <c r="CJ297" s="78"/>
      <c r="CK297" s="133"/>
      <c r="CL297" s="75"/>
    </row>
    <row r="298" spans="1:90" s="47" customFormat="1" ht="13" customHeight="1">
      <c r="A298" s="1128"/>
      <c r="B298" s="433" t="s">
        <v>1596</v>
      </c>
      <c r="C298" s="433" t="s">
        <v>185</v>
      </c>
      <c r="D298" s="160">
        <v>3</v>
      </c>
      <c r="E298" s="442">
        <v>114</v>
      </c>
      <c r="F298" s="161"/>
      <c r="G298" s="162"/>
      <c r="H298" s="163"/>
      <c r="I298" s="533"/>
      <c r="J298" s="164"/>
      <c r="K298" s="165"/>
      <c r="L298" s="166"/>
      <c r="M298" s="167"/>
      <c r="N298" s="168"/>
      <c r="O298" s="169"/>
      <c r="P298" s="170"/>
      <c r="Q298" s="171"/>
      <c r="R298" s="172"/>
      <c r="S298" s="577"/>
      <c r="T298" s="435">
        <f t="shared" si="41"/>
        <v>0</v>
      </c>
      <c r="U298" s="435">
        <f t="shared" si="42"/>
        <v>0</v>
      </c>
      <c r="V298" s="436" t="str">
        <f t="shared" si="43"/>
        <v>-</v>
      </c>
      <c r="W298" s="437" t="s">
        <v>186</v>
      </c>
      <c r="X298" s="155">
        <v>2.13</v>
      </c>
      <c r="Y298" s="156">
        <f t="shared" si="44"/>
        <v>0</v>
      </c>
      <c r="Z298" s="156"/>
      <c r="AA298" s="175" t="s">
        <v>1252</v>
      </c>
      <c r="AB298" s="438" t="s">
        <v>1261</v>
      </c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  <c r="BA298" s="49"/>
      <c r="BB298" s="49"/>
      <c r="BC298" s="49"/>
      <c r="BD298" s="49"/>
      <c r="BE298" s="49"/>
      <c r="BF298" s="74"/>
      <c r="BG298" s="132"/>
      <c r="BH298" s="76"/>
      <c r="BI298" s="77"/>
      <c r="BJ298" s="439"/>
      <c r="BK298" s="439"/>
      <c r="BL298" s="439"/>
      <c r="BM298" s="439"/>
      <c r="BN298" s="439">
        <v>3</v>
      </c>
      <c r="BO298" s="439"/>
      <c r="BP298" s="439"/>
      <c r="BQ298" s="439"/>
      <c r="BR298" s="439"/>
      <c r="BS298" s="440"/>
      <c r="BT298" s="439"/>
      <c r="BU298" s="439"/>
      <c r="BV298" s="439"/>
      <c r="BW298" s="439"/>
      <c r="BX298" s="439"/>
      <c r="BY298" s="439"/>
      <c r="BZ298" s="439"/>
      <c r="CA298" s="439"/>
      <c r="CB298" s="439"/>
      <c r="CC298" s="439">
        <v>3</v>
      </c>
      <c r="CD298" s="439"/>
      <c r="CE298" s="439"/>
      <c r="CF298" s="77"/>
      <c r="CG298" s="439"/>
      <c r="CH298" s="439"/>
      <c r="CI298" s="439">
        <v>3</v>
      </c>
      <c r="CJ298" s="78"/>
      <c r="CK298" s="133"/>
      <c r="CL298" s="75"/>
    </row>
    <row r="299" spans="1:90" s="47" customFormat="1" ht="13" customHeight="1">
      <c r="A299" s="1128"/>
      <c r="B299" s="433" t="s">
        <v>187</v>
      </c>
      <c r="C299" s="433" t="s">
        <v>188</v>
      </c>
      <c r="D299" s="160">
        <v>5</v>
      </c>
      <c r="E299" s="442">
        <v>130</v>
      </c>
      <c r="F299" s="161"/>
      <c r="G299" s="162"/>
      <c r="H299" s="163"/>
      <c r="I299" s="533"/>
      <c r="J299" s="164"/>
      <c r="K299" s="165"/>
      <c r="L299" s="166"/>
      <c r="M299" s="167"/>
      <c r="N299" s="168"/>
      <c r="O299" s="169"/>
      <c r="P299" s="170"/>
      <c r="Q299" s="171"/>
      <c r="R299" s="172"/>
      <c r="S299" s="577"/>
      <c r="T299" s="435">
        <f t="shared" si="41"/>
        <v>0</v>
      </c>
      <c r="U299" s="435">
        <f t="shared" si="42"/>
        <v>0</v>
      </c>
      <c r="V299" s="436" t="str">
        <f t="shared" si="43"/>
        <v>-</v>
      </c>
      <c r="W299" s="437" t="s">
        <v>171</v>
      </c>
      <c r="X299" s="155">
        <v>2.04</v>
      </c>
      <c r="Y299" s="156">
        <f t="shared" si="44"/>
        <v>0</v>
      </c>
      <c r="Z299" s="156"/>
      <c r="AA299" s="175" t="s">
        <v>1254</v>
      </c>
      <c r="AB299" s="438" t="s">
        <v>1261</v>
      </c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  <c r="AY299" s="49"/>
      <c r="AZ299" s="49"/>
      <c r="BA299" s="49"/>
      <c r="BB299" s="49"/>
      <c r="BC299" s="49"/>
      <c r="BD299" s="49"/>
      <c r="BE299" s="49"/>
      <c r="BF299" s="74"/>
      <c r="BG299" s="132"/>
      <c r="BH299" s="76"/>
      <c r="BI299" s="77"/>
      <c r="BJ299" s="439"/>
      <c r="BK299" s="439"/>
      <c r="BL299" s="439"/>
      <c r="BM299" s="439"/>
      <c r="BN299" s="439">
        <v>5</v>
      </c>
      <c r="BO299" s="439"/>
      <c r="BP299" s="439"/>
      <c r="BQ299" s="439"/>
      <c r="BR299" s="439"/>
      <c r="BS299" s="440"/>
      <c r="BT299" s="439"/>
      <c r="BU299" s="439"/>
      <c r="BV299" s="439"/>
      <c r="BW299" s="439"/>
      <c r="BX299" s="439"/>
      <c r="BY299" s="439"/>
      <c r="BZ299" s="439"/>
      <c r="CA299" s="439"/>
      <c r="CB299" s="439"/>
      <c r="CC299" s="439">
        <v>5</v>
      </c>
      <c r="CD299" s="439"/>
      <c r="CE299" s="439"/>
      <c r="CF299" s="77"/>
      <c r="CG299" s="439">
        <v>5</v>
      </c>
      <c r="CH299" s="439"/>
      <c r="CI299" s="439"/>
      <c r="CJ299" s="78"/>
      <c r="CK299" s="133"/>
      <c r="CL299" s="75"/>
    </row>
    <row r="300" spans="1:90" s="47" customFormat="1" ht="13" customHeight="1">
      <c r="A300" s="1128"/>
      <c r="B300" s="433" t="s">
        <v>189</v>
      </c>
      <c r="C300" s="433" t="s">
        <v>190</v>
      </c>
      <c r="D300" s="160">
        <v>2</v>
      </c>
      <c r="E300" s="442">
        <v>99</v>
      </c>
      <c r="F300" s="161"/>
      <c r="G300" s="162"/>
      <c r="H300" s="163"/>
      <c r="I300" s="533"/>
      <c r="J300" s="164"/>
      <c r="K300" s="165"/>
      <c r="L300" s="166"/>
      <c r="M300" s="167"/>
      <c r="N300" s="168"/>
      <c r="O300" s="169"/>
      <c r="P300" s="170"/>
      <c r="Q300" s="171"/>
      <c r="R300" s="172"/>
      <c r="S300" s="577"/>
      <c r="T300" s="435">
        <f t="shared" si="41"/>
        <v>0</v>
      </c>
      <c r="U300" s="435">
        <f t="shared" si="42"/>
        <v>0</v>
      </c>
      <c r="V300" s="436" t="str">
        <f t="shared" si="43"/>
        <v>-</v>
      </c>
      <c r="W300" s="437" t="s">
        <v>1860</v>
      </c>
      <c r="X300" s="155">
        <v>1.28</v>
      </c>
      <c r="Y300" s="156">
        <f t="shared" si="44"/>
        <v>0</v>
      </c>
      <c r="Z300" s="156"/>
      <c r="AA300" s="175" t="s">
        <v>1252</v>
      </c>
      <c r="AB300" s="438" t="s">
        <v>1257</v>
      </c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49"/>
      <c r="BA300" s="49"/>
      <c r="BB300" s="49"/>
      <c r="BC300" s="49"/>
      <c r="BD300" s="49"/>
      <c r="BE300" s="49"/>
      <c r="BF300" s="74"/>
      <c r="BG300" s="132"/>
      <c r="BH300" s="76"/>
      <c r="BI300" s="77"/>
      <c r="BJ300" s="439"/>
      <c r="BK300" s="439"/>
      <c r="BL300" s="439"/>
      <c r="BM300" s="439"/>
      <c r="BN300" s="439"/>
      <c r="BO300" s="439">
        <v>2</v>
      </c>
      <c r="BP300" s="439"/>
      <c r="BQ300" s="439"/>
      <c r="BR300" s="439"/>
      <c r="BS300" s="440"/>
      <c r="BT300" s="439"/>
      <c r="BU300" s="439"/>
      <c r="BV300" s="439"/>
      <c r="BW300" s="439"/>
      <c r="BX300" s="439"/>
      <c r="BY300" s="439"/>
      <c r="BZ300" s="439"/>
      <c r="CA300" s="439"/>
      <c r="CB300" s="439"/>
      <c r="CC300" s="439">
        <v>2</v>
      </c>
      <c r="CD300" s="439"/>
      <c r="CE300" s="439"/>
      <c r="CF300" s="77"/>
      <c r="CG300" s="439"/>
      <c r="CH300" s="439"/>
      <c r="CI300" s="439">
        <v>2</v>
      </c>
      <c r="CJ300" s="78"/>
      <c r="CK300" s="133"/>
      <c r="CL300" s="75"/>
    </row>
    <row r="301" spans="1:90" s="47" customFormat="1" ht="13" customHeight="1">
      <c r="A301" s="1128"/>
      <c r="B301" s="433" t="s">
        <v>191</v>
      </c>
      <c r="C301" s="433" t="s">
        <v>192</v>
      </c>
      <c r="D301" s="160">
        <v>2</v>
      </c>
      <c r="E301" s="442">
        <v>126</v>
      </c>
      <c r="F301" s="161"/>
      <c r="G301" s="162"/>
      <c r="H301" s="163"/>
      <c r="I301" s="533"/>
      <c r="J301" s="164"/>
      <c r="K301" s="165"/>
      <c r="L301" s="166"/>
      <c r="M301" s="167"/>
      <c r="N301" s="168"/>
      <c r="O301" s="169"/>
      <c r="P301" s="170"/>
      <c r="Q301" s="171"/>
      <c r="R301" s="172"/>
      <c r="S301" s="577"/>
      <c r="T301" s="435">
        <f t="shared" si="41"/>
        <v>0</v>
      </c>
      <c r="U301" s="435">
        <f t="shared" si="42"/>
        <v>0</v>
      </c>
      <c r="V301" s="436" t="str">
        <f t="shared" si="43"/>
        <v>-</v>
      </c>
      <c r="W301" s="437" t="s">
        <v>1893</v>
      </c>
      <c r="X301" s="155">
        <v>1.8</v>
      </c>
      <c r="Y301" s="156">
        <f t="shared" si="44"/>
        <v>0</v>
      </c>
      <c r="Z301" s="156"/>
      <c r="AA301" s="175" t="s">
        <v>1260</v>
      </c>
      <c r="AB301" s="438" t="s">
        <v>1258</v>
      </c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  <c r="AY301" s="49"/>
      <c r="AZ301" s="49"/>
      <c r="BA301" s="49"/>
      <c r="BB301" s="49"/>
      <c r="BC301" s="49"/>
      <c r="BD301" s="49"/>
      <c r="BE301" s="49"/>
      <c r="BF301" s="74"/>
      <c r="BG301" s="132"/>
      <c r="BH301" s="76"/>
      <c r="BI301" s="77"/>
      <c r="BJ301" s="439"/>
      <c r="BK301" s="439"/>
      <c r="BL301" s="439"/>
      <c r="BM301" s="439"/>
      <c r="BN301" s="439"/>
      <c r="BO301" s="439"/>
      <c r="BP301" s="439">
        <v>2</v>
      </c>
      <c r="BQ301" s="439"/>
      <c r="BR301" s="439"/>
      <c r="BS301" s="440"/>
      <c r="BT301" s="439"/>
      <c r="BU301" s="439"/>
      <c r="BV301" s="439"/>
      <c r="BW301" s="439"/>
      <c r="BX301" s="439"/>
      <c r="BY301" s="439"/>
      <c r="BZ301" s="439"/>
      <c r="CA301" s="439"/>
      <c r="CB301" s="439"/>
      <c r="CC301" s="439">
        <v>2</v>
      </c>
      <c r="CD301" s="439"/>
      <c r="CE301" s="439"/>
      <c r="CF301" s="77"/>
      <c r="CG301" s="439"/>
      <c r="CH301" s="439">
        <v>2</v>
      </c>
      <c r="CI301" s="439"/>
      <c r="CJ301" s="78"/>
      <c r="CK301" s="133"/>
      <c r="CL301" s="75"/>
    </row>
    <row r="302" spans="1:90" s="47" customFormat="1" ht="13" customHeight="1">
      <c r="A302" s="1128"/>
      <c r="B302" s="433" t="s">
        <v>193</v>
      </c>
      <c r="C302" s="433" t="s">
        <v>194</v>
      </c>
      <c r="D302" s="160">
        <v>2</v>
      </c>
      <c r="E302" s="442">
        <v>161</v>
      </c>
      <c r="F302" s="161"/>
      <c r="G302" s="162"/>
      <c r="H302" s="163"/>
      <c r="I302" s="533"/>
      <c r="J302" s="164"/>
      <c r="K302" s="165"/>
      <c r="L302" s="166"/>
      <c r="M302" s="167"/>
      <c r="N302" s="168"/>
      <c r="O302" s="169"/>
      <c r="P302" s="170"/>
      <c r="Q302" s="171"/>
      <c r="R302" s="172"/>
      <c r="S302" s="577"/>
      <c r="T302" s="435">
        <f t="shared" si="41"/>
        <v>0</v>
      </c>
      <c r="U302" s="435">
        <f t="shared" si="42"/>
        <v>0</v>
      </c>
      <c r="V302" s="436" t="str">
        <f t="shared" si="43"/>
        <v>-</v>
      </c>
      <c r="W302" s="437" t="s">
        <v>195</v>
      </c>
      <c r="X302" s="155">
        <v>2.17</v>
      </c>
      <c r="Y302" s="156">
        <f t="shared" si="44"/>
        <v>0</v>
      </c>
      <c r="Z302" s="156"/>
      <c r="AA302" s="175" t="s">
        <v>1260</v>
      </c>
      <c r="AB302" s="438" t="s">
        <v>1258</v>
      </c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49"/>
      <c r="BA302" s="49"/>
      <c r="BB302" s="49"/>
      <c r="BC302" s="49"/>
      <c r="BD302" s="49"/>
      <c r="BE302" s="49"/>
      <c r="BF302" s="74"/>
      <c r="BG302" s="132"/>
      <c r="BH302" s="76"/>
      <c r="BI302" s="77"/>
      <c r="BJ302" s="439"/>
      <c r="BK302" s="439"/>
      <c r="BL302" s="439"/>
      <c r="BM302" s="439"/>
      <c r="BN302" s="439"/>
      <c r="BO302" s="439"/>
      <c r="BP302" s="439">
        <v>2</v>
      </c>
      <c r="BQ302" s="439"/>
      <c r="BR302" s="439"/>
      <c r="BS302" s="440"/>
      <c r="BT302" s="439"/>
      <c r="BU302" s="439"/>
      <c r="BV302" s="439"/>
      <c r="BW302" s="439"/>
      <c r="BX302" s="439"/>
      <c r="BY302" s="439"/>
      <c r="BZ302" s="439"/>
      <c r="CA302" s="439">
        <v>2</v>
      </c>
      <c r="CB302" s="439"/>
      <c r="CC302" s="439"/>
      <c r="CD302" s="439"/>
      <c r="CE302" s="439"/>
      <c r="CF302" s="77"/>
      <c r="CG302" s="439">
        <v>2</v>
      </c>
      <c r="CH302" s="439"/>
      <c r="CI302" s="439"/>
      <c r="CJ302" s="78"/>
      <c r="CK302" s="133"/>
      <c r="CL302" s="75"/>
    </row>
    <row r="303" spans="1:90" s="47" customFormat="1" ht="13" customHeight="1">
      <c r="A303" s="1128"/>
      <c r="B303" s="433" t="s">
        <v>196</v>
      </c>
      <c r="C303" s="433" t="s">
        <v>197</v>
      </c>
      <c r="D303" s="160">
        <v>1</v>
      </c>
      <c r="E303" s="442">
        <v>97</v>
      </c>
      <c r="F303" s="161"/>
      <c r="G303" s="162"/>
      <c r="H303" s="163"/>
      <c r="I303" s="533"/>
      <c r="J303" s="164"/>
      <c r="K303" s="165"/>
      <c r="L303" s="166"/>
      <c r="M303" s="167"/>
      <c r="N303" s="168"/>
      <c r="O303" s="169"/>
      <c r="P303" s="170"/>
      <c r="Q303" s="171"/>
      <c r="R303" s="172"/>
      <c r="S303" s="577"/>
      <c r="T303" s="435">
        <f t="shared" si="41"/>
        <v>0</v>
      </c>
      <c r="U303" s="435">
        <f t="shared" si="42"/>
        <v>0</v>
      </c>
      <c r="V303" s="436" t="str">
        <f t="shared" si="43"/>
        <v>-</v>
      </c>
      <c r="W303" s="437" t="s">
        <v>37</v>
      </c>
      <c r="X303" s="155">
        <v>1.45</v>
      </c>
      <c r="Y303" s="156">
        <f t="shared" si="44"/>
        <v>0</v>
      </c>
      <c r="Z303" s="156"/>
      <c r="AA303" s="175" t="s">
        <v>1260</v>
      </c>
      <c r="AB303" s="438" t="s">
        <v>1259</v>
      </c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  <c r="AY303" s="49"/>
      <c r="AZ303" s="49"/>
      <c r="BA303" s="49"/>
      <c r="BB303" s="49"/>
      <c r="BC303" s="49"/>
      <c r="BD303" s="49"/>
      <c r="BE303" s="49"/>
      <c r="BF303" s="74"/>
      <c r="BG303" s="132"/>
      <c r="BH303" s="76"/>
      <c r="BI303" s="77"/>
      <c r="BJ303" s="439"/>
      <c r="BK303" s="439"/>
      <c r="BL303" s="439"/>
      <c r="BM303" s="439"/>
      <c r="BN303" s="439"/>
      <c r="BO303" s="439"/>
      <c r="BP303" s="439"/>
      <c r="BQ303" s="439"/>
      <c r="BR303" s="439">
        <v>1</v>
      </c>
      <c r="BS303" s="440"/>
      <c r="BT303" s="439"/>
      <c r="BU303" s="439"/>
      <c r="BV303" s="439"/>
      <c r="BW303" s="439"/>
      <c r="BX303" s="439"/>
      <c r="BY303" s="439"/>
      <c r="BZ303" s="439"/>
      <c r="CA303" s="439"/>
      <c r="CB303" s="439"/>
      <c r="CC303" s="439">
        <v>1</v>
      </c>
      <c r="CD303" s="439"/>
      <c r="CE303" s="439"/>
      <c r="CF303" s="77"/>
      <c r="CG303" s="439"/>
      <c r="CH303" s="439">
        <v>1</v>
      </c>
      <c r="CI303" s="439"/>
      <c r="CJ303" s="78"/>
      <c r="CK303" s="133"/>
      <c r="CL303" s="75"/>
    </row>
    <row r="304" spans="1:90" s="47" customFormat="1" ht="13" customHeight="1">
      <c r="A304" s="1128"/>
      <c r="B304" s="433" t="s">
        <v>198</v>
      </c>
      <c r="C304" s="433" t="s">
        <v>199</v>
      </c>
      <c r="D304" s="160">
        <v>1</v>
      </c>
      <c r="E304" s="442">
        <v>156</v>
      </c>
      <c r="F304" s="161"/>
      <c r="G304" s="162"/>
      <c r="H304" s="163"/>
      <c r="I304" s="533"/>
      <c r="J304" s="164"/>
      <c r="K304" s="165"/>
      <c r="L304" s="166"/>
      <c r="M304" s="167"/>
      <c r="N304" s="168"/>
      <c r="O304" s="169"/>
      <c r="P304" s="170"/>
      <c r="Q304" s="171"/>
      <c r="R304" s="172"/>
      <c r="S304" s="577"/>
      <c r="T304" s="435">
        <f t="shared" si="41"/>
        <v>0</v>
      </c>
      <c r="U304" s="435">
        <f t="shared" si="42"/>
        <v>0</v>
      </c>
      <c r="V304" s="436" t="str">
        <f t="shared" si="43"/>
        <v>-</v>
      </c>
      <c r="W304" s="437" t="s">
        <v>257</v>
      </c>
      <c r="X304" s="155">
        <v>2.3199999999999998</v>
      </c>
      <c r="Y304" s="156">
        <f t="shared" si="44"/>
        <v>0</v>
      </c>
      <c r="Z304" s="156"/>
      <c r="AA304" s="175" t="s">
        <v>1254</v>
      </c>
      <c r="AB304" s="438" t="s">
        <v>1259</v>
      </c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49"/>
      <c r="BA304" s="49"/>
      <c r="BB304" s="49"/>
      <c r="BC304" s="49"/>
      <c r="BD304" s="49"/>
      <c r="BE304" s="49"/>
      <c r="BF304" s="74"/>
      <c r="BG304" s="132"/>
      <c r="BH304" s="76"/>
      <c r="BI304" s="77"/>
      <c r="BJ304" s="439"/>
      <c r="BK304" s="439"/>
      <c r="BL304" s="439"/>
      <c r="BM304" s="439"/>
      <c r="BN304" s="439"/>
      <c r="BO304" s="439"/>
      <c r="BP304" s="439"/>
      <c r="BQ304" s="439"/>
      <c r="BR304" s="439">
        <v>1</v>
      </c>
      <c r="BS304" s="440"/>
      <c r="BT304" s="439"/>
      <c r="BU304" s="439"/>
      <c r="BV304" s="439"/>
      <c r="BW304" s="439"/>
      <c r="BX304" s="439"/>
      <c r="BY304" s="439"/>
      <c r="BZ304" s="439"/>
      <c r="CA304" s="439">
        <v>1</v>
      </c>
      <c r="CB304" s="439"/>
      <c r="CC304" s="439"/>
      <c r="CD304" s="439"/>
      <c r="CE304" s="439"/>
      <c r="CF304" s="77"/>
      <c r="CG304" s="439">
        <v>1</v>
      </c>
      <c r="CH304" s="439"/>
      <c r="CI304" s="439"/>
      <c r="CJ304" s="78"/>
      <c r="CK304" s="133"/>
      <c r="CL304" s="75"/>
    </row>
    <row r="305" spans="1:90" s="47" customFormat="1" ht="13" customHeight="1">
      <c r="A305" s="1133"/>
      <c r="B305" s="444" t="s">
        <v>200</v>
      </c>
      <c r="C305" s="444" t="s">
        <v>201</v>
      </c>
      <c r="D305" s="182">
        <v>1</v>
      </c>
      <c r="E305" s="445">
        <v>179</v>
      </c>
      <c r="F305" s="183"/>
      <c r="G305" s="184"/>
      <c r="H305" s="185"/>
      <c r="I305" s="534"/>
      <c r="J305" s="187"/>
      <c r="K305" s="188"/>
      <c r="L305" s="189"/>
      <c r="M305" s="190"/>
      <c r="N305" s="191"/>
      <c r="O305" s="192"/>
      <c r="P305" s="193"/>
      <c r="Q305" s="194"/>
      <c r="R305" s="195"/>
      <c r="S305" s="578"/>
      <c r="T305" s="446">
        <f t="shared" si="41"/>
        <v>0</v>
      </c>
      <c r="U305" s="446">
        <f t="shared" si="42"/>
        <v>0</v>
      </c>
      <c r="V305" s="447" t="str">
        <f t="shared" si="43"/>
        <v>-</v>
      </c>
      <c r="W305" s="448" t="s">
        <v>156</v>
      </c>
      <c r="X305" s="155">
        <v>2.73</v>
      </c>
      <c r="Y305" s="156">
        <f t="shared" si="44"/>
        <v>0</v>
      </c>
      <c r="Z305" s="156"/>
      <c r="AA305" s="198" t="s">
        <v>1254</v>
      </c>
      <c r="AB305" s="198" t="s">
        <v>1259</v>
      </c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  <c r="AY305" s="49"/>
      <c r="AZ305" s="49"/>
      <c r="BA305" s="49"/>
      <c r="BB305" s="49"/>
      <c r="BC305" s="49"/>
      <c r="BD305" s="49"/>
      <c r="BE305" s="49"/>
      <c r="BF305" s="74"/>
      <c r="BG305" s="132"/>
      <c r="BH305" s="76"/>
      <c r="BI305" s="77"/>
      <c r="BJ305" s="439"/>
      <c r="BK305" s="439"/>
      <c r="BL305" s="439"/>
      <c r="BM305" s="439"/>
      <c r="BN305" s="439"/>
      <c r="BO305" s="439"/>
      <c r="BP305" s="439"/>
      <c r="BQ305" s="439"/>
      <c r="BR305" s="439">
        <v>1</v>
      </c>
      <c r="BS305" s="440"/>
      <c r="BT305" s="439"/>
      <c r="BU305" s="439"/>
      <c r="BV305" s="439"/>
      <c r="BW305" s="439"/>
      <c r="BX305" s="439"/>
      <c r="BY305" s="439"/>
      <c r="BZ305" s="439"/>
      <c r="CA305" s="439">
        <v>1</v>
      </c>
      <c r="CB305" s="439"/>
      <c r="CC305" s="439"/>
      <c r="CD305" s="439"/>
      <c r="CE305" s="439"/>
      <c r="CF305" s="77"/>
      <c r="CG305" s="439">
        <v>1</v>
      </c>
      <c r="CH305" s="439"/>
      <c r="CI305" s="439"/>
      <c r="CJ305" s="78"/>
      <c r="CK305" s="133"/>
      <c r="CL305" s="75"/>
    </row>
    <row r="306" spans="1:90" s="47" customFormat="1" ht="13" customHeight="1">
      <c r="A306" s="1132"/>
      <c r="B306" s="450" t="s">
        <v>134</v>
      </c>
      <c r="C306" s="450" t="s">
        <v>135</v>
      </c>
      <c r="D306" s="139">
        <v>10</v>
      </c>
      <c r="E306" s="442">
        <v>61</v>
      </c>
      <c r="F306" s="140"/>
      <c r="G306" s="141"/>
      <c r="H306" s="142"/>
      <c r="I306" s="143"/>
      <c r="J306" s="144"/>
      <c r="K306" s="145"/>
      <c r="L306" s="146"/>
      <c r="M306" s="147"/>
      <c r="N306" s="148"/>
      <c r="O306" s="149"/>
      <c r="P306" s="150"/>
      <c r="Q306" s="151"/>
      <c r="R306" s="152"/>
      <c r="S306" s="579"/>
      <c r="T306" s="451">
        <f t="shared" si="41"/>
        <v>0</v>
      </c>
      <c r="U306" s="451">
        <f t="shared" si="42"/>
        <v>0</v>
      </c>
      <c r="V306" s="452" t="str">
        <f t="shared" si="43"/>
        <v>-</v>
      </c>
      <c r="W306" s="200" t="s">
        <v>1894</v>
      </c>
      <c r="X306" s="155">
        <v>0.47</v>
      </c>
      <c r="Y306" s="156">
        <f t="shared" si="44"/>
        <v>0</v>
      </c>
      <c r="Z306" s="156"/>
      <c r="AA306" s="175" t="s">
        <v>1254</v>
      </c>
      <c r="AB306" s="438" t="s">
        <v>1263</v>
      </c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  <c r="AY306" s="49"/>
      <c r="AZ306" s="49"/>
      <c r="BA306" s="49"/>
      <c r="BB306" s="49"/>
      <c r="BC306" s="49"/>
      <c r="BD306" s="49"/>
      <c r="BE306" s="49"/>
      <c r="BF306" s="74"/>
      <c r="BG306" s="132"/>
      <c r="BH306" s="76"/>
      <c r="BI306" s="77"/>
      <c r="BJ306" s="439"/>
      <c r="BK306" s="439">
        <v>10</v>
      </c>
      <c r="BL306" s="439"/>
      <c r="BM306" s="439"/>
      <c r="BN306" s="439"/>
      <c r="BO306" s="439"/>
      <c r="BP306" s="439"/>
      <c r="BQ306" s="439"/>
      <c r="BR306" s="439"/>
      <c r="BS306" s="440"/>
      <c r="BT306" s="441">
        <v>10</v>
      </c>
      <c r="BU306" s="439"/>
      <c r="BV306" s="441">
        <v>10</v>
      </c>
      <c r="BW306" s="441"/>
      <c r="BX306" s="441"/>
      <c r="BY306" s="439"/>
      <c r="BZ306" s="439"/>
      <c r="CA306" s="439"/>
      <c r="CB306" s="439"/>
      <c r="CC306" s="439"/>
      <c r="CD306" s="439"/>
      <c r="CE306" s="439"/>
      <c r="CF306" s="77"/>
      <c r="CG306" s="439"/>
      <c r="CH306" s="439"/>
      <c r="CI306" s="439"/>
      <c r="CJ306" s="78"/>
      <c r="CK306" s="133"/>
      <c r="CL306" s="75"/>
    </row>
    <row r="307" spans="1:90" s="47" customFormat="1" ht="13" customHeight="1">
      <c r="A307" s="1128"/>
      <c r="B307" s="433" t="s">
        <v>136</v>
      </c>
      <c r="C307" s="433" t="s">
        <v>137</v>
      </c>
      <c r="D307" s="160">
        <v>10</v>
      </c>
      <c r="E307" s="442">
        <v>76</v>
      </c>
      <c r="F307" s="161"/>
      <c r="G307" s="162"/>
      <c r="H307" s="163"/>
      <c r="I307" s="533"/>
      <c r="J307" s="164"/>
      <c r="K307" s="165"/>
      <c r="L307" s="166"/>
      <c r="M307" s="167"/>
      <c r="N307" s="168"/>
      <c r="O307" s="169"/>
      <c r="P307" s="170"/>
      <c r="Q307" s="171"/>
      <c r="R307" s="172"/>
      <c r="S307" s="577"/>
      <c r="T307" s="435">
        <f t="shared" si="41"/>
        <v>0</v>
      </c>
      <c r="U307" s="435">
        <f t="shared" si="42"/>
        <v>0</v>
      </c>
      <c r="V307" s="436" t="str">
        <f t="shared" si="43"/>
        <v>-</v>
      </c>
      <c r="W307" s="437" t="s">
        <v>1895</v>
      </c>
      <c r="X307" s="155">
        <v>0.79</v>
      </c>
      <c r="Y307" s="156">
        <f t="shared" si="44"/>
        <v>0</v>
      </c>
      <c r="Z307" s="156"/>
      <c r="AA307" s="175" t="s">
        <v>1254</v>
      </c>
      <c r="AB307" s="438" t="s">
        <v>1262</v>
      </c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49"/>
      <c r="BA307" s="49"/>
      <c r="BB307" s="49"/>
      <c r="BC307" s="49"/>
      <c r="BD307" s="49"/>
      <c r="BE307" s="49"/>
      <c r="BF307" s="74"/>
      <c r="BG307" s="132"/>
      <c r="BH307" s="76"/>
      <c r="BI307" s="77"/>
      <c r="BJ307" s="439"/>
      <c r="BK307" s="439"/>
      <c r="BL307" s="439">
        <v>10</v>
      </c>
      <c r="BM307" s="439"/>
      <c r="BN307" s="439"/>
      <c r="BO307" s="439"/>
      <c r="BP307" s="439"/>
      <c r="BQ307" s="439"/>
      <c r="BR307" s="439"/>
      <c r="BS307" s="440"/>
      <c r="BT307" s="441">
        <v>10</v>
      </c>
      <c r="BU307" s="439"/>
      <c r="BV307" s="441">
        <v>10</v>
      </c>
      <c r="BW307" s="441"/>
      <c r="BX307" s="441"/>
      <c r="BY307" s="439"/>
      <c r="BZ307" s="439"/>
      <c r="CA307" s="439"/>
      <c r="CB307" s="439"/>
      <c r="CC307" s="439"/>
      <c r="CD307" s="439"/>
      <c r="CE307" s="439"/>
      <c r="CF307" s="77"/>
      <c r="CG307" s="439"/>
      <c r="CH307" s="439"/>
      <c r="CI307" s="439"/>
      <c r="CJ307" s="78"/>
      <c r="CK307" s="133"/>
      <c r="CL307" s="75"/>
    </row>
    <row r="308" spans="1:90" s="47" customFormat="1" ht="13" customHeight="1">
      <c r="A308" s="1127" t="s">
        <v>133</v>
      </c>
      <c r="B308" s="433" t="s">
        <v>138</v>
      </c>
      <c r="C308" s="433" t="s">
        <v>139</v>
      </c>
      <c r="D308" s="160">
        <v>11</v>
      </c>
      <c r="E308" s="442">
        <v>150</v>
      </c>
      <c r="F308" s="161"/>
      <c r="G308" s="162"/>
      <c r="H308" s="163"/>
      <c r="I308" s="533"/>
      <c r="J308" s="164"/>
      <c r="K308" s="165"/>
      <c r="L308" s="166"/>
      <c r="M308" s="167"/>
      <c r="N308" s="168"/>
      <c r="O308" s="169"/>
      <c r="P308" s="170"/>
      <c r="Q308" s="171"/>
      <c r="R308" s="172"/>
      <c r="S308" s="577"/>
      <c r="T308" s="435">
        <f t="shared" si="41"/>
        <v>0</v>
      </c>
      <c r="U308" s="435">
        <f t="shared" si="42"/>
        <v>0</v>
      </c>
      <c r="V308" s="436" t="str">
        <f t="shared" si="43"/>
        <v>-</v>
      </c>
      <c r="W308" s="437" t="s">
        <v>1896</v>
      </c>
      <c r="X308" s="155">
        <v>2.19</v>
      </c>
      <c r="Y308" s="156">
        <f t="shared" si="44"/>
        <v>0</v>
      </c>
      <c r="Z308" s="156"/>
      <c r="AA308" s="175" t="s">
        <v>1254</v>
      </c>
      <c r="AB308" s="438" t="s">
        <v>1260</v>
      </c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  <c r="AY308" s="49"/>
      <c r="AZ308" s="49"/>
      <c r="BA308" s="49"/>
      <c r="BB308" s="49"/>
      <c r="BC308" s="49"/>
      <c r="BD308" s="49"/>
      <c r="BE308" s="49"/>
      <c r="BF308" s="74"/>
      <c r="BG308" s="132"/>
      <c r="BH308" s="76"/>
      <c r="BI308" s="77"/>
      <c r="BJ308" s="439"/>
      <c r="BK308" s="439"/>
      <c r="BL308" s="439"/>
      <c r="BM308" s="439">
        <v>11</v>
      </c>
      <c r="BN308" s="439"/>
      <c r="BO308" s="439"/>
      <c r="BP308" s="439"/>
      <c r="BQ308" s="439"/>
      <c r="BR308" s="439"/>
      <c r="BS308" s="440"/>
      <c r="BT308" s="439"/>
      <c r="BU308" s="439"/>
      <c r="BV308" s="439"/>
      <c r="BW308" s="439"/>
      <c r="BX308" s="439"/>
      <c r="BY308" s="439"/>
      <c r="BZ308" s="439"/>
      <c r="CA308" s="439">
        <v>7</v>
      </c>
      <c r="CB308" s="439"/>
      <c r="CC308" s="439"/>
      <c r="CD308" s="439">
        <v>4</v>
      </c>
      <c r="CE308" s="439"/>
      <c r="CF308" s="77"/>
      <c r="CG308" s="439">
        <v>7</v>
      </c>
      <c r="CH308" s="439">
        <v>4</v>
      </c>
      <c r="CI308" s="439"/>
      <c r="CJ308" s="78"/>
      <c r="CK308" s="133"/>
      <c r="CL308" s="75"/>
    </row>
    <row r="309" spans="1:90" s="47" customFormat="1" ht="13" customHeight="1">
      <c r="A309" s="1128"/>
      <c r="B309" s="433" t="s">
        <v>140</v>
      </c>
      <c r="C309" s="433" t="s">
        <v>141</v>
      </c>
      <c r="D309" s="160">
        <v>11</v>
      </c>
      <c r="E309" s="442">
        <v>143</v>
      </c>
      <c r="F309" s="161"/>
      <c r="G309" s="162"/>
      <c r="H309" s="163"/>
      <c r="I309" s="533"/>
      <c r="J309" s="164"/>
      <c r="K309" s="165"/>
      <c r="L309" s="166"/>
      <c r="M309" s="167"/>
      <c r="N309" s="168"/>
      <c r="O309" s="169"/>
      <c r="P309" s="170"/>
      <c r="Q309" s="171"/>
      <c r="R309" s="172"/>
      <c r="S309" s="577"/>
      <c r="T309" s="435">
        <f t="shared" si="41"/>
        <v>0</v>
      </c>
      <c r="U309" s="435">
        <f t="shared" si="42"/>
        <v>0</v>
      </c>
      <c r="V309" s="436" t="str">
        <f t="shared" si="43"/>
        <v>-</v>
      </c>
      <c r="W309" s="437" t="s">
        <v>1897</v>
      </c>
      <c r="X309" s="155">
        <v>2.08</v>
      </c>
      <c r="Y309" s="156">
        <f t="shared" si="44"/>
        <v>0</v>
      </c>
      <c r="Z309" s="156"/>
      <c r="AA309" s="175" t="s">
        <v>1260</v>
      </c>
      <c r="AB309" s="438" t="s">
        <v>1260</v>
      </c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  <c r="AY309" s="49"/>
      <c r="AZ309" s="49"/>
      <c r="BA309" s="49"/>
      <c r="BB309" s="49"/>
      <c r="BC309" s="49"/>
      <c r="BD309" s="49"/>
      <c r="BE309" s="49"/>
      <c r="BF309" s="74"/>
      <c r="BG309" s="132"/>
      <c r="BH309" s="76"/>
      <c r="BI309" s="77"/>
      <c r="BJ309" s="439"/>
      <c r="BK309" s="439"/>
      <c r="BL309" s="439"/>
      <c r="BM309" s="439">
        <v>11</v>
      </c>
      <c r="BN309" s="439"/>
      <c r="BO309" s="439"/>
      <c r="BP309" s="439"/>
      <c r="BQ309" s="439"/>
      <c r="BR309" s="439"/>
      <c r="BS309" s="440"/>
      <c r="BT309" s="439"/>
      <c r="BU309" s="439"/>
      <c r="BV309" s="439"/>
      <c r="BW309" s="439"/>
      <c r="BX309" s="439"/>
      <c r="BY309" s="439"/>
      <c r="BZ309" s="439"/>
      <c r="CA309" s="439"/>
      <c r="CB309" s="439"/>
      <c r="CC309" s="439"/>
      <c r="CD309" s="439">
        <v>11</v>
      </c>
      <c r="CE309" s="439"/>
      <c r="CF309" s="77"/>
      <c r="CG309" s="439">
        <v>3</v>
      </c>
      <c r="CH309" s="439">
        <v>8</v>
      </c>
      <c r="CI309" s="439"/>
      <c r="CJ309" s="78"/>
      <c r="CK309" s="133"/>
      <c r="CL309" s="75"/>
    </row>
    <row r="310" spans="1:90" s="47" customFormat="1" ht="13" customHeight="1">
      <c r="A310" s="1128"/>
      <c r="B310" s="433" t="s">
        <v>142</v>
      </c>
      <c r="C310" s="433" t="s">
        <v>143</v>
      </c>
      <c r="D310" s="160">
        <v>5</v>
      </c>
      <c r="E310" s="442">
        <v>113</v>
      </c>
      <c r="F310" s="161"/>
      <c r="G310" s="162"/>
      <c r="H310" s="163"/>
      <c r="I310" s="533"/>
      <c r="J310" s="164"/>
      <c r="K310" s="165"/>
      <c r="L310" s="166"/>
      <c r="M310" s="167"/>
      <c r="N310" s="168"/>
      <c r="O310" s="169"/>
      <c r="P310" s="170"/>
      <c r="Q310" s="171"/>
      <c r="R310" s="172"/>
      <c r="S310" s="577"/>
      <c r="T310" s="435">
        <f t="shared" si="41"/>
        <v>0</v>
      </c>
      <c r="U310" s="435">
        <f t="shared" si="42"/>
        <v>0</v>
      </c>
      <c r="V310" s="436" t="str">
        <f t="shared" si="43"/>
        <v>-</v>
      </c>
      <c r="W310" s="437" t="s">
        <v>8</v>
      </c>
      <c r="X310" s="155">
        <v>1.88</v>
      </c>
      <c r="Y310" s="156">
        <f t="shared" si="44"/>
        <v>0</v>
      </c>
      <c r="Z310" s="156"/>
      <c r="AA310" s="175" t="s">
        <v>1254</v>
      </c>
      <c r="AB310" s="438" t="s">
        <v>1261</v>
      </c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49"/>
      <c r="BC310" s="49"/>
      <c r="BD310" s="49"/>
      <c r="BE310" s="49"/>
      <c r="BF310" s="74"/>
      <c r="BG310" s="132"/>
      <c r="BH310" s="76"/>
      <c r="BI310" s="77"/>
      <c r="BJ310" s="439"/>
      <c r="BK310" s="439"/>
      <c r="BL310" s="439"/>
      <c r="BM310" s="439"/>
      <c r="BN310" s="439">
        <v>5</v>
      </c>
      <c r="BO310" s="439"/>
      <c r="BP310" s="439"/>
      <c r="BQ310" s="439"/>
      <c r="BR310" s="439"/>
      <c r="BS310" s="440"/>
      <c r="BT310" s="439"/>
      <c r="BU310" s="439"/>
      <c r="BV310" s="439"/>
      <c r="BW310" s="439"/>
      <c r="BX310" s="439"/>
      <c r="BY310" s="439"/>
      <c r="BZ310" s="439"/>
      <c r="CA310" s="439">
        <v>5</v>
      </c>
      <c r="CB310" s="439"/>
      <c r="CC310" s="439"/>
      <c r="CD310" s="439"/>
      <c r="CE310" s="439"/>
      <c r="CF310" s="77"/>
      <c r="CG310" s="439">
        <v>5</v>
      </c>
      <c r="CH310" s="439"/>
      <c r="CI310" s="439"/>
      <c r="CJ310" s="78"/>
      <c r="CK310" s="133"/>
      <c r="CL310" s="75"/>
    </row>
    <row r="311" spans="1:90" s="47" customFormat="1" ht="13" customHeight="1">
      <c r="A311" s="1133"/>
      <c r="B311" s="444" t="s">
        <v>144</v>
      </c>
      <c r="C311" s="444" t="s">
        <v>145</v>
      </c>
      <c r="D311" s="182">
        <v>5</v>
      </c>
      <c r="E311" s="445">
        <v>148</v>
      </c>
      <c r="F311" s="183"/>
      <c r="G311" s="184"/>
      <c r="H311" s="185"/>
      <c r="I311" s="534"/>
      <c r="J311" s="187"/>
      <c r="K311" s="188"/>
      <c r="L311" s="189"/>
      <c r="M311" s="190"/>
      <c r="N311" s="191"/>
      <c r="O311" s="192"/>
      <c r="P311" s="193"/>
      <c r="Q311" s="194"/>
      <c r="R311" s="195"/>
      <c r="S311" s="578"/>
      <c r="T311" s="446">
        <f t="shared" si="41"/>
        <v>0</v>
      </c>
      <c r="U311" s="446">
        <f t="shared" si="42"/>
        <v>0</v>
      </c>
      <c r="V311" s="447" t="str">
        <f t="shared" si="43"/>
        <v>-</v>
      </c>
      <c r="W311" s="448" t="s">
        <v>1898</v>
      </c>
      <c r="X311" s="155">
        <v>2.52</v>
      </c>
      <c r="Y311" s="156">
        <f t="shared" si="44"/>
        <v>0</v>
      </c>
      <c r="Z311" s="156"/>
      <c r="AA311" s="198" t="s">
        <v>1254</v>
      </c>
      <c r="AB311" s="198" t="s">
        <v>1261</v>
      </c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49"/>
      <c r="AX311" s="49"/>
      <c r="AY311" s="49"/>
      <c r="AZ311" s="49"/>
      <c r="BA311" s="49"/>
      <c r="BB311" s="49"/>
      <c r="BC311" s="49"/>
      <c r="BD311" s="49"/>
      <c r="BE311" s="49"/>
      <c r="BF311" s="74"/>
      <c r="BG311" s="132"/>
      <c r="BH311" s="76"/>
      <c r="BI311" s="77"/>
      <c r="BJ311" s="439"/>
      <c r="BK311" s="439"/>
      <c r="BL311" s="439"/>
      <c r="BM311" s="439"/>
      <c r="BN311" s="439">
        <v>5</v>
      </c>
      <c r="BO311" s="439"/>
      <c r="BP311" s="439"/>
      <c r="BQ311" s="439"/>
      <c r="BR311" s="439"/>
      <c r="BS311" s="440"/>
      <c r="BT311" s="439"/>
      <c r="BU311" s="439"/>
      <c r="BV311" s="439"/>
      <c r="BW311" s="439"/>
      <c r="BX311" s="439"/>
      <c r="BY311" s="439"/>
      <c r="BZ311" s="439"/>
      <c r="CA311" s="439">
        <v>5</v>
      </c>
      <c r="CB311" s="439"/>
      <c r="CC311" s="439"/>
      <c r="CD311" s="439"/>
      <c r="CE311" s="439"/>
      <c r="CF311" s="77"/>
      <c r="CG311" s="439">
        <v>5</v>
      </c>
      <c r="CH311" s="439"/>
      <c r="CI311" s="439"/>
      <c r="CJ311" s="78"/>
      <c r="CK311" s="133"/>
      <c r="CL311" s="75"/>
    </row>
    <row r="312" spans="1:90" s="47" customFormat="1" ht="13" customHeight="1">
      <c r="A312" s="1132"/>
      <c r="B312" s="450" t="s">
        <v>78</v>
      </c>
      <c r="C312" s="450" t="s">
        <v>79</v>
      </c>
      <c r="D312" s="139">
        <v>5</v>
      </c>
      <c r="E312" s="442">
        <v>98</v>
      </c>
      <c r="F312" s="140"/>
      <c r="G312" s="141"/>
      <c r="H312" s="142"/>
      <c r="I312" s="143"/>
      <c r="J312" s="144"/>
      <c r="K312" s="145"/>
      <c r="L312" s="146"/>
      <c r="M312" s="147"/>
      <c r="N312" s="148"/>
      <c r="O312" s="149"/>
      <c r="P312" s="150"/>
      <c r="Q312" s="151"/>
      <c r="R312" s="152"/>
      <c r="S312" s="579"/>
      <c r="T312" s="451">
        <f t="shared" si="41"/>
        <v>0</v>
      </c>
      <c r="U312" s="451">
        <f t="shared" si="42"/>
        <v>0</v>
      </c>
      <c r="V312" s="452" t="str">
        <f t="shared" si="43"/>
        <v>-</v>
      </c>
      <c r="W312" s="200" t="s">
        <v>1899</v>
      </c>
      <c r="X312" s="155">
        <v>1.97</v>
      </c>
      <c r="Y312" s="156">
        <f t="shared" si="44"/>
        <v>0</v>
      </c>
      <c r="Z312" s="156"/>
      <c r="AA312" s="175" t="s">
        <v>1252</v>
      </c>
      <c r="AB312" s="438" t="s">
        <v>1260</v>
      </c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  <c r="AM312" s="49"/>
      <c r="AN312" s="49"/>
      <c r="AO312" s="49"/>
      <c r="AP312" s="49"/>
      <c r="AQ312" s="49"/>
      <c r="AR312" s="49"/>
      <c r="AS312" s="49"/>
      <c r="AT312" s="49"/>
      <c r="AU312" s="49"/>
      <c r="AV312" s="49"/>
      <c r="AW312" s="49"/>
      <c r="AX312" s="49"/>
      <c r="AY312" s="49"/>
      <c r="AZ312" s="49"/>
      <c r="BA312" s="49"/>
      <c r="BB312" s="49"/>
      <c r="BC312" s="49"/>
      <c r="BD312" s="49"/>
      <c r="BE312" s="49"/>
      <c r="BF312" s="74"/>
      <c r="BG312" s="132"/>
      <c r="BH312" s="76"/>
      <c r="BI312" s="77"/>
      <c r="BJ312" s="439"/>
      <c r="BK312" s="439"/>
      <c r="BL312" s="439"/>
      <c r="BM312" s="439">
        <v>5</v>
      </c>
      <c r="BN312" s="439"/>
      <c r="BO312" s="439"/>
      <c r="BP312" s="439"/>
      <c r="BQ312" s="439"/>
      <c r="BR312" s="439"/>
      <c r="BS312" s="440"/>
      <c r="BT312" s="441">
        <v>5</v>
      </c>
      <c r="BU312" s="441"/>
      <c r="BV312" s="441"/>
      <c r="BW312" s="441"/>
      <c r="BX312" s="441">
        <v>5</v>
      </c>
      <c r="BY312" s="439"/>
      <c r="BZ312" s="439"/>
      <c r="CA312" s="439"/>
      <c r="CB312" s="439"/>
      <c r="CC312" s="439"/>
      <c r="CD312" s="439"/>
      <c r="CE312" s="439"/>
      <c r="CF312" s="77"/>
      <c r="CG312" s="439"/>
      <c r="CH312" s="439"/>
      <c r="CI312" s="439"/>
      <c r="CJ312" s="78"/>
      <c r="CK312" s="133"/>
      <c r="CL312" s="75"/>
    </row>
    <row r="313" spans="1:90" s="47" customFormat="1" ht="13" customHeight="1">
      <c r="A313" s="1128"/>
      <c r="B313" s="433" t="s">
        <v>80</v>
      </c>
      <c r="C313" s="433" t="s">
        <v>81</v>
      </c>
      <c r="D313" s="160">
        <v>3</v>
      </c>
      <c r="E313" s="442">
        <v>82</v>
      </c>
      <c r="F313" s="161"/>
      <c r="G313" s="162"/>
      <c r="H313" s="163"/>
      <c r="I313" s="533"/>
      <c r="J313" s="164"/>
      <c r="K313" s="165"/>
      <c r="L313" s="166"/>
      <c r="M313" s="167"/>
      <c r="N313" s="168"/>
      <c r="O313" s="169"/>
      <c r="P313" s="170"/>
      <c r="Q313" s="171"/>
      <c r="R313" s="172"/>
      <c r="S313" s="577"/>
      <c r="T313" s="435">
        <f t="shared" si="41"/>
        <v>0</v>
      </c>
      <c r="U313" s="435">
        <f t="shared" si="42"/>
        <v>0</v>
      </c>
      <c r="V313" s="436" t="str">
        <f t="shared" si="43"/>
        <v>-</v>
      </c>
      <c r="W313" s="437" t="s">
        <v>1900</v>
      </c>
      <c r="X313" s="155">
        <v>0.82</v>
      </c>
      <c r="Y313" s="156">
        <f t="shared" si="44"/>
        <v>0</v>
      </c>
      <c r="Z313" s="156"/>
      <c r="AA313" s="175" t="s">
        <v>1252</v>
      </c>
      <c r="AB313" s="438" t="s">
        <v>1261</v>
      </c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  <c r="AT313" s="49"/>
      <c r="AU313" s="49"/>
      <c r="AV313" s="49"/>
      <c r="AW313" s="49"/>
      <c r="AX313" s="49"/>
      <c r="AY313" s="49"/>
      <c r="AZ313" s="49"/>
      <c r="BA313" s="49"/>
      <c r="BB313" s="49"/>
      <c r="BC313" s="49"/>
      <c r="BD313" s="49"/>
      <c r="BE313" s="49"/>
      <c r="BF313" s="74"/>
      <c r="BG313" s="132"/>
      <c r="BH313" s="76"/>
      <c r="BI313" s="77"/>
      <c r="BJ313" s="439"/>
      <c r="BK313" s="439"/>
      <c r="BL313" s="439"/>
      <c r="BM313" s="439"/>
      <c r="BN313" s="439">
        <v>3</v>
      </c>
      <c r="BO313" s="439"/>
      <c r="BP313" s="439"/>
      <c r="BQ313" s="439"/>
      <c r="BR313" s="439"/>
      <c r="BS313" s="440"/>
      <c r="BT313" s="439"/>
      <c r="BU313" s="439"/>
      <c r="BV313" s="439"/>
      <c r="BW313" s="439"/>
      <c r="BX313" s="439"/>
      <c r="BY313" s="439"/>
      <c r="BZ313" s="439"/>
      <c r="CA313" s="439"/>
      <c r="CB313" s="439"/>
      <c r="CC313" s="439">
        <v>3</v>
      </c>
      <c r="CD313" s="439"/>
      <c r="CE313" s="439"/>
      <c r="CF313" s="77"/>
      <c r="CG313" s="439"/>
      <c r="CH313" s="439"/>
      <c r="CI313" s="439">
        <v>3</v>
      </c>
      <c r="CJ313" s="78"/>
      <c r="CK313" s="133"/>
      <c r="CL313" s="75"/>
    </row>
    <row r="314" spans="1:90" s="47" customFormat="1" ht="13" customHeight="1">
      <c r="A314" s="1128"/>
      <c r="B314" s="433" t="s">
        <v>82</v>
      </c>
      <c r="C314" s="433" t="s">
        <v>83</v>
      </c>
      <c r="D314" s="160">
        <v>3</v>
      </c>
      <c r="E314" s="442">
        <v>104</v>
      </c>
      <c r="F314" s="161"/>
      <c r="G314" s="162"/>
      <c r="H314" s="163"/>
      <c r="I314" s="533"/>
      <c r="J314" s="164"/>
      <c r="K314" s="165"/>
      <c r="L314" s="166"/>
      <c r="M314" s="167"/>
      <c r="N314" s="168"/>
      <c r="O314" s="169"/>
      <c r="P314" s="170"/>
      <c r="Q314" s="171"/>
      <c r="R314" s="172"/>
      <c r="S314" s="577"/>
      <c r="T314" s="435">
        <f t="shared" si="41"/>
        <v>0</v>
      </c>
      <c r="U314" s="435">
        <f t="shared" si="42"/>
        <v>0</v>
      </c>
      <c r="V314" s="436" t="str">
        <f t="shared" si="43"/>
        <v>-</v>
      </c>
      <c r="W314" s="437" t="s">
        <v>1901</v>
      </c>
      <c r="X314" s="155">
        <v>1.07</v>
      </c>
      <c r="Y314" s="156">
        <f t="shared" si="44"/>
        <v>0</v>
      </c>
      <c r="Z314" s="156"/>
      <c r="AA314" s="175" t="s">
        <v>1260</v>
      </c>
      <c r="AB314" s="438" t="s">
        <v>1261</v>
      </c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49"/>
      <c r="BC314" s="49"/>
      <c r="BD314" s="49"/>
      <c r="BE314" s="49"/>
      <c r="BF314" s="74"/>
      <c r="BG314" s="132"/>
      <c r="BH314" s="76"/>
      <c r="BI314" s="77"/>
      <c r="BJ314" s="439"/>
      <c r="BK314" s="439"/>
      <c r="BL314" s="439"/>
      <c r="BM314" s="439"/>
      <c r="BN314" s="439">
        <v>3</v>
      </c>
      <c r="BO314" s="439"/>
      <c r="BP314" s="439"/>
      <c r="BQ314" s="439"/>
      <c r="BR314" s="439"/>
      <c r="BS314" s="440"/>
      <c r="BT314" s="439"/>
      <c r="BU314" s="439"/>
      <c r="BV314" s="439"/>
      <c r="BW314" s="439"/>
      <c r="BX314" s="439"/>
      <c r="BY314" s="439"/>
      <c r="BZ314" s="439"/>
      <c r="CA314" s="439"/>
      <c r="CB314" s="439"/>
      <c r="CC314" s="439">
        <v>3</v>
      </c>
      <c r="CD314" s="439"/>
      <c r="CE314" s="439"/>
      <c r="CF314" s="77"/>
      <c r="CG314" s="439">
        <v>1</v>
      </c>
      <c r="CH314" s="439">
        <v>2</v>
      </c>
      <c r="CI314" s="439"/>
      <c r="CJ314" s="78"/>
      <c r="CK314" s="133"/>
      <c r="CL314" s="75"/>
    </row>
    <row r="315" spans="1:90" s="47" customFormat="1" ht="13" customHeight="1">
      <c r="A315" s="1128"/>
      <c r="B315" s="433" t="s">
        <v>84</v>
      </c>
      <c r="C315" s="433" t="s">
        <v>85</v>
      </c>
      <c r="D315" s="160">
        <v>3</v>
      </c>
      <c r="E315" s="442">
        <v>123</v>
      </c>
      <c r="F315" s="161"/>
      <c r="G315" s="162"/>
      <c r="H315" s="163"/>
      <c r="I315" s="143"/>
      <c r="J315" s="164"/>
      <c r="K315" s="165"/>
      <c r="L315" s="166"/>
      <c r="M315" s="167"/>
      <c r="N315" s="168"/>
      <c r="O315" s="169"/>
      <c r="P315" s="170"/>
      <c r="Q315" s="171"/>
      <c r="R315" s="172"/>
      <c r="S315" s="577"/>
      <c r="T315" s="435">
        <f t="shared" si="41"/>
        <v>0</v>
      </c>
      <c r="U315" s="435">
        <f t="shared" si="42"/>
        <v>0</v>
      </c>
      <c r="V315" s="436" t="str">
        <f t="shared" si="43"/>
        <v>-</v>
      </c>
      <c r="W315" s="437" t="s">
        <v>1901</v>
      </c>
      <c r="X315" s="155">
        <v>1.36</v>
      </c>
      <c r="Y315" s="156">
        <f t="shared" si="44"/>
        <v>0</v>
      </c>
      <c r="Z315" s="156"/>
      <c r="AA315" s="175" t="s">
        <v>1260</v>
      </c>
      <c r="AB315" s="438" t="s">
        <v>1261</v>
      </c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  <c r="AY315" s="49"/>
      <c r="AZ315" s="49"/>
      <c r="BA315" s="49"/>
      <c r="BB315" s="49"/>
      <c r="BC315" s="49"/>
      <c r="BD315" s="49"/>
      <c r="BE315" s="49"/>
      <c r="BF315" s="74"/>
      <c r="BG315" s="132"/>
      <c r="BH315" s="76"/>
      <c r="BI315" s="77"/>
      <c r="BJ315" s="439"/>
      <c r="BK315" s="439"/>
      <c r="BL315" s="439"/>
      <c r="BM315" s="439"/>
      <c r="BN315" s="439">
        <v>3</v>
      </c>
      <c r="BO315" s="439"/>
      <c r="BP315" s="439"/>
      <c r="BQ315" s="439"/>
      <c r="BR315" s="439"/>
      <c r="BS315" s="440"/>
      <c r="BT315" s="439"/>
      <c r="BU315" s="439"/>
      <c r="BV315" s="439"/>
      <c r="BW315" s="439"/>
      <c r="BX315" s="439"/>
      <c r="BY315" s="439"/>
      <c r="BZ315" s="439"/>
      <c r="CA315" s="439"/>
      <c r="CB315" s="439"/>
      <c r="CC315" s="439">
        <v>3</v>
      </c>
      <c r="CD315" s="439"/>
      <c r="CE315" s="439"/>
      <c r="CF315" s="77"/>
      <c r="CG315" s="439">
        <v>1</v>
      </c>
      <c r="CH315" s="439">
        <v>2</v>
      </c>
      <c r="CI315" s="439"/>
      <c r="CJ315" s="78"/>
      <c r="CK315" s="133"/>
      <c r="CL315" s="75"/>
    </row>
    <row r="316" spans="1:90" s="47" customFormat="1" ht="13" customHeight="1">
      <c r="A316" s="1128"/>
      <c r="B316" s="433" t="s">
        <v>86</v>
      </c>
      <c r="C316" s="433" t="s">
        <v>87</v>
      </c>
      <c r="D316" s="160">
        <v>3</v>
      </c>
      <c r="E316" s="442">
        <v>119</v>
      </c>
      <c r="F316" s="161"/>
      <c r="G316" s="162"/>
      <c r="H316" s="163"/>
      <c r="I316" s="533"/>
      <c r="J316" s="164"/>
      <c r="K316" s="165"/>
      <c r="L316" s="166"/>
      <c r="M316" s="167"/>
      <c r="N316" s="168"/>
      <c r="O316" s="169"/>
      <c r="P316" s="170"/>
      <c r="Q316" s="171"/>
      <c r="R316" s="172"/>
      <c r="S316" s="577"/>
      <c r="T316" s="435">
        <f t="shared" si="41"/>
        <v>0</v>
      </c>
      <c r="U316" s="435">
        <f t="shared" si="42"/>
        <v>0</v>
      </c>
      <c r="V316" s="436" t="str">
        <f t="shared" si="43"/>
        <v>-</v>
      </c>
      <c r="W316" s="437" t="s">
        <v>1901</v>
      </c>
      <c r="X316" s="155">
        <v>1.4</v>
      </c>
      <c r="Y316" s="156">
        <f t="shared" si="44"/>
        <v>0</v>
      </c>
      <c r="Z316" s="156"/>
      <c r="AA316" s="175" t="s">
        <v>1260</v>
      </c>
      <c r="AB316" s="438" t="s">
        <v>1261</v>
      </c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49"/>
      <c r="BA316" s="49"/>
      <c r="BB316" s="49"/>
      <c r="BC316" s="49"/>
      <c r="BD316" s="49"/>
      <c r="BE316" s="49"/>
      <c r="BF316" s="74"/>
      <c r="BG316" s="132"/>
      <c r="BH316" s="76"/>
      <c r="BI316" s="77"/>
      <c r="BJ316" s="439"/>
      <c r="BK316" s="439"/>
      <c r="BL316" s="439"/>
      <c r="BM316" s="439"/>
      <c r="BN316" s="439">
        <v>3</v>
      </c>
      <c r="BO316" s="439"/>
      <c r="BP316" s="439"/>
      <c r="BQ316" s="439"/>
      <c r="BR316" s="439"/>
      <c r="BS316" s="440"/>
      <c r="BT316" s="439"/>
      <c r="BU316" s="439"/>
      <c r="BV316" s="439"/>
      <c r="BW316" s="439"/>
      <c r="BX316" s="439"/>
      <c r="BY316" s="439"/>
      <c r="BZ316" s="439"/>
      <c r="CA316" s="439"/>
      <c r="CB316" s="439"/>
      <c r="CC316" s="439">
        <v>3</v>
      </c>
      <c r="CD316" s="439"/>
      <c r="CE316" s="439"/>
      <c r="CF316" s="77"/>
      <c r="CG316" s="439"/>
      <c r="CH316" s="439">
        <v>2</v>
      </c>
      <c r="CI316" s="439">
        <v>1</v>
      </c>
      <c r="CJ316" s="78"/>
      <c r="CK316" s="133"/>
      <c r="CL316" s="75"/>
    </row>
    <row r="317" spans="1:90" s="47" customFormat="1" ht="13" customHeight="1">
      <c r="A317" s="1128"/>
      <c r="B317" s="433" t="s">
        <v>88</v>
      </c>
      <c r="C317" s="433" t="s">
        <v>89</v>
      </c>
      <c r="D317" s="160">
        <v>2</v>
      </c>
      <c r="E317" s="442">
        <v>122</v>
      </c>
      <c r="F317" s="161"/>
      <c r="G317" s="162"/>
      <c r="H317" s="163"/>
      <c r="I317" s="533"/>
      <c r="J317" s="164"/>
      <c r="K317" s="165"/>
      <c r="L317" s="166"/>
      <c r="M317" s="167"/>
      <c r="N317" s="168"/>
      <c r="O317" s="169"/>
      <c r="P317" s="170"/>
      <c r="Q317" s="171"/>
      <c r="R317" s="172"/>
      <c r="S317" s="577"/>
      <c r="T317" s="435">
        <f t="shared" si="41"/>
        <v>0</v>
      </c>
      <c r="U317" s="435">
        <f t="shared" si="42"/>
        <v>0</v>
      </c>
      <c r="V317" s="436" t="str">
        <f t="shared" si="43"/>
        <v>-</v>
      </c>
      <c r="W317" s="437" t="s">
        <v>90</v>
      </c>
      <c r="X317" s="155">
        <v>1.56</v>
      </c>
      <c r="Y317" s="156">
        <f t="shared" si="44"/>
        <v>0</v>
      </c>
      <c r="Z317" s="156"/>
      <c r="AA317" s="175" t="s">
        <v>1260</v>
      </c>
      <c r="AB317" s="438" t="s">
        <v>1257</v>
      </c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49"/>
      <c r="AN317" s="49"/>
      <c r="AO317" s="49"/>
      <c r="AP317" s="49"/>
      <c r="AQ317" s="49"/>
      <c r="AR317" s="49"/>
      <c r="AS317" s="49"/>
      <c r="AT317" s="49"/>
      <c r="AU317" s="49"/>
      <c r="AV317" s="49"/>
      <c r="AW317" s="49"/>
      <c r="AX317" s="49"/>
      <c r="AY317" s="49"/>
      <c r="AZ317" s="49"/>
      <c r="BA317" s="49"/>
      <c r="BB317" s="49"/>
      <c r="BC317" s="49"/>
      <c r="BD317" s="49"/>
      <c r="BE317" s="49"/>
      <c r="BF317" s="74"/>
      <c r="BG317" s="132"/>
      <c r="BH317" s="76"/>
      <c r="BI317" s="77"/>
      <c r="BJ317" s="439"/>
      <c r="BK317" s="439"/>
      <c r="BL317" s="439"/>
      <c r="BM317" s="439"/>
      <c r="BN317" s="439"/>
      <c r="BO317" s="439">
        <v>2</v>
      </c>
      <c r="BP317" s="439"/>
      <c r="BQ317" s="439"/>
      <c r="BR317" s="439"/>
      <c r="BS317" s="440"/>
      <c r="BT317" s="439"/>
      <c r="BU317" s="439"/>
      <c r="BV317" s="439"/>
      <c r="BW317" s="439"/>
      <c r="BX317" s="439"/>
      <c r="BY317" s="439"/>
      <c r="BZ317" s="439"/>
      <c r="CA317" s="439"/>
      <c r="CB317" s="439"/>
      <c r="CC317" s="439">
        <v>2</v>
      </c>
      <c r="CD317" s="439"/>
      <c r="CE317" s="439"/>
      <c r="CF317" s="77"/>
      <c r="CG317" s="439"/>
      <c r="CH317" s="439">
        <v>2</v>
      </c>
      <c r="CI317" s="439"/>
      <c r="CJ317" s="78"/>
      <c r="CK317" s="133"/>
      <c r="CL317" s="75"/>
    </row>
    <row r="318" spans="1:90" s="47" customFormat="1" ht="13" customHeight="1">
      <c r="A318" s="1128"/>
      <c r="B318" s="433" t="s">
        <v>91</v>
      </c>
      <c r="C318" s="433" t="s">
        <v>92</v>
      </c>
      <c r="D318" s="160">
        <v>2</v>
      </c>
      <c r="E318" s="442">
        <v>125</v>
      </c>
      <c r="F318" s="161"/>
      <c r="G318" s="162"/>
      <c r="H318" s="163"/>
      <c r="I318" s="533"/>
      <c r="J318" s="164"/>
      <c r="K318" s="165"/>
      <c r="L318" s="166"/>
      <c r="M318" s="167"/>
      <c r="N318" s="168"/>
      <c r="O318" s="169"/>
      <c r="P318" s="170"/>
      <c r="Q318" s="171"/>
      <c r="R318" s="172"/>
      <c r="S318" s="577"/>
      <c r="T318" s="435">
        <f t="shared" si="41"/>
        <v>0</v>
      </c>
      <c r="U318" s="435">
        <f t="shared" si="42"/>
        <v>0</v>
      </c>
      <c r="V318" s="436" t="str">
        <f t="shared" si="43"/>
        <v>-</v>
      </c>
      <c r="W318" s="437" t="s">
        <v>1902</v>
      </c>
      <c r="X318" s="155">
        <v>1.71</v>
      </c>
      <c r="Y318" s="156">
        <f t="shared" si="44"/>
        <v>0</v>
      </c>
      <c r="Z318" s="156"/>
      <c r="AA318" s="175" t="s">
        <v>1260</v>
      </c>
      <c r="AB318" s="438" t="s">
        <v>1257</v>
      </c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49"/>
      <c r="AN318" s="49"/>
      <c r="AO318" s="49"/>
      <c r="AP318" s="49"/>
      <c r="AQ318" s="49"/>
      <c r="AR318" s="49"/>
      <c r="AS318" s="49"/>
      <c r="AT318" s="49"/>
      <c r="AU318" s="49"/>
      <c r="AV318" s="49"/>
      <c r="AW318" s="49"/>
      <c r="AX318" s="49"/>
      <c r="AY318" s="49"/>
      <c r="AZ318" s="49"/>
      <c r="BA318" s="49"/>
      <c r="BB318" s="49"/>
      <c r="BC318" s="49"/>
      <c r="BD318" s="49"/>
      <c r="BE318" s="49"/>
      <c r="BF318" s="74"/>
      <c r="BG318" s="132"/>
      <c r="BH318" s="76"/>
      <c r="BI318" s="77"/>
      <c r="BJ318" s="439"/>
      <c r="BK318" s="439"/>
      <c r="BL318" s="439"/>
      <c r="BM318" s="439"/>
      <c r="BN318" s="439"/>
      <c r="BO318" s="439">
        <v>2</v>
      </c>
      <c r="BP318" s="439"/>
      <c r="BQ318" s="439"/>
      <c r="BR318" s="439"/>
      <c r="BS318" s="440"/>
      <c r="BT318" s="439"/>
      <c r="BU318" s="439"/>
      <c r="BV318" s="439"/>
      <c r="BW318" s="439"/>
      <c r="BX318" s="439"/>
      <c r="BY318" s="439"/>
      <c r="BZ318" s="439"/>
      <c r="CA318" s="439"/>
      <c r="CB318" s="439"/>
      <c r="CC318" s="439">
        <v>2</v>
      </c>
      <c r="CD318" s="439"/>
      <c r="CE318" s="439"/>
      <c r="CF318" s="77"/>
      <c r="CG318" s="439"/>
      <c r="CH318" s="439">
        <v>1</v>
      </c>
      <c r="CI318" s="439">
        <v>1</v>
      </c>
      <c r="CJ318" s="78"/>
      <c r="CK318" s="133"/>
      <c r="CL318" s="75"/>
    </row>
    <row r="319" spans="1:90" s="47" customFormat="1" ht="13" customHeight="1">
      <c r="A319" s="1128"/>
      <c r="B319" s="433" t="s">
        <v>93</v>
      </c>
      <c r="C319" s="433" t="s">
        <v>94</v>
      </c>
      <c r="D319" s="160">
        <v>2</v>
      </c>
      <c r="E319" s="442">
        <v>78</v>
      </c>
      <c r="F319" s="161"/>
      <c r="G319" s="162"/>
      <c r="H319" s="163"/>
      <c r="I319" s="533"/>
      <c r="J319" s="164"/>
      <c r="K319" s="165"/>
      <c r="L319" s="166"/>
      <c r="M319" s="167"/>
      <c r="N319" s="168"/>
      <c r="O319" s="169"/>
      <c r="P319" s="170"/>
      <c r="Q319" s="171"/>
      <c r="R319" s="172"/>
      <c r="S319" s="577"/>
      <c r="T319" s="435">
        <f t="shared" si="41"/>
        <v>0</v>
      </c>
      <c r="U319" s="435">
        <f t="shared" si="42"/>
        <v>0</v>
      </c>
      <c r="V319" s="436" t="str">
        <f t="shared" si="43"/>
        <v>-</v>
      </c>
      <c r="W319" s="437" t="s">
        <v>90</v>
      </c>
      <c r="X319" s="155">
        <v>1.1399999999999999</v>
      </c>
      <c r="Y319" s="156">
        <f t="shared" si="44"/>
        <v>0</v>
      </c>
      <c r="Z319" s="156"/>
      <c r="AA319" s="175" t="s">
        <v>1252</v>
      </c>
      <c r="AB319" s="438" t="s">
        <v>1257</v>
      </c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  <c r="AY319" s="49"/>
      <c r="AZ319" s="49"/>
      <c r="BA319" s="49"/>
      <c r="BB319" s="49"/>
      <c r="BC319" s="49"/>
      <c r="BD319" s="49"/>
      <c r="BE319" s="49"/>
      <c r="BF319" s="74"/>
      <c r="BG319" s="132"/>
      <c r="BH319" s="76"/>
      <c r="BI319" s="77"/>
      <c r="BJ319" s="439"/>
      <c r="BK319" s="439"/>
      <c r="BL319" s="439"/>
      <c r="BM319" s="439"/>
      <c r="BN319" s="439"/>
      <c r="BO319" s="439">
        <v>2</v>
      </c>
      <c r="BP319" s="439"/>
      <c r="BQ319" s="439"/>
      <c r="BR319" s="439"/>
      <c r="BS319" s="440"/>
      <c r="BT319" s="439"/>
      <c r="BU319" s="439"/>
      <c r="BV319" s="439"/>
      <c r="BW319" s="439"/>
      <c r="BX319" s="439"/>
      <c r="BY319" s="439"/>
      <c r="BZ319" s="439"/>
      <c r="CA319" s="439"/>
      <c r="CB319" s="439"/>
      <c r="CC319" s="439">
        <v>2</v>
      </c>
      <c r="CD319" s="439"/>
      <c r="CE319" s="439"/>
      <c r="CF319" s="77"/>
      <c r="CG319" s="439"/>
      <c r="CH319" s="439"/>
      <c r="CI319" s="439">
        <v>2</v>
      </c>
      <c r="CJ319" s="78"/>
      <c r="CK319" s="133"/>
      <c r="CL319" s="75"/>
    </row>
    <row r="320" spans="1:90" s="47" customFormat="1" ht="13" customHeight="1">
      <c r="A320" s="1128"/>
      <c r="B320" s="433" t="s">
        <v>95</v>
      </c>
      <c r="C320" s="433" t="s">
        <v>96</v>
      </c>
      <c r="D320" s="160">
        <v>2</v>
      </c>
      <c r="E320" s="442">
        <v>74</v>
      </c>
      <c r="F320" s="161"/>
      <c r="G320" s="162"/>
      <c r="H320" s="163"/>
      <c r="I320" s="533"/>
      <c r="J320" s="164"/>
      <c r="K320" s="165"/>
      <c r="L320" s="166"/>
      <c r="M320" s="167"/>
      <c r="N320" s="168"/>
      <c r="O320" s="169"/>
      <c r="P320" s="170"/>
      <c r="Q320" s="171"/>
      <c r="R320" s="172"/>
      <c r="S320" s="577"/>
      <c r="T320" s="435">
        <f t="shared" si="41"/>
        <v>0</v>
      </c>
      <c r="U320" s="435">
        <f t="shared" si="42"/>
        <v>0</v>
      </c>
      <c r="V320" s="436" t="str">
        <f t="shared" si="43"/>
        <v>-</v>
      </c>
      <c r="W320" s="437" t="s">
        <v>97</v>
      </c>
      <c r="X320" s="155">
        <v>1.03</v>
      </c>
      <c r="Y320" s="156">
        <f t="shared" si="44"/>
        <v>0</v>
      </c>
      <c r="Z320" s="156"/>
      <c r="AA320" s="175" t="s">
        <v>1252</v>
      </c>
      <c r="AB320" s="438" t="s">
        <v>1257</v>
      </c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49"/>
      <c r="AN320" s="49"/>
      <c r="AO320" s="49"/>
      <c r="AP320" s="49"/>
      <c r="AQ320" s="49"/>
      <c r="AR320" s="49"/>
      <c r="AS320" s="49"/>
      <c r="AT320" s="49"/>
      <c r="AU320" s="49"/>
      <c r="AV320" s="49"/>
      <c r="AW320" s="49"/>
      <c r="AX320" s="49"/>
      <c r="AY320" s="49"/>
      <c r="AZ320" s="49"/>
      <c r="BA320" s="49"/>
      <c r="BB320" s="49"/>
      <c r="BC320" s="49"/>
      <c r="BD320" s="49"/>
      <c r="BE320" s="49"/>
      <c r="BF320" s="74"/>
      <c r="BG320" s="132"/>
      <c r="BH320" s="76"/>
      <c r="BI320" s="77"/>
      <c r="BJ320" s="439"/>
      <c r="BK320" s="439"/>
      <c r="BL320" s="439"/>
      <c r="BM320" s="439"/>
      <c r="BN320" s="439"/>
      <c r="BO320" s="439">
        <v>2</v>
      </c>
      <c r="BP320" s="439"/>
      <c r="BQ320" s="439"/>
      <c r="BR320" s="439"/>
      <c r="BS320" s="440"/>
      <c r="BT320" s="439"/>
      <c r="BU320" s="439"/>
      <c r="BV320" s="439"/>
      <c r="BW320" s="439"/>
      <c r="BX320" s="439"/>
      <c r="BY320" s="439"/>
      <c r="BZ320" s="439"/>
      <c r="CA320" s="439"/>
      <c r="CB320" s="439"/>
      <c r="CC320" s="439"/>
      <c r="CD320" s="439"/>
      <c r="CE320" s="439">
        <v>2</v>
      </c>
      <c r="CF320" s="77"/>
      <c r="CG320" s="439"/>
      <c r="CH320" s="439"/>
      <c r="CI320" s="439">
        <v>2</v>
      </c>
      <c r="CJ320" s="78"/>
      <c r="CK320" s="133"/>
      <c r="CL320" s="75"/>
    </row>
    <row r="321" spans="1:90" s="47" customFormat="1" ht="13" customHeight="1">
      <c r="A321" s="1128"/>
      <c r="B321" s="433" t="s">
        <v>98</v>
      </c>
      <c r="C321" s="433" t="s">
        <v>99</v>
      </c>
      <c r="D321" s="160">
        <v>4</v>
      </c>
      <c r="E321" s="442">
        <v>158</v>
      </c>
      <c r="F321" s="161"/>
      <c r="G321" s="162"/>
      <c r="H321" s="163"/>
      <c r="I321" s="533"/>
      <c r="J321" s="164"/>
      <c r="K321" s="165"/>
      <c r="L321" s="166"/>
      <c r="M321" s="167"/>
      <c r="N321" s="168"/>
      <c r="O321" s="169"/>
      <c r="P321" s="170"/>
      <c r="Q321" s="171"/>
      <c r="R321" s="172"/>
      <c r="S321" s="577"/>
      <c r="T321" s="435">
        <f t="shared" si="41"/>
        <v>0</v>
      </c>
      <c r="U321" s="435">
        <f t="shared" si="42"/>
        <v>0</v>
      </c>
      <c r="V321" s="436" t="str">
        <f t="shared" si="43"/>
        <v>-</v>
      </c>
      <c r="W321" s="437" t="s">
        <v>100</v>
      </c>
      <c r="X321" s="155">
        <v>2.21</v>
      </c>
      <c r="Y321" s="156">
        <f t="shared" si="44"/>
        <v>0</v>
      </c>
      <c r="Z321" s="156"/>
      <c r="AA321" s="175" t="s">
        <v>1252</v>
      </c>
      <c r="AB321" s="438" t="s">
        <v>1257</v>
      </c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  <c r="AY321" s="49"/>
      <c r="AZ321" s="49"/>
      <c r="BA321" s="49"/>
      <c r="BB321" s="49"/>
      <c r="BC321" s="49"/>
      <c r="BD321" s="49"/>
      <c r="BE321" s="49"/>
      <c r="BF321" s="74"/>
      <c r="BG321" s="132"/>
      <c r="BH321" s="76"/>
      <c r="BI321" s="77"/>
      <c r="BJ321" s="439"/>
      <c r="BK321" s="439"/>
      <c r="BL321" s="439"/>
      <c r="BM321" s="439"/>
      <c r="BN321" s="439"/>
      <c r="BO321" s="439">
        <v>4</v>
      </c>
      <c r="BP321" s="439"/>
      <c r="BQ321" s="439"/>
      <c r="BR321" s="439"/>
      <c r="BS321" s="440"/>
      <c r="BT321" s="439"/>
      <c r="BU321" s="439"/>
      <c r="BV321" s="439"/>
      <c r="BW321" s="439"/>
      <c r="BX321" s="439"/>
      <c r="BY321" s="439"/>
      <c r="BZ321" s="439"/>
      <c r="CA321" s="439"/>
      <c r="CB321" s="439"/>
      <c r="CC321" s="439"/>
      <c r="CD321" s="439"/>
      <c r="CE321" s="439">
        <v>4</v>
      </c>
      <c r="CF321" s="77"/>
      <c r="CG321" s="439"/>
      <c r="CH321" s="439"/>
      <c r="CI321" s="439">
        <v>4</v>
      </c>
      <c r="CJ321" s="78"/>
      <c r="CK321" s="133"/>
      <c r="CL321" s="75"/>
    </row>
    <row r="322" spans="1:90" s="47" customFormat="1" ht="13" customHeight="1">
      <c r="A322" s="1128"/>
      <c r="B322" s="433" t="s">
        <v>101</v>
      </c>
      <c r="C322" s="433" t="s">
        <v>102</v>
      </c>
      <c r="D322" s="160">
        <v>5</v>
      </c>
      <c r="E322" s="442">
        <v>225</v>
      </c>
      <c r="F322" s="161"/>
      <c r="G322" s="162"/>
      <c r="H322" s="163"/>
      <c r="I322" s="533"/>
      <c r="J322" s="164"/>
      <c r="K322" s="165"/>
      <c r="L322" s="166"/>
      <c r="M322" s="167"/>
      <c r="N322" s="168"/>
      <c r="O322" s="169"/>
      <c r="P322" s="170"/>
      <c r="Q322" s="171"/>
      <c r="R322" s="172"/>
      <c r="S322" s="577"/>
      <c r="T322" s="435">
        <f t="shared" ref="T322:T335" si="45">I322+H322+F322+G322+M322+J322+L322+K322+N322+R322+Q322+O322+S322+P322</f>
        <v>0</v>
      </c>
      <c r="U322" s="435">
        <f t="shared" ref="U322:U335" si="46">T322*D322</f>
        <v>0</v>
      </c>
      <c r="V322" s="436" t="str">
        <f t="shared" ref="V322:V335" si="47">IF(T322&gt;0,T322*E322,"-")</f>
        <v>-</v>
      </c>
      <c r="W322" s="437" t="s">
        <v>1888</v>
      </c>
      <c r="X322" s="155">
        <v>4.41</v>
      </c>
      <c r="Y322" s="156">
        <f t="shared" si="44"/>
        <v>0</v>
      </c>
      <c r="Z322" s="156"/>
      <c r="AA322" s="175" t="s">
        <v>1254</v>
      </c>
      <c r="AB322" s="438" t="s">
        <v>1257</v>
      </c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49"/>
      <c r="BA322" s="49"/>
      <c r="BB322" s="49"/>
      <c r="BC322" s="49"/>
      <c r="BD322" s="49"/>
      <c r="BE322" s="49"/>
      <c r="BF322" s="74"/>
      <c r="BG322" s="132"/>
      <c r="BH322" s="76"/>
      <c r="BI322" s="77"/>
      <c r="BJ322" s="439"/>
      <c r="BK322" s="439"/>
      <c r="BL322" s="439"/>
      <c r="BM322" s="439"/>
      <c r="BN322" s="439"/>
      <c r="BO322" s="439">
        <v>5</v>
      </c>
      <c r="BP322" s="439"/>
      <c r="BQ322" s="439"/>
      <c r="BR322" s="439"/>
      <c r="BS322" s="440"/>
      <c r="BT322" s="439"/>
      <c r="BU322" s="439"/>
      <c r="BV322" s="439"/>
      <c r="BW322" s="439"/>
      <c r="BX322" s="439"/>
      <c r="BY322" s="439"/>
      <c r="BZ322" s="439"/>
      <c r="CA322" s="439">
        <v>5</v>
      </c>
      <c r="CB322" s="439"/>
      <c r="CC322" s="439"/>
      <c r="CD322" s="439"/>
      <c r="CE322" s="439"/>
      <c r="CF322" s="77"/>
      <c r="CG322" s="439">
        <v>5</v>
      </c>
      <c r="CH322" s="439"/>
      <c r="CI322" s="439"/>
      <c r="CJ322" s="78"/>
      <c r="CK322" s="133"/>
      <c r="CL322" s="75"/>
    </row>
    <row r="323" spans="1:90" s="47" customFormat="1" ht="13" customHeight="1">
      <c r="A323" s="1127" t="s">
        <v>77</v>
      </c>
      <c r="B323" s="433" t="s">
        <v>103</v>
      </c>
      <c r="C323" s="433" t="s">
        <v>104</v>
      </c>
      <c r="D323" s="160">
        <v>3</v>
      </c>
      <c r="E323" s="442">
        <v>127</v>
      </c>
      <c r="F323" s="161"/>
      <c r="G323" s="162"/>
      <c r="H323" s="163"/>
      <c r="I323" s="533"/>
      <c r="J323" s="164"/>
      <c r="K323" s="165"/>
      <c r="L323" s="166"/>
      <c r="M323" s="167"/>
      <c r="N323" s="168"/>
      <c r="O323" s="169"/>
      <c r="P323" s="170"/>
      <c r="Q323" s="171"/>
      <c r="R323" s="172"/>
      <c r="S323" s="577"/>
      <c r="T323" s="435">
        <f t="shared" si="45"/>
        <v>0</v>
      </c>
      <c r="U323" s="435">
        <f t="shared" si="46"/>
        <v>0</v>
      </c>
      <c r="V323" s="436" t="str">
        <f t="shared" si="47"/>
        <v>-</v>
      </c>
      <c r="W323" s="437" t="s">
        <v>105</v>
      </c>
      <c r="X323" s="155">
        <v>1.46</v>
      </c>
      <c r="Y323" s="156">
        <f t="shared" ref="Y323:Y335" si="48">X323*T323</f>
        <v>0</v>
      </c>
      <c r="Z323" s="156"/>
      <c r="AA323" s="175" t="s">
        <v>1260</v>
      </c>
      <c r="AB323" s="438" t="s">
        <v>1257</v>
      </c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49"/>
      <c r="AN323" s="49"/>
      <c r="AO323" s="49"/>
      <c r="AP323" s="49"/>
      <c r="AQ323" s="49"/>
      <c r="AR323" s="49"/>
      <c r="AS323" s="49"/>
      <c r="AT323" s="49"/>
      <c r="AU323" s="49"/>
      <c r="AV323" s="49"/>
      <c r="AW323" s="49"/>
      <c r="AX323" s="49"/>
      <c r="AY323" s="49"/>
      <c r="AZ323" s="49"/>
      <c r="BA323" s="49"/>
      <c r="BB323" s="49"/>
      <c r="BC323" s="49"/>
      <c r="BD323" s="49"/>
      <c r="BE323" s="49"/>
      <c r="BF323" s="74"/>
      <c r="BG323" s="132"/>
      <c r="BH323" s="76"/>
      <c r="BI323" s="77"/>
      <c r="BJ323" s="439"/>
      <c r="BK323" s="439"/>
      <c r="BL323" s="439"/>
      <c r="BM323" s="439"/>
      <c r="BN323" s="439"/>
      <c r="BO323" s="439">
        <v>3</v>
      </c>
      <c r="BP323" s="439"/>
      <c r="BQ323" s="439"/>
      <c r="BR323" s="439"/>
      <c r="BS323" s="440"/>
      <c r="BT323" s="439"/>
      <c r="BU323" s="439"/>
      <c r="BV323" s="439"/>
      <c r="BW323" s="439"/>
      <c r="BX323" s="439"/>
      <c r="BY323" s="439"/>
      <c r="BZ323" s="439"/>
      <c r="CA323" s="439"/>
      <c r="CB323" s="439"/>
      <c r="CC323" s="439">
        <v>3</v>
      </c>
      <c r="CD323" s="439"/>
      <c r="CE323" s="439"/>
      <c r="CF323" s="77"/>
      <c r="CG323" s="439"/>
      <c r="CH323" s="439">
        <v>2</v>
      </c>
      <c r="CI323" s="439">
        <v>1</v>
      </c>
      <c r="CJ323" s="78"/>
      <c r="CK323" s="133"/>
      <c r="CL323" s="75"/>
    </row>
    <row r="324" spans="1:90" s="47" customFormat="1" ht="13" customHeight="1">
      <c r="A324" s="1128"/>
      <c r="B324" s="433" t="s">
        <v>106</v>
      </c>
      <c r="C324" s="433" t="s">
        <v>107</v>
      </c>
      <c r="D324" s="160">
        <v>3</v>
      </c>
      <c r="E324" s="442">
        <v>150</v>
      </c>
      <c r="F324" s="161"/>
      <c r="G324" s="162"/>
      <c r="H324" s="163"/>
      <c r="I324" s="533"/>
      <c r="J324" s="164"/>
      <c r="K324" s="165"/>
      <c r="L324" s="166"/>
      <c r="M324" s="167"/>
      <c r="N324" s="168"/>
      <c r="O324" s="169"/>
      <c r="P324" s="170"/>
      <c r="Q324" s="171"/>
      <c r="R324" s="172"/>
      <c r="S324" s="577"/>
      <c r="T324" s="435">
        <f t="shared" si="45"/>
        <v>0</v>
      </c>
      <c r="U324" s="435">
        <f t="shared" si="46"/>
        <v>0</v>
      </c>
      <c r="V324" s="436" t="str">
        <f t="shared" si="47"/>
        <v>-</v>
      </c>
      <c r="W324" s="437" t="s">
        <v>105</v>
      </c>
      <c r="X324" s="155">
        <v>1.76</v>
      </c>
      <c r="Y324" s="156">
        <f t="shared" si="48"/>
        <v>0</v>
      </c>
      <c r="Z324" s="156"/>
      <c r="AA324" s="175" t="s">
        <v>1260</v>
      </c>
      <c r="AB324" s="438" t="s">
        <v>1257</v>
      </c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  <c r="AY324" s="49"/>
      <c r="AZ324" s="49"/>
      <c r="BA324" s="49"/>
      <c r="BB324" s="49"/>
      <c r="BC324" s="49"/>
      <c r="BD324" s="49"/>
      <c r="BE324" s="49"/>
      <c r="BF324" s="74"/>
      <c r="BG324" s="132"/>
      <c r="BH324" s="76"/>
      <c r="BI324" s="77"/>
      <c r="BJ324" s="439"/>
      <c r="BK324" s="439"/>
      <c r="BL324" s="439"/>
      <c r="BM324" s="439"/>
      <c r="BN324" s="439"/>
      <c r="BO324" s="439">
        <v>3</v>
      </c>
      <c r="BP324" s="439"/>
      <c r="BQ324" s="439"/>
      <c r="BR324" s="439"/>
      <c r="BS324" s="440"/>
      <c r="BT324" s="439"/>
      <c r="BU324" s="439"/>
      <c r="BV324" s="439"/>
      <c r="BW324" s="439"/>
      <c r="BX324" s="439"/>
      <c r="BY324" s="439"/>
      <c r="BZ324" s="439"/>
      <c r="CA324" s="439"/>
      <c r="CB324" s="439"/>
      <c r="CC324" s="439">
        <v>3</v>
      </c>
      <c r="CD324" s="439"/>
      <c r="CE324" s="439"/>
      <c r="CF324" s="77"/>
      <c r="CG324" s="439"/>
      <c r="CH324" s="439">
        <v>3</v>
      </c>
      <c r="CI324" s="439"/>
      <c r="CJ324" s="78"/>
      <c r="CK324" s="133"/>
      <c r="CL324" s="75"/>
    </row>
    <row r="325" spans="1:90" s="47" customFormat="1" ht="13" customHeight="1">
      <c r="A325" s="1128"/>
      <c r="B325" s="433" t="s">
        <v>108</v>
      </c>
      <c r="C325" s="433" t="s">
        <v>109</v>
      </c>
      <c r="D325" s="160">
        <v>3</v>
      </c>
      <c r="E325" s="442">
        <v>136</v>
      </c>
      <c r="F325" s="161"/>
      <c r="G325" s="162"/>
      <c r="H325" s="163"/>
      <c r="I325" s="533"/>
      <c r="J325" s="164"/>
      <c r="K325" s="165"/>
      <c r="L325" s="166"/>
      <c r="M325" s="167"/>
      <c r="N325" s="168"/>
      <c r="O325" s="169"/>
      <c r="P325" s="170"/>
      <c r="Q325" s="171"/>
      <c r="R325" s="172"/>
      <c r="S325" s="577"/>
      <c r="T325" s="435">
        <f t="shared" si="45"/>
        <v>0</v>
      </c>
      <c r="U325" s="435">
        <f t="shared" si="46"/>
        <v>0</v>
      </c>
      <c r="V325" s="436" t="str">
        <f t="shared" si="47"/>
        <v>-</v>
      </c>
      <c r="W325" s="437" t="s">
        <v>1903</v>
      </c>
      <c r="X325" s="155">
        <v>1.6</v>
      </c>
      <c r="Y325" s="156">
        <f t="shared" si="48"/>
        <v>0</v>
      </c>
      <c r="Z325" s="156"/>
      <c r="AA325" s="175" t="s">
        <v>1260</v>
      </c>
      <c r="AB325" s="438" t="s">
        <v>1257</v>
      </c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  <c r="AY325" s="49"/>
      <c r="AZ325" s="49"/>
      <c r="BA325" s="49"/>
      <c r="BB325" s="49"/>
      <c r="BC325" s="49"/>
      <c r="BD325" s="49"/>
      <c r="BE325" s="49"/>
      <c r="BF325" s="74"/>
      <c r="BG325" s="132"/>
      <c r="BH325" s="76"/>
      <c r="BI325" s="77"/>
      <c r="BJ325" s="439"/>
      <c r="BK325" s="439"/>
      <c r="BL325" s="439"/>
      <c r="BM325" s="439"/>
      <c r="BN325" s="439"/>
      <c r="BO325" s="439">
        <v>3</v>
      </c>
      <c r="BP325" s="439"/>
      <c r="BQ325" s="439"/>
      <c r="BR325" s="439"/>
      <c r="BS325" s="440"/>
      <c r="BT325" s="439"/>
      <c r="BU325" s="439"/>
      <c r="BV325" s="439"/>
      <c r="BW325" s="439"/>
      <c r="BX325" s="439"/>
      <c r="BY325" s="439"/>
      <c r="BZ325" s="439"/>
      <c r="CA325" s="439"/>
      <c r="CB325" s="439"/>
      <c r="CC325" s="439"/>
      <c r="CD325" s="439"/>
      <c r="CE325" s="439">
        <v>3</v>
      </c>
      <c r="CF325" s="77"/>
      <c r="CG325" s="439"/>
      <c r="CH325" s="439"/>
      <c r="CI325" s="439">
        <v>3</v>
      </c>
      <c r="CJ325" s="78"/>
      <c r="CK325" s="133"/>
      <c r="CL325" s="75"/>
    </row>
    <row r="326" spans="1:90" s="47" customFormat="1" ht="13" customHeight="1">
      <c r="A326" s="1128"/>
      <c r="B326" s="433" t="s">
        <v>110</v>
      </c>
      <c r="C326" s="433" t="s">
        <v>111</v>
      </c>
      <c r="D326" s="160">
        <v>2</v>
      </c>
      <c r="E326" s="442">
        <v>184</v>
      </c>
      <c r="F326" s="161"/>
      <c r="G326" s="162"/>
      <c r="H326" s="163"/>
      <c r="I326" s="533"/>
      <c r="J326" s="164"/>
      <c r="K326" s="165"/>
      <c r="L326" s="166"/>
      <c r="M326" s="167"/>
      <c r="N326" s="168"/>
      <c r="O326" s="169"/>
      <c r="P326" s="170"/>
      <c r="Q326" s="171"/>
      <c r="R326" s="172"/>
      <c r="S326" s="577"/>
      <c r="T326" s="435">
        <f t="shared" si="45"/>
        <v>0</v>
      </c>
      <c r="U326" s="435">
        <f t="shared" si="46"/>
        <v>0</v>
      </c>
      <c r="V326" s="436" t="str">
        <f t="shared" si="47"/>
        <v>-</v>
      </c>
      <c r="W326" s="437" t="s">
        <v>1904</v>
      </c>
      <c r="X326" s="155">
        <v>2.93</v>
      </c>
      <c r="Y326" s="156">
        <f t="shared" si="48"/>
        <v>0</v>
      </c>
      <c r="Z326" s="156"/>
      <c r="AA326" s="175" t="s">
        <v>1260</v>
      </c>
      <c r="AB326" s="438" t="s">
        <v>1258</v>
      </c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49"/>
      <c r="AN326" s="49"/>
      <c r="AO326" s="49"/>
      <c r="AP326" s="49"/>
      <c r="AQ326" s="49"/>
      <c r="AR326" s="49"/>
      <c r="AS326" s="49"/>
      <c r="AT326" s="49"/>
      <c r="AU326" s="49"/>
      <c r="AV326" s="49"/>
      <c r="AW326" s="49"/>
      <c r="AX326" s="49"/>
      <c r="AY326" s="49"/>
      <c r="AZ326" s="49"/>
      <c r="BA326" s="49"/>
      <c r="BB326" s="49"/>
      <c r="BC326" s="49"/>
      <c r="BD326" s="49"/>
      <c r="BE326" s="49"/>
      <c r="BF326" s="74"/>
      <c r="BG326" s="132"/>
      <c r="BH326" s="76"/>
      <c r="BI326" s="77"/>
      <c r="BJ326" s="439"/>
      <c r="BK326" s="439"/>
      <c r="BL326" s="439"/>
      <c r="BM326" s="439"/>
      <c r="BN326" s="439"/>
      <c r="BO326" s="439"/>
      <c r="BP326" s="439">
        <v>2</v>
      </c>
      <c r="BQ326" s="439"/>
      <c r="BR326" s="439"/>
      <c r="BS326" s="440"/>
      <c r="BT326" s="439"/>
      <c r="BU326" s="439"/>
      <c r="BV326" s="439"/>
      <c r="BW326" s="439"/>
      <c r="BX326" s="439"/>
      <c r="BY326" s="439"/>
      <c r="BZ326" s="439"/>
      <c r="CA326" s="439"/>
      <c r="CB326" s="439"/>
      <c r="CC326" s="439">
        <v>2</v>
      </c>
      <c r="CD326" s="439"/>
      <c r="CE326" s="439"/>
      <c r="CF326" s="77"/>
      <c r="CG326" s="439"/>
      <c r="CH326" s="439">
        <v>2</v>
      </c>
      <c r="CI326" s="439"/>
      <c r="CJ326" s="78"/>
      <c r="CK326" s="133"/>
      <c r="CL326" s="75"/>
    </row>
    <row r="327" spans="1:90" s="47" customFormat="1" ht="13" customHeight="1">
      <c r="A327" s="1128"/>
      <c r="B327" s="433" t="s">
        <v>112</v>
      </c>
      <c r="C327" s="433" t="s">
        <v>113</v>
      </c>
      <c r="D327" s="160">
        <v>2</v>
      </c>
      <c r="E327" s="442">
        <v>184</v>
      </c>
      <c r="F327" s="161"/>
      <c r="G327" s="162"/>
      <c r="H327" s="163"/>
      <c r="I327" s="533"/>
      <c r="J327" s="164"/>
      <c r="K327" s="165"/>
      <c r="L327" s="166"/>
      <c r="M327" s="167"/>
      <c r="N327" s="168"/>
      <c r="O327" s="169"/>
      <c r="P327" s="170"/>
      <c r="Q327" s="171"/>
      <c r="R327" s="172"/>
      <c r="S327" s="577"/>
      <c r="T327" s="435">
        <f t="shared" si="45"/>
        <v>0</v>
      </c>
      <c r="U327" s="435">
        <f t="shared" si="46"/>
        <v>0</v>
      </c>
      <c r="V327" s="436" t="str">
        <f t="shared" si="47"/>
        <v>-</v>
      </c>
      <c r="W327" s="437" t="s">
        <v>1905</v>
      </c>
      <c r="X327" s="155">
        <v>3.18</v>
      </c>
      <c r="Y327" s="156">
        <f t="shared" si="48"/>
        <v>0</v>
      </c>
      <c r="Z327" s="156"/>
      <c r="AA327" s="175" t="s">
        <v>1260</v>
      </c>
      <c r="AB327" s="438" t="s">
        <v>1258</v>
      </c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49"/>
      <c r="BA327" s="49"/>
      <c r="BB327" s="49"/>
      <c r="BC327" s="49"/>
      <c r="BD327" s="49"/>
      <c r="BE327" s="49"/>
      <c r="BF327" s="74"/>
      <c r="BG327" s="132"/>
      <c r="BH327" s="76"/>
      <c r="BI327" s="77"/>
      <c r="BJ327" s="439"/>
      <c r="BK327" s="439"/>
      <c r="BL327" s="439"/>
      <c r="BM327" s="439"/>
      <c r="BN327" s="439"/>
      <c r="BO327" s="439"/>
      <c r="BP327" s="439">
        <v>2</v>
      </c>
      <c r="BQ327" s="439"/>
      <c r="BR327" s="439"/>
      <c r="BS327" s="440"/>
      <c r="BT327" s="439"/>
      <c r="BU327" s="439"/>
      <c r="BV327" s="439"/>
      <c r="BW327" s="439"/>
      <c r="BX327" s="439"/>
      <c r="BY327" s="439"/>
      <c r="BZ327" s="439"/>
      <c r="CA327" s="439"/>
      <c r="CB327" s="439"/>
      <c r="CC327" s="439">
        <v>2</v>
      </c>
      <c r="CD327" s="439"/>
      <c r="CE327" s="439"/>
      <c r="CF327" s="77"/>
      <c r="CG327" s="439"/>
      <c r="CH327" s="439">
        <v>2</v>
      </c>
      <c r="CI327" s="439"/>
      <c r="CJ327" s="78"/>
      <c r="CK327" s="133"/>
      <c r="CL327" s="75"/>
    </row>
    <row r="328" spans="1:90" s="47" customFormat="1" ht="13" customHeight="1">
      <c r="A328" s="1128"/>
      <c r="B328" s="433" t="s">
        <v>114</v>
      </c>
      <c r="C328" s="433" t="s">
        <v>115</v>
      </c>
      <c r="D328" s="160">
        <v>3</v>
      </c>
      <c r="E328" s="442">
        <v>190</v>
      </c>
      <c r="F328" s="161"/>
      <c r="G328" s="162"/>
      <c r="H328" s="163"/>
      <c r="I328" s="533"/>
      <c r="J328" s="164"/>
      <c r="K328" s="165"/>
      <c r="L328" s="166"/>
      <c r="M328" s="167"/>
      <c r="N328" s="168"/>
      <c r="O328" s="169"/>
      <c r="P328" s="170"/>
      <c r="Q328" s="171"/>
      <c r="R328" s="172"/>
      <c r="S328" s="577"/>
      <c r="T328" s="435">
        <f t="shared" si="45"/>
        <v>0</v>
      </c>
      <c r="U328" s="435">
        <f t="shared" si="46"/>
        <v>0</v>
      </c>
      <c r="V328" s="436" t="str">
        <f t="shared" si="47"/>
        <v>-</v>
      </c>
      <c r="W328" s="437" t="s">
        <v>116</v>
      </c>
      <c r="X328" s="155">
        <v>2.79</v>
      </c>
      <c r="Y328" s="156">
        <f t="shared" si="48"/>
        <v>0</v>
      </c>
      <c r="Z328" s="156"/>
      <c r="AA328" s="175" t="s">
        <v>1254</v>
      </c>
      <c r="AB328" s="438" t="s">
        <v>1258</v>
      </c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49"/>
      <c r="AN328" s="49"/>
      <c r="AO328" s="49"/>
      <c r="AP328" s="49"/>
      <c r="AQ328" s="49"/>
      <c r="AR328" s="49"/>
      <c r="AS328" s="49"/>
      <c r="AT328" s="49"/>
      <c r="AU328" s="49"/>
      <c r="AV328" s="49"/>
      <c r="AW328" s="49"/>
      <c r="AX328" s="49"/>
      <c r="AY328" s="49"/>
      <c r="AZ328" s="49"/>
      <c r="BA328" s="49"/>
      <c r="BB328" s="49"/>
      <c r="BC328" s="49"/>
      <c r="BD328" s="49"/>
      <c r="BE328" s="49"/>
      <c r="BF328" s="74"/>
      <c r="BG328" s="132"/>
      <c r="BH328" s="76"/>
      <c r="BI328" s="77"/>
      <c r="BJ328" s="439"/>
      <c r="BK328" s="439"/>
      <c r="BL328" s="439"/>
      <c r="BM328" s="439"/>
      <c r="BN328" s="439"/>
      <c r="BO328" s="439"/>
      <c r="BP328" s="439">
        <v>3</v>
      </c>
      <c r="BQ328" s="439"/>
      <c r="BR328" s="439"/>
      <c r="BS328" s="440"/>
      <c r="BT328" s="439"/>
      <c r="BU328" s="439"/>
      <c r="BV328" s="439"/>
      <c r="BW328" s="439"/>
      <c r="BX328" s="439"/>
      <c r="BY328" s="439"/>
      <c r="BZ328" s="439"/>
      <c r="CA328" s="439">
        <v>3</v>
      </c>
      <c r="CB328" s="439"/>
      <c r="CC328" s="439"/>
      <c r="CD328" s="439"/>
      <c r="CE328" s="439"/>
      <c r="CF328" s="77"/>
      <c r="CG328" s="439">
        <v>1</v>
      </c>
      <c r="CH328" s="439">
        <v>2</v>
      </c>
      <c r="CI328" s="439"/>
      <c r="CJ328" s="78"/>
      <c r="CK328" s="133"/>
      <c r="CL328" s="75"/>
    </row>
    <row r="329" spans="1:90" s="47" customFormat="1" ht="13" customHeight="1">
      <c r="A329" s="1128"/>
      <c r="B329" s="433" t="s">
        <v>117</v>
      </c>
      <c r="C329" s="433" t="s">
        <v>118</v>
      </c>
      <c r="D329" s="160">
        <v>1</v>
      </c>
      <c r="E329" s="442">
        <v>111</v>
      </c>
      <c r="F329" s="161"/>
      <c r="G329" s="162"/>
      <c r="H329" s="163"/>
      <c r="I329" s="533"/>
      <c r="J329" s="164"/>
      <c r="K329" s="165"/>
      <c r="L329" s="166"/>
      <c r="M329" s="167"/>
      <c r="N329" s="168"/>
      <c r="O329" s="169"/>
      <c r="P329" s="170"/>
      <c r="Q329" s="171"/>
      <c r="R329" s="172"/>
      <c r="S329" s="577"/>
      <c r="T329" s="435">
        <f t="shared" si="45"/>
        <v>0</v>
      </c>
      <c r="U329" s="435">
        <f t="shared" si="46"/>
        <v>0</v>
      </c>
      <c r="V329" s="436" t="str">
        <f t="shared" si="47"/>
        <v>-</v>
      </c>
      <c r="W329" s="437" t="s">
        <v>119</v>
      </c>
      <c r="X329" s="155">
        <v>2.0699999999999998</v>
      </c>
      <c r="Y329" s="156">
        <f t="shared" si="48"/>
        <v>0</v>
      </c>
      <c r="Z329" s="156"/>
      <c r="AA329" s="175" t="s">
        <v>1260</v>
      </c>
      <c r="AB329" s="438" t="s">
        <v>1259</v>
      </c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49"/>
      <c r="AN329" s="49"/>
      <c r="AO329" s="49"/>
      <c r="AP329" s="49"/>
      <c r="AQ329" s="49"/>
      <c r="AR329" s="49"/>
      <c r="AS329" s="49"/>
      <c r="AT329" s="49"/>
      <c r="AU329" s="49"/>
      <c r="AV329" s="49"/>
      <c r="AW329" s="49"/>
      <c r="AX329" s="49"/>
      <c r="AY329" s="49"/>
      <c r="AZ329" s="49"/>
      <c r="BA329" s="49"/>
      <c r="BB329" s="49"/>
      <c r="BC329" s="49"/>
      <c r="BD329" s="49"/>
      <c r="BE329" s="49"/>
      <c r="BF329" s="74"/>
      <c r="BG329" s="132"/>
      <c r="BH329" s="76"/>
      <c r="BI329" s="77"/>
      <c r="BJ329" s="439"/>
      <c r="BK329" s="439"/>
      <c r="BL329" s="439"/>
      <c r="BM329" s="439"/>
      <c r="BN329" s="439"/>
      <c r="BO329" s="439"/>
      <c r="BP329" s="439"/>
      <c r="BQ329" s="439"/>
      <c r="BR329" s="439">
        <v>1</v>
      </c>
      <c r="BS329" s="440"/>
      <c r="BT329" s="439"/>
      <c r="BU329" s="439"/>
      <c r="BV329" s="439"/>
      <c r="BW329" s="439"/>
      <c r="BX329" s="439"/>
      <c r="BY329" s="439"/>
      <c r="BZ329" s="439"/>
      <c r="CA329" s="439"/>
      <c r="CB329" s="439"/>
      <c r="CC329" s="439">
        <v>1</v>
      </c>
      <c r="CD329" s="439"/>
      <c r="CE329" s="439"/>
      <c r="CF329" s="77"/>
      <c r="CG329" s="439"/>
      <c r="CH329" s="439">
        <v>1</v>
      </c>
      <c r="CI329" s="439"/>
      <c r="CJ329" s="78"/>
      <c r="CK329" s="133"/>
      <c r="CL329" s="75"/>
    </row>
    <row r="330" spans="1:90" s="47" customFormat="1" ht="13" customHeight="1">
      <c r="A330" s="1128"/>
      <c r="B330" s="433" t="s">
        <v>120</v>
      </c>
      <c r="C330" s="433" t="s">
        <v>121</v>
      </c>
      <c r="D330" s="160">
        <v>1</v>
      </c>
      <c r="E330" s="442">
        <v>143</v>
      </c>
      <c r="F330" s="161"/>
      <c r="G330" s="162"/>
      <c r="H330" s="163"/>
      <c r="I330" s="533"/>
      <c r="J330" s="164"/>
      <c r="K330" s="165"/>
      <c r="L330" s="166"/>
      <c r="M330" s="167"/>
      <c r="N330" s="168"/>
      <c r="O330" s="169"/>
      <c r="P330" s="170"/>
      <c r="Q330" s="171"/>
      <c r="R330" s="172"/>
      <c r="S330" s="577"/>
      <c r="T330" s="435">
        <f t="shared" si="45"/>
        <v>0</v>
      </c>
      <c r="U330" s="435">
        <f t="shared" si="46"/>
        <v>0</v>
      </c>
      <c r="V330" s="436" t="str">
        <f t="shared" si="47"/>
        <v>-</v>
      </c>
      <c r="W330" s="437" t="s">
        <v>122</v>
      </c>
      <c r="X330" s="155">
        <v>2.4300000000000002</v>
      </c>
      <c r="Y330" s="156">
        <f t="shared" si="48"/>
        <v>0</v>
      </c>
      <c r="Z330" s="156"/>
      <c r="AA330" s="175" t="s">
        <v>1260</v>
      </c>
      <c r="AB330" s="438" t="s">
        <v>1259</v>
      </c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49"/>
      <c r="BA330" s="49"/>
      <c r="BB330" s="49"/>
      <c r="BC330" s="49"/>
      <c r="BD330" s="49"/>
      <c r="BE330" s="49"/>
      <c r="BF330" s="74"/>
      <c r="BG330" s="132"/>
      <c r="BH330" s="76"/>
      <c r="BI330" s="77"/>
      <c r="BJ330" s="439"/>
      <c r="BK330" s="439"/>
      <c r="BL330" s="439"/>
      <c r="BM330" s="439"/>
      <c r="BN330" s="439"/>
      <c r="BO330" s="439"/>
      <c r="BP330" s="439"/>
      <c r="BQ330" s="439"/>
      <c r="BR330" s="439">
        <v>1</v>
      </c>
      <c r="BS330" s="440"/>
      <c r="BT330" s="439"/>
      <c r="BU330" s="439"/>
      <c r="BV330" s="439"/>
      <c r="BW330" s="439"/>
      <c r="BX330" s="439"/>
      <c r="BY330" s="439"/>
      <c r="BZ330" s="439"/>
      <c r="CA330" s="439"/>
      <c r="CB330" s="439"/>
      <c r="CC330" s="439">
        <v>1</v>
      </c>
      <c r="CD330" s="439"/>
      <c r="CE330" s="439"/>
      <c r="CF330" s="77"/>
      <c r="CG330" s="439"/>
      <c r="CH330" s="439">
        <v>1</v>
      </c>
      <c r="CI330" s="439"/>
      <c r="CJ330" s="78"/>
      <c r="CK330" s="133"/>
      <c r="CL330" s="75"/>
    </row>
    <row r="331" spans="1:90" s="47" customFormat="1" ht="13" customHeight="1">
      <c r="A331" s="1128"/>
      <c r="B331" s="433" t="s">
        <v>123</v>
      </c>
      <c r="C331" s="433" t="s">
        <v>124</v>
      </c>
      <c r="D331" s="160">
        <v>1</v>
      </c>
      <c r="E331" s="442">
        <v>103</v>
      </c>
      <c r="F331" s="161"/>
      <c r="G331" s="162"/>
      <c r="H331" s="163"/>
      <c r="I331" s="533"/>
      <c r="J331" s="164"/>
      <c r="K331" s="165"/>
      <c r="L331" s="166"/>
      <c r="M331" s="167"/>
      <c r="N331" s="168"/>
      <c r="O331" s="169"/>
      <c r="P331" s="170"/>
      <c r="Q331" s="171"/>
      <c r="R331" s="172"/>
      <c r="S331" s="577"/>
      <c r="T331" s="435">
        <f t="shared" si="45"/>
        <v>0</v>
      </c>
      <c r="U331" s="435">
        <f t="shared" si="46"/>
        <v>0</v>
      </c>
      <c r="V331" s="436" t="str">
        <f t="shared" si="47"/>
        <v>-</v>
      </c>
      <c r="W331" s="437" t="s">
        <v>90</v>
      </c>
      <c r="X331" s="155">
        <v>1.54</v>
      </c>
      <c r="Y331" s="156">
        <f t="shared" si="48"/>
        <v>0</v>
      </c>
      <c r="Z331" s="156"/>
      <c r="AA331" s="175" t="s">
        <v>1260</v>
      </c>
      <c r="AB331" s="438" t="s">
        <v>1259</v>
      </c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49"/>
      <c r="BE331" s="49"/>
      <c r="BF331" s="74"/>
      <c r="BG331" s="132"/>
      <c r="BH331" s="76"/>
      <c r="BI331" s="77"/>
      <c r="BJ331" s="439"/>
      <c r="BK331" s="439"/>
      <c r="BL331" s="439"/>
      <c r="BM331" s="439"/>
      <c r="BN331" s="439"/>
      <c r="BO331" s="439"/>
      <c r="BP331" s="439"/>
      <c r="BQ331" s="439"/>
      <c r="BR331" s="439">
        <v>1</v>
      </c>
      <c r="BS331" s="440"/>
      <c r="BT331" s="439"/>
      <c r="BU331" s="439"/>
      <c r="BV331" s="439"/>
      <c r="BW331" s="439"/>
      <c r="BX331" s="439"/>
      <c r="BY331" s="439"/>
      <c r="BZ331" s="439"/>
      <c r="CA331" s="439">
        <v>1</v>
      </c>
      <c r="CB331" s="439"/>
      <c r="CC331" s="439"/>
      <c r="CD331" s="439"/>
      <c r="CE331" s="439"/>
      <c r="CF331" s="77"/>
      <c r="CG331" s="439"/>
      <c r="CH331" s="439">
        <v>1</v>
      </c>
      <c r="CI331" s="439"/>
      <c r="CJ331" s="78"/>
      <c r="CK331" s="133"/>
      <c r="CL331" s="75"/>
    </row>
    <row r="332" spans="1:90" s="47" customFormat="1" ht="13" customHeight="1">
      <c r="A332" s="1128"/>
      <c r="B332" s="433" t="s">
        <v>125</v>
      </c>
      <c r="C332" s="433" t="s">
        <v>126</v>
      </c>
      <c r="D332" s="160">
        <v>1</v>
      </c>
      <c r="E332" s="442">
        <v>126</v>
      </c>
      <c r="F332" s="161"/>
      <c r="G332" s="162"/>
      <c r="H332" s="163"/>
      <c r="I332" s="533"/>
      <c r="J332" s="164"/>
      <c r="K332" s="165"/>
      <c r="L332" s="166"/>
      <c r="M332" s="167"/>
      <c r="N332" s="168"/>
      <c r="O332" s="169"/>
      <c r="P332" s="170"/>
      <c r="Q332" s="171"/>
      <c r="R332" s="172"/>
      <c r="S332" s="577"/>
      <c r="T332" s="435">
        <f t="shared" si="45"/>
        <v>0</v>
      </c>
      <c r="U332" s="435">
        <f t="shared" si="46"/>
        <v>0</v>
      </c>
      <c r="V332" s="436" t="str">
        <f t="shared" si="47"/>
        <v>-</v>
      </c>
      <c r="W332" s="437" t="s">
        <v>30</v>
      </c>
      <c r="X332" s="155">
        <v>2.02</v>
      </c>
      <c r="Y332" s="156">
        <f t="shared" si="48"/>
        <v>0</v>
      </c>
      <c r="Z332" s="156"/>
      <c r="AA332" s="175" t="s">
        <v>1260</v>
      </c>
      <c r="AB332" s="438" t="s">
        <v>1259</v>
      </c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49"/>
      <c r="BE332" s="49"/>
      <c r="BF332" s="74"/>
      <c r="BG332" s="132"/>
      <c r="BH332" s="76"/>
      <c r="BI332" s="77"/>
      <c r="BJ332" s="439"/>
      <c r="BK332" s="439"/>
      <c r="BL332" s="439"/>
      <c r="BM332" s="439"/>
      <c r="BN332" s="439"/>
      <c r="BO332" s="439"/>
      <c r="BP332" s="439"/>
      <c r="BQ332" s="439"/>
      <c r="BR332" s="439">
        <v>1</v>
      </c>
      <c r="BS332" s="440"/>
      <c r="BT332" s="439"/>
      <c r="BU332" s="439"/>
      <c r="BV332" s="439"/>
      <c r="BW332" s="439"/>
      <c r="BX332" s="439"/>
      <c r="BY332" s="439"/>
      <c r="BZ332" s="439"/>
      <c r="CA332" s="439">
        <v>1</v>
      </c>
      <c r="CB332" s="439"/>
      <c r="CC332" s="439"/>
      <c r="CD332" s="439"/>
      <c r="CE332" s="439"/>
      <c r="CF332" s="77"/>
      <c r="CG332" s="439"/>
      <c r="CH332" s="439">
        <v>1</v>
      </c>
      <c r="CI332" s="439"/>
      <c r="CJ332" s="78"/>
      <c r="CK332" s="133"/>
      <c r="CL332" s="75"/>
    </row>
    <row r="333" spans="1:90" s="47" customFormat="1" ht="13" customHeight="1">
      <c r="A333" s="1128"/>
      <c r="B333" s="433" t="s">
        <v>127</v>
      </c>
      <c r="C333" s="433" t="s">
        <v>128</v>
      </c>
      <c r="D333" s="160">
        <v>1</v>
      </c>
      <c r="E333" s="442">
        <v>89</v>
      </c>
      <c r="F333" s="161"/>
      <c r="G333" s="162"/>
      <c r="H333" s="163"/>
      <c r="I333" s="533"/>
      <c r="J333" s="164"/>
      <c r="K333" s="165"/>
      <c r="L333" s="166"/>
      <c r="M333" s="167"/>
      <c r="N333" s="168"/>
      <c r="O333" s="169"/>
      <c r="P333" s="170"/>
      <c r="Q333" s="171"/>
      <c r="R333" s="172"/>
      <c r="S333" s="577"/>
      <c r="T333" s="435">
        <f t="shared" si="45"/>
        <v>0</v>
      </c>
      <c r="U333" s="435">
        <f t="shared" si="46"/>
        <v>0</v>
      </c>
      <c r="V333" s="436" t="str">
        <f t="shared" si="47"/>
        <v>-</v>
      </c>
      <c r="W333" s="437" t="s">
        <v>43</v>
      </c>
      <c r="X333" s="155">
        <v>1.4</v>
      </c>
      <c r="Y333" s="156">
        <f t="shared" si="48"/>
        <v>0</v>
      </c>
      <c r="Z333" s="156"/>
      <c r="AA333" s="175" t="s">
        <v>1252</v>
      </c>
      <c r="AB333" s="438" t="s">
        <v>1259</v>
      </c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49"/>
      <c r="AN333" s="49"/>
      <c r="AO333" s="49"/>
      <c r="AP333" s="49"/>
      <c r="AQ333" s="49"/>
      <c r="AR333" s="49"/>
      <c r="AS333" s="49"/>
      <c r="AT333" s="49"/>
      <c r="AU333" s="49"/>
      <c r="AV333" s="49"/>
      <c r="AW333" s="49"/>
      <c r="AX333" s="49"/>
      <c r="AY333" s="49"/>
      <c r="AZ333" s="49"/>
      <c r="BA333" s="49"/>
      <c r="BB333" s="49"/>
      <c r="BC333" s="49"/>
      <c r="BD333" s="49"/>
      <c r="BE333" s="49"/>
      <c r="BF333" s="74"/>
      <c r="BG333" s="132"/>
      <c r="BH333" s="76"/>
      <c r="BI333" s="77"/>
      <c r="BJ333" s="439"/>
      <c r="BK333" s="439"/>
      <c r="BL333" s="439"/>
      <c r="BM333" s="439"/>
      <c r="BN333" s="439"/>
      <c r="BO333" s="439"/>
      <c r="BP333" s="439"/>
      <c r="BQ333" s="439"/>
      <c r="BR333" s="439">
        <v>1</v>
      </c>
      <c r="BS333" s="440"/>
      <c r="BT333" s="439"/>
      <c r="BU333" s="439"/>
      <c r="BV333" s="439"/>
      <c r="BW333" s="439"/>
      <c r="BX333" s="439"/>
      <c r="BY333" s="439"/>
      <c r="BZ333" s="439"/>
      <c r="CA333" s="439"/>
      <c r="CB333" s="439"/>
      <c r="CC333" s="439">
        <v>1</v>
      </c>
      <c r="CD333" s="439"/>
      <c r="CE333" s="439"/>
      <c r="CF333" s="77"/>
      <c r="CG333" s="439"/>
      <c r="CH333" s="439"/>
      <c r="CI333" s="439">
        <v>1</v>
      </c>
      <c r="CJ333" s="78"/>
      <c r="CK333" s="133"/>
      <c r="CL333" s="75"/>
    </row>
    <row r="334" spans="1:90" s="47" customFormat="1" ht="13" customHeight="1">
      <c r="A334" s="1128"/>
      <c r="B334" s="433" t="s">
        <v>129</v>
      </c>
      <c r="C334" s="433" t="s">
        <v>130</v>
      </c>
      <c r="D334" s="160">
        <v>1</v>
      </c>
      <c r="E334" s="442">
        <v>212</v>
      </c>
      <c r="F334" s="161"/>
      <c r="G334" s="162"/>
      <c r="H334" s="163"/>
      <c r="I334" s="533"/>
      <c r="J334" s="164"/>
      <c r="K334" s="165"/>
      <c r="L334" s="166"/>
      <c r="M334" s="167"/>
      <c r="N334" s="168"/>
      <c r="O334" s="169"/>
      <c r="P334" s="170"/>
      <c r="Q334" s="171"/>
      <c r="R334" s="172"/>
      <c r="S334" s="577"/>
      <c r="T334" s="435">
        <f t="shared" si="45"/>
        <v>0</v>
      </c>
      <c r="U334" s="435">
        <f t="shared" si="46"/>
        <v>0</v>
      </c>
      <c r="V334" s="436" t="str">
        <f t="shared" si="47"/>
        <v>-</v>
      </c>
      <c r="W334" s="437" t="s">
        <v>40</v>
      </c>
      <c r="X334" s="155">
        <v>4</v>
      </c>
      <c r="Y334" s="156">
        <f t="shared" si="48"/>
        <v>0</v>
      </c>
      <c r="Z334" s="156"/>
      <c r="AA334" s="175" t="s">
        <v>1260</v>
      </c>
      <c r="AB334" s="438" t="s">
        <v>1259</v>
      </c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  <c r="AY334" s="49"/>
      <c r="AZ334" s="49"/>
      <c r="BA334" s="49"/>
      <c r="BB334" s="49"/>
      <c r="BC334" s="49"/>
      <c r="BD334" s="49"/>
      <c r="BE334" s="49"/>
      <c r="BF334" s="74"/>
      <c r="BG334" s="132"/>
      <c r="BH334" s="76"/>
      <c r="BI334" s="77"/>
      <c r="BJ334" s="439"/>
      <c r="BK334" s="439"/>
      <c r="BL334" s="439"/>
      <c r="BM334" s="439"/>
      <c r="BN334" s="439"/>
      <c r="BO334" s="439"/>
      <c r="BP334" s="439"/>
      <c r="BQ334" s="439"/>
      <c r="BR334" s="439">
        <v>1</v>
      </c>
      <c r="BS334" s="440"/>
      <c r="BT334" s="439"/>
      <c r="BU334" s="439"/>
      <c r="BV334" s="439"/>
      <c r="BW334" s="439"/>
      <c r="BX334" s="439"/>
      <c r="BY334" s="439"/>
      <c r="BZ334" s="439"/>
      <c r="CA334" s="439"/>
      <c r="CB334" s="439"/>
      <c r="CC334" s="439">
        <v>1</v>
      </c>
      <c r="CD334" s="439"/>
      <c r="CE334" s="439"/>
      <c r="CF334" s="77"/>
      <c r="CG334" s="439"/>
      <c r="CH334" s="439">
        <v>1</v>
      </c>
      <c r="CI334" s="439"/>
      <c r="CJ334" s="78"/>
      <c r="CK334" s="133"/>
      <c r="CL334" s="75"/>
    </row>
    <row r="335" spans="1:90" s="47" customFormat="1" ht="13" customHeight="1">
      <c r="A335" s="1133"/>
      <c r="B335" s="444" t="s">
        <v>131</v>
      </c>
      <c r="C335" s="444" t="s">
        <v>132</v>
      </c>
      <c r="D335" s="182">
        <v>1</v>
      </c>
      <c r="E335" s="445">
        <v>100</v>
      </c>
      <c r="F335" s="183"/>
      <c r="G335" s="184"/>
      <c r="H335" s="185"/>
      <c r="I335" s="534"/>
      <c r="J335" s="187"/>
      <c r="K335" s="188"/>
      <c r="L335" s="189"/>
      <c r="M335" s="190"/>
      <c r="N335" s="191"/>
      <c r="O335" s="192"/>
      <c r="P335" s="193"/>
      <c r="Q335" s="194"/>
      <c r="R335" s="195"/>
      <c r="S335" s="578"/>
      <c r="T335" s="446">
        <f t="shared" si="45"/>
        <v>0</v>
      </c>
      <c r="U335" s="446">
        <f t="shared" si="46"/>
        <v>0</v>
      </c>
      <c r="V335" s="447" t="str">
        <f t="shared" si="47"/>
        <v>-</v>
      </c>
      <c r="W335" s="448" t="s">
        <v>90</v>
      </c>
      <c r="X335" s="155">
        <v>1.62</v>
      </c>
      <c r="Y335" s="156">
        <f t="shared" si="48"/>
        <v>0</v>
      </c>
      <c r="Z335" s="156"/>
      <c r="AA335" s="198" t="s">
        <v>1260</v>
      </c>
      <c r="AB335" s="198" t="s">
        <v>1259</v>
      </c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  <c r="AY335" s="49"/>
      <c r="AZ335" s="49"/>
      <c r="BA335" s="49"/>
      <c r="BB335" s="49"/>
      <c r="BC335" s="49"/>
      <c r="BD335" s="49"/>
      <c r="BE335" s="49"/>
      <c r="BF335" s="74"/>
      <c r="BG335" s="132"/>
      <c r="BH335" s="76"/>
      <c r="BI335" s="77"/>
      <c r="BJ335" s="439"/>
      <c r="BK335" s="439"/>
      <c r="BL335" s="439"/>
      <c r="BM335" s="439"/>
      <c r="BN335" s="439"/>
      <c r="BO335" s="439"/>
      <c r="BP335" s="439"/>
      <c r="BQ335" s="439"/>
      <c r="BR335" s="439">
        <v>1</v>
      </c>
      <c r="BS335" s="440"/>
      <c r="BT335" s="439"/>
      <c r="BU335" s="439"/>
      <c r="BV335" s="439"/>
      <c r="BW335" s="439"/>
      <c r="BX335" s="439"/>
      <c r="BY335" s="439"/>
      <c r="BZ335" s="439"/>
      <c r="CA335" s="439"/>
      <c r="CB335" s="439"/>
      <c r="CC335" s="439"/>
      <c r="CD335" s="439"/>
      <c r="CE335" s="439">
        <v>1</v>
      </c>
      <c r="CF335" s="77"/>
      <c r="CG335" s="439"/>
      <c r="CH335" s="439">
        <v>1</v>
      </c>
      <c r="CI335" s="439"/>
      <c r="CJ335" s="78"/>
      <c r="CK335" s="133"/>
      <c r="CL335" s="75"/>
    </row>
    <row r="336" spans="1:90" s="47" customFormat="1" ht="13" customHeight="1">
      <c r="A336" s="1137"/>
      <c r="B336" s="450" t="s">
        <v>20</v>
      </c>
      <c r="C336" s="450" t="s">
        <v>21</v>
      </c>
      <c r="D336" s="139">
        <v>5</v>
      </c>
      <c r="E336" s="442">
        <v>120</v>
      </c>
      <c r="F336" s="140"/>
      <c r="G336" s="141"/>
      <c r="H336" s="142"/>
      <c r="I336" s="143"/>
      <c r="J336" s="144"/>
      <c r="K336" s="145"/>
      <c r="L336" s="146"/>
      <c r="M336" s="147"/>
      <c r="N336" s="148"/>
      <c r="O336" s="149"/>
      <c r="P336" s="150"/>
      <c r="Q336" s="151"/>
      <c r="R336" s="152"/>
      <c r="S336" s="579"/>
      <c r="T336" s="451">
        <f t="shared" ref="T336:T352" si="49">I336+H336+F336+G336+M336+J336+L336+K336+N336+R336+Q336+O336+S336+P336</f>
        <v>0</v>
      </c>
      <c r="U336" s="451">
        <f t="shared" ref="U336:U352" si="50">T336*D336</f>
        <v>0</v>
      </c>
      <c r="V336" s="452" t="str">
        <f t="shared" ref="V336:V352" si="51">IF(T336&gt;0,T336*E336,"-")</f>
        <v>-</v>
      </c>
      <c r="W336" s="200" t="s">
        <v>1906</v>
      </c>
      <c r="X336" s="155">
        <v>2.16</v>
      </c>
      <c r="Y336" s="156">
        <f t="shared" ref="Y336:Y352" si="52">X336*T336</f>
        <v>0</v>
      </c>
      <c r="Z336" s="156"/>
      <c r="AA336" s="175" t="s">
        <v>1252</v>
      </c>
      <c r="AB336" s="438" t="s">
        <v>1261</v>
      </c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  <c r="BE336" s="49"/>
      <c r="BF336" s="74"/>
      <c r="BG336" s="132"/>
      <c r="BH336" s="76"/>
      <c r="BI336" s="77"/>
      <c r="BJ336" s="439"/>
      <c r="BK336" s="439"/>
      <c r="BL336" s="439"/>
      <c r="BM336" s="439"/>
      <c r="BN336" s="439">
        <v>5</v>
      </c>
      <c r="BO336" s="439"/>
      <c r="BP336" s="439"/>
      <c r="BQ336" s="439"/>
      <c r="BR336" s="439"/>
      <c r="BS336" s="440"/>
      <c r="BT336" s="441"/>
      <c r="BU336" s="439"/>
      <c r="BV336" s="441"/>
      <c r="BW336" s="441"/>
      <c r="BX336" s="441"/>
      <c r="BY336" s="439"/>
      <c r="BZ336" s="439"/>
      <c r="CA336" s="439"/>
      <c r="CB336" s="439"/>
      <c r="CC336" s="439">
        <v>5</v>
      </c>
      <c r="CD336" s="439"/>
      <c r="CE336" s="439"/>
      <c r="CF336" s="77"/>
      <c r="CG336" s="439"/>
      <c r="CH336" s="439"/>
      <c r="CI336" s="439">
        <v>5</v>
      </c>
      <c r="CJ336" s="78"/>
      <c r="CK336" s="133"/>
      <c r="CL336" s="75"/>
    </row>
    <row r="337" spans="1:90" s="47" customFormat="1" ht="13" customHeight="1">
      <c r="A337" s="1138"/>
      <c r="B337" s="433" t="s">
        <v>22</v>
      </c>
      <c r="C337" s="433" t="s">
        <v>23</v>
      </c>
      <c r="D337" s="160">
        <v>5</v>
      </c>
      <c r="E337" s="442">
        <v>163</v>
      </c>
      <c r="F337" s="161"/>
      <c r="G337" s="162"/>
      <c r="H337" s="163"/>
      <c r="I337" s="533"/>
      <c r="J337" s="164"/>
      <c r="K337" s="165"/>
      <c r="L337" s="166"/>
      <c r="M337" s="167"/>
      <c r="N337" s="168"/>
      <c r="O337" s="169"/>
      <c r="P337" s="170"/>
      <c r="Q337" s="171"/>
      <c r="R337" s="172"/>
      <c r="S337" s="577"/>
      <c r="T337" s="435">
        <f t="shared" si="49"/>
        <v>0</v>
      </c>
      <c r="U337" s="435">
        <f t="shared" si="50"/>
        <v>0</v>
      </c>
      <c r="V337" s="436" t="str">
        <f t="shared" si="51"/>
        <v>-</v>
      </c>
      <c r="W337" s="437" t="s">
        <v>1907</v>
      </c>
      <c r="X337" s="155">
        <v>1.67</v>
      </c>
      <c r="Y337" s="156">
        <f t="shared" si="52"/>
        <v>0</v>
      </c>
      <c r="Z337" s="156"/>
      <c r="AA337" s="175" t="s">
        <v>1254</v>
      </c>
      <c r="AB337" s="438" t="s">
        <v>1261</v>
      </c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49"/>
      <c r="BA337" s="49"/>
      <c r="BB337" s="49"/>
      <c r="BC337" s="49"/>
      <c r="BD337" s="49"/>
      <c r="BE337" s="49"/>
      <c r="BF337" s="74"/>
      <c r="BG337" s="132"/>
      <c r="BH337" s="76"/>
      <c r="BI337" s="77"/>
      <c r="BJ337" s="439"/>
      <c r="BK337" s="439"/>
      <c r="BL337" s="439"/>
      <c r="BM337" s="439"/>
      <c r="BN337" s="439">
        <v>5</v>
      </c>
      <c r="BO337" s="439"/>
      <c r="BP337" s="439"/>
      <c r="BQ337" s="439"/>
      <c r="BR337" s="439"/>
      <c r="BS337" s="440"/>
      <c r="BT337" s="439"/>
      <c r="BU337" s="439"/>
      <c r="BV337" s="439"/>
      <c r="BW337" s="439"/>
      <c r="BX337" s="439"/>
      <c r="BY337" s="439"/>
      <c r="BZ337" s="439"/>
      <c r="CA337" s="439">
        <v>5</v>
      </c>
      <c r="CB337" s="439"/>
      <c r="CC337" s="439"/>
      <c r="CD337" s="439"/>
      <c r="CE337" s="439"/>
      <c r="CF337" s="77"/>
      <c r="CG337" s="439">
        <v>5</v>
      </c>
      <c r="CH337" s="439"/>
      <c r="CI337" s="439"/>
      <c r="CJ337" s="78"/>
      <c r="CK337" s="133"/>
      <c r="CL337" s="75"/>
    </row>
    <row r="338" spans="1:90" s="47" customFormat="1" ht="13" customHeight="1">
      <c r="A338" s="1138"/>
      <c r="B338" s="433" t="s">
        <v>1592</v>
      </c>
      <c r="C338" s="433" t="s">
        <v>1600</v>
      </c>
      <c r="D338" s="160">
        <v>5</v>
      </c>
      <c r="E338" s="442">
        <v>182</v>
      </c>
      <c r="F338" s="161"/>
      <c r="G338" s="162"/>
      <c r="H338" s="163"/>
      <c r="I338" s="533"/>
      <c r="J338" s="164"/>
      <c r="K338" s="165"/>
      <c r="L338" s="166"/>
      <c r="M338" s="167"/>
      <c r="N338" s="168"/>
      <c r="O338" s="169"/>
      <c r="P338" s="170"/>
      <c r="Q338" s="171"/>
      <c r="R338" s="172"/>
      <c r="S338" s="577"/>
      <c r="T338" s="435">
        <f t="shared" si="49"/>
        <v>0</v>
      </c>
      <c r="U338" s="435">
        <f t="shared" si="50"/>
        <v>0</v>
      </c>
      <c r="V338" s="436" t="str">
        <f t="shared" si="51"/>
        <v>-</v>
      </c>
      <c r="W338" s="437" t="s">
        <v>24</v>
      </c>
      <c r="X338" s="155">
        <v>2.04</v>
      </c>
      <c r="Y338" s="156">
        <f t="shared" si="52"/>
        <v>0</v>
      </c>
      <c r="Z338" s="156"/>
      <c r="AA338" s="175" t="s">
        <v>1254</v>
      </c>
      <c r="AB338" s="438" t="s">
        <v>1257</v>
      </c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  <c r="AY338" s="49"/>
      <c r="AZ338" s="49"/>
      <c r="BA338" s="49"/>
      <c r="BB338" s="49"/>
      <c r="BC338" s="49"/>
      <c r="BD338" s="49"/>
      <c r="BE338" s="49"/>
      <c r="BF338" s="74"/>
      <c r="BG338" s="132"/>
      <c r="BH338" s="76"/>
      <c r="BI338" s="77"/>
      <c r="BJ338" s="439"/>
      <c r="BK338" s="439"/>
      <c r="BL338" s="439"/>
      <c r="BM338" s="439"/>
      <c r="BN338" s="439"/>
      <c r="BO338" s="439">
        <v>5</v>
      </c>
      <c r="BP338" s="439"/>
      <c r="BQ338" s="439"/>
      <c r="BR338" s="439"/>
      <c r="BS338" s="440"/>
      <c r="BT338" s="439"/>
      <c r="BU338" s="439"/>
      <c r="BV338" s="439"/>
      <c r="BW338" s="439"/>
      <c r="BX338" s="439"/>
      <c r="BY338" s="439"/>
      <c r="BZ338" s="439"/>
      <c r="CA338" s="439">
        <v>5</v>
      </c>
      <c r="CB338" s="439"/>
      <c r="CC338" s="439"/>
      <c r="CD338" s="439"/>
      <c r="CE338" s="439"/>
      <c r="CF338" s="77"/>
      <c r="CG338" s="439">
        <v>5</v>
      </c>
      <c r="CH338" s="439"/>
      <c r="CI338" s="439"/>
      <c r="CJ338" s="78"/>
      <c r="CK338" s="133"/>
      <c r="CL338" s="75"/>
    </row>
    <row r="339" spans="1:90" s="47" customFormat="1" ht="13" customHeight="1">
      <c r="A339" s="1138"/>
      <c r="B339" s="433" t="s">
        <v>25</v>
      </c>
      <c r="C339" s="433" t="s">
        <v>26</v>
      </c>
      <c r="D339" s="160">
        <v>3</v>
      </c>
      <c r="E339" s="442">
        <v>113</v>
      </c>
      <c r="F339" s="161"/>
      <c r="G339" s="162"/>
      <c r="H339" s="163"/>
      <c r="I339" s="533"/>
      <c r="J339" s="164"/>
      <c r="K339" s="165"/>
      <c r="L339" s="166"/>
      <c r="M339" s="167"/>
      <c r="N339" s="168"/>
      <c r="O339" s="169"/>
      <c r="P339" s="170"/>
      <c r="Q339" s="171"/>
      <c r="R339" s="172"/>
      <c r="S339" s="577"/>
      <c r="T339" s="435">
        <f t="shared" si="49"/>
        <v>0</v>
      </c>
      <c r="U339" s="435">
        <f t="shared" si="50"/>
        <v>0</v>
      </c>
      <c r="V339" s="436" t="str">
        <f t="shared" si="51"/>
        <v>-</v>
      </c>
      <c r="W339" s="437" t="s">
        <v>27</v>
      </c>
      <c r="X339" s="155">
        <v>1.28</v>
      </c>
      <c r="Y339" s="156">
        <f t="shared" si="52"/>
        <v>0</v>
      </c>
      <c r="Z339" s="156"/>
      <c r="AA339" s="175" t="s">
        <v>1254</v>
      </c>
      <c r="AB339" s="438" t="s">
        <v>1257</v>
      </c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49"/>
      <c r="BA339" s="49"/>
      <c r="BB339" s="49"/>
      <c r="BC339" s="49"/>
      <c r="BD339" s="49"/>
      <c r="BE339" s="49"/>
      <c r="BF339" s="74"/>
      <c r="BG339" s="132"/>
      <c r="BH339" s="76"/>
      <c r="BI339" s="77"/>
      <c r="BJ339" s="439"/>
      <c r="BK339" s="439"/>
      <c r="BL339" s="439"/>
      <c r="BM339" s="439"/>
      <c r="BN339" s="439"/>
      <c r="BO339" s="439">
        <v>3</v>
      </c>
      <c r="BP339" s="439"/>
      <c r="BQ339" s="439"/>
      <c r="BR339" s="439"/>
      <c r="BS339" s="440"/>
      <c r="BT339" s="439"/>
      <c r="BU339" s="439"/>
      <c r="BV339" s="439"/>
      <c r="BW339" s="439"/>
      <c r="BX339" s="439"/>
      <c r="BY339" s="439"/>
      <c r="BZ339" s="439"/>
      <c r="CA339" s="439"/>
      <c r="CB339" s="439"/>
      <c r="CC339" s="439">
        <v>3</v>
      </c>
      <c r="CD339" s="439"/>
      <c r="CE339" s="439"/>
      <c r="CF339" s="77"/>
      <c r="CG339" s="439">
        <v>2</v>
      </c>
      <c r="CH339" s="439">
        <v>1</v>
      </c>
      <c r="CI339" s="439"/>
      <c r="CJ339" s="78"/>
      <c r="CK339" s="133"/>
      <c r="CL339" s="75"/>
    </row>
    <row r="340" spans="1:90" s="47" customFormat="1" ht="13" customHeight="1">
      <c r="A340" s="1138"/>
      <c r="B340" s="433" t="s">
        <v>28</v>
      </c>
      <c r="C340" s="433" t="s">
        <v>29</v>
      </c>
      <c r="D340" s="160">
        <v>1</v>
      </c>
      <c r="E340" s="442">
        <v>56</v>
      </c>
      <c r="F340" s="161"/>
      <c r="G340" s="162"/>
      <c r="H340" s="163"/>
      <c r="I340" s="533"/>
      <c r="J340" s="164"/>
      <c r="K340" s="165"/>
      <c r="L340" s="166"/>
      <c r="M340" s="167"/>
      <c r="N340" s="168"/>
      <c r="O340" s="169"/>
      <c r="P340" s="170"/>
      <c r="Q340" s="171"/>
      <c r="R340" s="172"/>
      <c r="S340" s="577"/>
      <c r="T340" s="435">
        <f t="shared" si="49"/>
        <v>0</v>
      </c>
      <c r="U340" s="435">
        <f t="shared" si="50"/>
        <v>0</v>
      </c>
      <c r="V340" s="436" t="str">
        <f t="shared" si="51"/>
        <v>-</v>
      </c>
      <c r="W340" s="437" t="s">
        <v>30</v>
      </c>
      <c r="X340" s="155">
        <v>0.94</v>
      </c>
      <c r="Y340" s="156">
        <f t="shared" si="52"/>
        <v>0</v>
      </c>
      <c r="Z340" s="156"/>
      <c r="AA340" s="175" t="s">
        <v>1252</v>
      </c>
      <c r="AB340" s="438" t="s">
        <v>1258</v>
      </c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  <c r="AY340" s="49"/>
      <c r="AZ340" s="49"/>
      <c r="BA340" s="49"/>
      <c r="BB340" s="49"/>
      <c r="BC340" s="49"/>
      <c r="BD340" s="49"/>
      <c r="BE340" s="49"/>
      <c r="BF340" s="74"/>
      <c r="BG340" s="132"/>
      <c r="BH340" s="76"/>
      <c r="BI340" s="77"/>
      <c r="BJ340" s="439"/>
      <c r="BK340" s="439"/>
      <c r="BL340" s="439"/>
      <c r="BM340" s="439"/>
      <c r="BN340" s="439"/>
      <c r="BO340" s="439"/>
      <c r="BP340" s="439">
        <v>1</v>
      </c>
      <c r="BQ340" s="439"/>
      <c r="BR340" s="439"/>
      <c r="BS340" s="440"/>
      <c r="BT340" s="439"/>
      <c r="BU340" s="439"/>
      <c r="BV340" s="439"/>
      <c r="BW340" s="439"/>
      <c r="BX340" s="439"/>
      <c r="BY340" s="439"/>
      <c r="BZ340" s="439"/>
      <c r="CA340" s="439"/>
      <c r="CB340" s="439"/>
      <c r="CC340" s="439">
        <v>1</v>
      </c>
      <c r="CD340" s="439"/>
      <c r="CE340" s="439"/>
      <c r="CF340" s="77"/>
      <c r="CG340" s="439"/>
      <c r="CH340" s="439"/>
      <c r="CI340" s="439">
        <v>1</v>
      </c>
      <c r="CJ340" s="78"/>
      <c r="CK340" s="133"/>
      <c r="CL340" s="75"/>
    </row>
    <row r="341" spans="1:90" s="47" customFormat="1" ht="13" customHeight="1">
      <c r="A341" s="1138"/>
      <c r="B341" s="433" t="s">
        <v>1593</v>
      </c>
      <c r="C341" s="433" t="s">
        <v>31</v>
      </c>
      <c r="D341" s="160">
        <v>1</v>
      </c>
      <c r="E341" s="442">
        <v>90</v>
      </c>
      <c r="F341" s="161"/>
      <c r="G341" s="162"/>
      <c r="H341" s="163"/>
      <c r="I341" s="533"/>
      <c r="J341" s="164"/>
      <c r="K341" s="165"/>
      <c r="L341" s="166"/>
      <c r="M341" s="167"/>
      <c r="N341" s="168"/>
      <c r="O341" s="169"/>
      <c r="P341" s="170"/>
      <c r="Q341" s="171"/>
      <c r="R341" s="172"/>
      <c r="S341" s="577"/>
      <c r="T341" s="435">
        <f t="shared" si="49"/>
        <v>0</v>
      </c>
      <c r="U341" s="435">
        <f t="shared" si="50"/>
        <v>0</v>
      </c>
      <c r="V341" s="436" t="str">
        <f t="shared" si="51"/>
        <v>-</v>
      </c>
      <c r="W341" s="437" t="s">
        <v>32</v>
      </c>
      <c r="X341" s="155">
        <v>1.57</v>
      </c>
      <c r="Y341" s="156">
        <f t="shared" si="52"/>
        <v>0</v>
      </c>
      <c r="Z341" s="156"/>
      <c r="AA341" s="175" t="s">
        <v>1252</v>
      </c>
      <c r="AB341" s="438" t="s">
        <v>1259</v>
      </c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49"/>
      <c r="BA341" s="49"/>
      <c r="BB341" s="49"/>
      <c r="BC341" s="49"/>
      <c r="BD341" s="49"/>
      <c r="BE341" s="49"/>
      <c r="BF341" s="74"/>
      <c r="BG341" s="132"/>
      <c r="BH341" s="76"/>
      <c r="BI341" s="77"/>
      <c r="BJ341" s="439"/>
      <c r="BK341" s="439"/>
      <c r="BL341" s="439"/>
      <c r="BM341" s="439"/>
      <c r="BN341" s="439"/>
      <c r="BO341" s="439"/>
      <c r="BP341" s="439"/>
      <c r="BQ341" s="439"/>
      <c r="BR341" s="439">
        <v>1</v>
      </c>
      <c r="BS341" s="440"/>
      <c r="BT341" s="439"/>
      <c r="BU341" s="439"/>
      <c r="BV341" s="439"/>
      <c r="BW341" s="439"/>
      <c r="BX341" s="439"/>
      <c r="BY341" s="439"/>
      <c r="BZ341" s="439"/>
      <c r="CA341" s="439"/>
      <c r="CB341" s="439"/>
      <c r="CC341" s="439">
        <v>1</v>
      </c>
      <c r="CD341" s="439"/>
      <c r="CE341" s="439"/>
      <c r="CF341" s="77"/>
      <c r="CG341" s="439"/>
      <c r="CH341" s="439"/>
      <c r="CI341" s="439">
        <v>1</v>
      </c>
      <c r="CJ341" s="78"/>
      <c r="CK341" s="133"/>
      <c r="CL341" s="75"/>
    </row>
    <row r="342" spans="1:90" s="47" customFormat="1" ht="13" customHeight="1">
      <c r="A342" s="1138"/>
      <c r="B342" s="433" t="s">
        <v>33</v>
      </c>
      <c r="C342" s="433" t="s">
        <v>34</v>
      </c>
      <c r="D342" s="160">
        <v>1</v>
      </c>
      <c r="E342" s="442">
        <v>113</v>
      </c>
      <c r="F342" s="161"/>
      <c r="G342" s="162"/>
      <c r="H342" s="163"/>
      <c r="I342" s="533"/>
      <c r="J342" s="164"/>
      <c r="K342" s="165"/>
      <c r="L342" s="166"/>
      <c r="M342" s="167"/>
      <c r="N342" s="168"/>
      <c r="O342" s="169"/>
      <c r="P342" s="170"/>
      <c r="Q342" s="171"/>
      <c r="R342" s="172"/>
      <c r="S342" s="577"/>
      <c r="T342" s="435">
        <f t="shared" si="49"/>
        <v>0</v>
      </c>
      <c r="U342" s="435">
        <f t="shared" si="50"/>
        <v>0</v>
      </c>
      <c r="V342" s="436" t="str">
        <f t="shared" si="51"/>
        <v>-</v>
      </c>
      <c r="W342" s="437" t="s">
        <v>1908</v>
      </c>
      <c r="X342" s="155">
        <v>2.2200000000000002</v>
      </c>
      <c r="Y342" s="156">
        <f t="shared" si="52"/>
        <v>0</v>
      </c>
      <c r="Z342" s="156"/>
      <c r="AA342" s="175" t="s">
        <v>1254</v>
      </c>
      <c r="AB342" s="438" t="s">
        <v>1259</v>
      </c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  <c r="AY342" s="49"/>
      <c r="AZ342" s="49"/>
      <c r="BA342" s="49"/>
      <c r="BB342" s="49"/>
      <c r="BC342" s="49"/>
      <c r="BD342" s="49"/>
      <c r="BE342" s="49"/>
      <c r="BF342" s="74"/>
      <c r="BG342" s="132"/>
      <c r="BH342" s="76"/>
      <c r="BI342" s="77"/>
      <c r="BJ342" s="439"/>
      <c r="BK342" s="439"/>
      <c r="BL342" s="439"/>
      <c r="BM342" s="439"/>
      <c r="BN342" s="439"/>
      <c r="BO342" s="439"/>
      <c r="BP342" s="439"/>
      <c r="BQ342" s="439"/>
      <c r="BR342" s="439">
        <v>1</v>
      </c>
      <c r="BS342" s="440"/>
      <c r="BT342" s="439"/>
      <c r="BU342" s="439"/>
      <c r="BV342" s="439"/>
      <c r="BW342" s="439"/>
      <c r="BX342" s="439"/>
      <c r="BY342" s="439"/>
      <c r="BZ342" s="439"/>
      <c r="CA342" s="439">
        <v>1</v>
      </c>
      <c r="CB342" s="439"/>
      <c r="CC342" s="439"/>
      <c r="CD342" s="439"/>
      <c r="CE342" s="439"/>
      <c r="CF342" s="77"/>
      <c r="CG342" s="439">
        <v>1</v>
      </c>
      <c r="CH342" s="439"/>
      <c r="CI342" s="439"/>
      <c r="CJ342" s="78"/>
      <c r="CK342" s="133"/>
      <c r="CL342" s="75"/>
    </row>
    <row r="343" spans="1:90" s="47" customFormat="1" ht="13" customHeight="1">
      <c r="A343" s="1138"/>
      <c r="B343" s="433" t="s">
        <v>35</v>
      </c>
      <c r="C343" s="433" t="s">
        <v>36</v>
      </c>
      <c r="D343" s="160">
        <v>1</v>
      </c>
      <c r="E343" s="442">
        <v>101</v>
      </c>
      <c r="F343" s="161"/>
      <c r="G343" s="162"/>
      <c r="H343" s="163"/>
      <c r="I343" s="533"/>
      <c r="J343" s="164"/>
      <c r="K343" s="165"/>
      <c r="L343" s="166"/>
      <c r="M343" s="167"/>
      <c r="N343" s="168"/>
      <c r="O343" s="169"/>
      <c r="P343" s="170"/>
      <c r="Q343" s="171"/>
      <c r="R343" s="172"/>
      <c r="S343" s="577"/>
      <c r="T343" s="435">
        <f t="shared" si="49"/>
        <v>0</v>
      </c>
      <c r="U343" s="435">
        <f t="shared" si="50"/>
        <v>0</v>
      </c>
      <c r="V343" s="436" t="str">
        <f t="shared" si="51"/>
        <v>-</v>
      </c>
      <c r="W343" s="437" t="s">
        <v>37</v>
      </c>
      <c r="X343" s="155">
        <v>1.67</v>
      </c>
      <c r="Y343" s="156">
        <f t="shared" si="52"/>
        <v>0</v>
      </c>
      <c r="Z343" s="156"/>
      <c r="AA343" s="175" t="s">
        <v>1260</v>
      </c>
      <c r="AB343" s="438" t="s">
        <v>1259</v>
      </c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49"/>
      <c r="AN343" s="49"/>
      <c r="AO343" s="49"/>
      <c r="AP343" s="49"/>
      <c r="AQ343" s="49"/>
      <c r="AR343" s="49"/>
      <c r="AS343" s="49"/>
      <c r="AT343" s="49"/>
      <c r="AU343" s="49"/>
      <c r="AV343" s="49"/>
      <c r="AW343" s="49"/>
      <c r="AX343" s="49"/>
      <c r="AY343" s="49"/>
      <c r="AZ343" s="49"/>
      <c r="BA343" s="49"/>
      <c r="BB343" s="49"/>
      <c r="BC343" s="49"/>
      <c r="BD343" s="49"/>
      <c r="BE343" s="49"/>
      <c r="BF343" s="74"/>
      <c r="BG343" s="132"/>
      <c r="BH343" s="76"/>
      <c r="BI343" s="77"/>
      <c r="BJ343" s="439"/>
      <c r="BK343" s="439"/>
      <c r="BL343" s="439"/>
      <c r="BM343" s="439"/>
      <c r="BN343" s="439"/>
      <c r="BO343" s="439"/>
      <c r="BP343" s="439"/>
      <c r="BQ343" s="439"/>
      <c r="BR343" s="439">
        <v>1</v>
      </c>
      <c r="BS343" s="440"/>
      <c r="BT343" s="439"/>
      <c r="BU343" s="439"/>
      <c r="BV343" s="439"/>
      <c r="BW343" s="439"/>
      <c r="BX343" s="439"/>
      <c r="BY343" s="439"/>
      <c r="BZ343" s="439"/>
      <c r="CA343" s="439"/>
      <c r="CB343" s="439"/>
      <c r="CC343" s="439">
        <v>1</v>
      </c>
      <c r="CD343" s="439"/>
      <c r="CE343" s="439"/>
      <c r="CF343" s="77"/>
      <c r="CG343" s="439"/>
      <c r="CH343" s="439">
        <v>1</v>
      </c>
      <c r="CI343" s="439"/>
      <c r="CJ343" s="78"/>
      <c r="CK343" s="133"/>
      <c r="CL343" s="75"/>
    </row>
    <row r="344" spans="1:90" s="47" customFormat="1" ht="13" customHeight="1">
      <c r="A344" s="1139" t="s">
        <v>19</v>
      </c>
      <c r="B344" s="433" t="s">
        <v>38</v>
      </c>
      <c r="C344" s="433" t="s">
        <v>39</v>
      </c>
      <c r="D344" s="160">
        <v>1</v>
      </c>
      <c r="E344" s="442">
        <v>152</v>
      </c>
      <c r="F344" s="161"/>
      <c r="G344" s="162"/>
      <c r="H344" s="163"/>
      <c r="I344" s="533"/>
      <c r="J344" s="164"/>
      <c r="K344" s="165"/>
      <c r="L344" s="166"/>
      <c r="M344" s="167"/>
      <c r="N344" s="168"/>
      <c r="O344" s="169"/>
      <c r="P344" s="170"/>
      <c r="Q344" s="171"/>
      <c r="R344" s="172"/>
      <c r="S344" s="577"/>
      <c r="T344" s="435">
        <f t="shared" si="49"/>
        <v>0</v>
      </c>
      <c r="U344" s="435">
        <f t="shared" si="50"/>
        <v>0</v>
      </c>
      <c r="V344" s="436" t="str">
        <f t="shared" si="51"/>
        <v>-</v>
      </c>
      <c r="W344" s="437" t="s">
        <v>40</v>
      </c>
      <c r="X344" s="155">
        <v>3</v>
      </c>
      <c r="Y344" s="156">
        <f t="shared" si="52"/>
        <v>0</v>
      </c>
      <c r="Z344" s="156"/>
      <c r="AA344" s="175" t="s">
        <v>1252</v>
      </c>
      <c r="AB344" s="438" t="s">
        <v>1259</v>
      </c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  <c r="AY344" s="49"/>
      <c r="AZ344" s="49"/>
      <c r="BA344" s="49"/>
      <c r="BB344" s="49"/>
      <c r="BC344" s="49"/>
      <c r="BD344" s="49"/>
      <c r="BE344" s="49"/>
      <c r="BF344" s="74"/>
      <c r="BG344" s="132"/>
      <c r="BH344" s="76"/>
      <c r="BI344" s="77"/>
      <c r="BJ344" s="439"/>
      <c r="BK344" s="439"/>
      <c r="BL344" s="439"/>
      <c r="BM344" s="439"/>
      <c r="BN344" s="439"/>
      <c r="BO344" s="439"/>
      <c r="BP344" s="439"/>
      <c r="BQ344" s="439"/>
      <c r="BR344" s="439">
        <v>1</v>
      </c>
      <c r="BS344" s="440"/>
      <c r="BT344" s="439"/>
      <c r="BU344" s="439"/>
      <c r="BV344" s="439"/>
      <c r="BW344" s="439"/>
      <c r="BX344" s="439"/>
      <c r="BY344" s="439"/>
      <c r="BZ344" s="439"/>
      <c r="CA344" s="439"/>
      <c r="CB344" s="439"/>
      <c r="CC344" s="439">
        <v>1</v>
      </c>
      <c r="CD344" s="439"/>
      <c r="CE344" s="439"/>
      <c r="CF344" s="77"/>
      <c r="CG344" s="439"/>
      <c r="CH344" s="439"/>
      <c r="CI344" s="439">
        <v>1</v>
      </c>
      <c r="CJ344" s="78"/>
      <c r="CK344" s="133"/>
      <c r="CL344" s="75"/>
    </row>
    <row r="345" spans="1:90" s="47" customFormat="1" ht="13" customHeight="1">
      <c r="A345" s="1138"/>
      <c r="B345" s="483" t="s">
        <v>41</v>
      </c>
      <c r="C345" s="433" t="s">
        <v>42</v>
      </c>
      <c r="D345" s="160">
        <v>1</v>
      </c>
      <c r="E345" s="442">
        <v>107</v>
      </c>
      <c r="F345" s="161"/>
      <c r="G345" s="162"/>
      <c r="H345" s="163"/>
      <c r="I345" s="533"/>
      <c r="J345" s="164"/>
      <c r="K345" s="165"/>
      <c r="L345" s="166"/>
      <c r="M345" s="167"/>
      <c r="N345" s="168"/>
      <c r="O345" s="169"/>
      <c r="P345" s="170"/>
      <c r="Q345" s="171"/>
      <c r="R345" s="172"/>
      <c r="S345" s="577"/>
      <c r="T345" s="435">
        <f t="shared" si="49"/>
        <v>0</v>
      </c>
      <c r="U345" s="435">
        <f t="shared" si="50"/>
        <v>0</v>
      </c>
      <c r="V345" s="436" t="str">
        <f t="shared" si="51"/>
        <v>-</v>
      </c>
      <c r="W345" s="437" t="s">
        <v>43</v>
      </c>
      <c r="X345" s="155">
        <v>1.75</v>
      </c>
      <c r="Y345" s="156">
        <f t="shared" si="52"/>
        <v>0</v>
      </c>
      <c r="Z345" s="156"/>
      <c r="AA345" s="175" t="s">
        <v>1260</v>
      </c>
      <c r="AB345" s="438" t="s">
        <v>1259</v>
      </c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49"/>
      <c r="AN345" s="49"/>
      <c r="AO345" s="49"/>
      <c r="AP345" s="49"/>
      <c r="AQ345" s="49"/>
      <c r="AR345" s="49"/>
      <c r="AS345" s="49"/>
      <c r="AT345" s="49"/>
      <c r="AU345" s="49"/>
      <c r="AV345" s="49"/>
      <c r="AW345" s="49"/>
      <c r="AX345" s="49"/>
      <c r="AY345" s="49"/>
      <c r="AZ345" s="49"/>
      <c r="BA345" s="49"/>
      <c r="BB345" s="49"/>
      <c r="BC345" s="49"/>
      <c r="BD345" s="49"/>
      <c r="BE345" s="49"/>
      <c r="BF345" s="74"/>
      <c r="BG345" s="132"/>
      <c r="BH345" s="76"/>
      <c r="BI345" s="77"/>
      <c r="BJ345" s="439"/>
      <c r="BK345" s="439"/>
      <c r="BL345" s="439"/>
      <c r="BM345" s="439"/>
      <c r="BN345" s="439"/>
      <c r="BO345" s="439"/>
      <c r="BP345" s="439"/>
      <c r="BQ345" s="439"/>
      <c r="BR345" s="439">
        <v>1</v>
      </c>
      <c r="BS345" s="440"/>
      <c r="BT345" s="439"/>
      <c r="BU345" s="439"/>
      <c r="BV345" s="439"/>
      <c r="BW345" s="439"/>
      <c r="BX345" s="439"/>
      <c r="BY345" s="439"/>
      <c r="BZ345" s="439"/>
      <c r="CA345" s="439"/>
      <c r="CB345" s="439"/>
      <c r="CC345" s="439"/>
      <c r="CD345" s="439"/>
      <c r="CE345" s="439">
        <v>1</v>
      </c>
      <c r="CF345" s="77"/>
      <c r="CG345" s="439"/>
      <c r="CH345" s="439">
        <v>1</v>
      </c>
      <c r="CI345" s="439"/>
      <c r="CJ345" s="78"/>
      <c r="CK345" s="133"/>
      <c r="CL345" s="75"/>
    </row>
    <row r="346" spans="1:90" s="47" customFormat="1" ht="13" customHeight="1">
      <c r="A346" s="1138"/>
      <c r="B346" s="433" t="s">
        <v>44</v>
      </c>
      <c r="C346" s="433" t="s">
        <v>45</v>
      </c>
      <c r="D346" s="160">
        <v>1</v>
      </c>
      <c r="E346" s="442">
        <v>137</v>
      </c>
      <c r="F346" s="161"/>
      <c r="G346" s="162"/>
      <c r="H346" s="163"/>
      <c r="I346" s="533"/>
      <c r="J346" s="164"/>
      <c r="K346" s="165"/>
      <c r="L346" s="166"/>
      <c r="M346" s="167"/>
      <c r="N346" s="168"/>
      <c r="O346" s="169"/>
      <c r="P346" s="170"/>
      <c r="Q346" s="171"/>
      <c r="R346" s="172"/>
      <c r="S346" s="577"/>
      <c r="T346" s="435">
        <f t="shared" si="49"/>
        <v>0</v>
      </c>
      <c r="U346" s="435">
        <f t="shared" si="50"/>
        <v>0</v>
      </c>
      <c r="V346" s="436" t="str">
        <f t="shared" si="51"/>
        <v>-</v>
      </c>
      <c r="W346" s="437" t="s">
        <v>46</v>
      </c>
      <c r="X346" s="155">
        <v>2.34</v>
      </c>
      <c r="Y346" s="156">
        <f t="shared" si="52"/>
        <v>0</v>
      </c>
      <c r="Z346" s="156"/>
      <c r="AA346" s="175" t="s">
        <v>1252</v>
      </c>
      <c r="AB346" s="438" t="s">
        <v>1259</v>
      </c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  <c r="AY346" s="49"/>
      <c r="AZ346" s="49"/>
      <c r="BA346" s="49"/>
      <c r="BB346" s="49"/>
      <c r="BC346" s="49"/>
      <c r="BD346" s="49"/>
      <c r="BE346" s="49"/>
      <c r="BF346" s="74"/>
      <c r="BG346" s="132"/>
      <c r="BH346" s="76"/>
      <c r="BI346" s="77"/>
      <c r="BJ346" s="439"/>
      <c r="BK346" s="439"/>
      <c r="BL346" s="439"/>
      <c r="BM346" s="439"/>
      <c r="BN346" s="439"/>
      <c r="BO346" s="439"/>
      <c r="BP346" s="439"/>
      <c r="BQ346" s="439"/>
      <c r="BR346" s="439">
        <v>1</v>
      </c>
      <c r="BS346" s="440"/>
      <c r="BT346" s="439"/>
      <c r="BU346" s="439"/>
      <c r="BV346" s="439"/>
      <c r="BW346" s="439"/>
      <c r="BX346" s="439"/>
      <c r="BY346" s="439"/>
      <c r="BZ346" s="439"/>
      <c r="CA346" s="439"/>
      <c r="CB346" s="439"/>
      <c r="CC346" s="439">
        <v>1</v>
      </c>
      <c r="CD346" s="439"/>
      <c r="CE346" s="439"/>
      <c r="CF346" s="77"/>
      <c r="CG346" s="439"/>
      <c r="CH346" s="439"/>
      <c r="CI346" s="439">
        <v>1</v>
      </c>
      <c r="CJ346" s="78"/>
      <c r="CK346" s="133"/>
      <c r="CL346" s="75"/>
    </row>
    <row r="347" spans="1:90" s="47" customFormat="1" ht="13" customHeight="1">
      <c r="A347" s="1138"/>
      <c r="B347" s="433" t="s">
        <v>47</v>
      </c>
      <c r="C347" s="433" t="s">
        <v>48</v>
      </c>
      <c r="D347" s="160">
        <v>1</v>
      </c>
      <c r="E347" s="442">
        <v>70</v>
      </c>
      <c r="F347" s="161"/>
      <c r="G347" s="162"/>
      <c r="H347" s="163"/>
      <c r="I347" s="533"/>
      <c r="J347" s="164"/>
      <c r="K347" s="165"/>
      <c r="L347" s="166"/>
      <c r="M347" s="167"/>
      <c r="N347" s="168"/>
      <c r="O347" s="169"/>
      <c r="P347" s="170"/>
      <c r="Q347" s="171"/>
      <c r="R347" s="172"/>
      <c r="S347" s="577"/>
      <c r="T347" s="435">
        <f t="shared" si="49"/>
        <v>0</v>
      </c>
      <c r="U347" s="435">
        <f t="shared" si="50"/>
        <v>0</v>
      </c>
      <c r="V347" s="436" t="str">
        <f t="shared" si="51"/>
        <v>-</v>
      </c>
      <c r="W347" s="437" t="s">
        <v>30</v>
      </c>
      <c r="X347" s="155">
        <v>1.02</v>
      </c>
      <c r="Y347" s="156">
        <f t="shared" si="52"/>
        <v>0</v>
      </c>
      <c r="Z347" s="156"/>
      <c r="AA347" s="175" t="s">
        <v>1260</v>
      </c>
      <c r="AB347" s="438" t="s">
        <v>1259</v>
      </c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49"/>
      <c r="AN347" s="49"/>
      <c r="AO347" s="49"/>
      <c r="AP347" s="49"/>
      <c r="AQ347" s="49"/>
      <c r="AR347" s="49"/>
      <c r="AS347" s="49"/>
      <c r="AT347" s="49"/>
      <c r="AU347" s="49"/>
      <c r="AV347" s="49"/>
      <c r="AW347" s="49"/>
      <c r="AX347" s="49"/>
      <c r="AY347" s="49"/>
      <c r="AZ347" s="49"/>
      <c r="BA347" s="49"/>
      <c r="BB347" s="49"/>
      <c r="BC347" s="49"/>
      <c r="BD347" s="49"/>
      <c r="BE347" s="49"/>
      <c r="BF347" s="74"/>
      <c r="BG347" s="132"/>
      <c r="BH347" s="76"/>
      <c r="BI347" s="77"/>
      <c r="BJ347" s="439"/>
      <c r="BK347" s="439"/>
      <c r="BL347" s="439"/>
      <c r="BM347" s="439"/>
      <c r="BN347" s="439"/>
      <c r="BO347" s="439"/>
      <c r="BP347" s="439"/>
      <c r="BQ347" s="439"/>
      <c r="BR347" s="439">
        <v>1</v>
      </c>
      <c r="BS347" s="440"/>
      <c r="BT347" s="439"/>
      <c r="BU347" s="439"/>
      <c r="BV347" s="439"/>
      <c r="BW347" s="439"/>
      <c r="BX347" s="439"/>
      <c r="BY347" s="439"/>
      <c r="BZ347" s="439"/>
      <c r="CA347" s="439"/>
      <c r="CB347" s="439"/>
      <c r="CC347" s="439"/>
      <c r="CD347" s="439"/>
      <c r="CE347" s="439">
        <v>1</v>
      </c>
      <c r="CF347" s="77"/>
      <c r="CG347" s="439"/>
      <c r="CH347" s="439">
        <v>1</v>
      </c>
      <c r="CI347" s="439"/>
      <c r="CJ347" s="78"/>
      <c r="CK347" s="133"/>
      <c r="CL347" s="75"/>
    </row>
    <row r="348" spans="1:90" s="47" customFormat="1" ht="13" customHeight="1">
      <c r="A348" s="1138"/>
      <c r="B348" s="483" t="s">
        <v>49</v>
      </c>
      <c r="C348" s="433" t="s">
        <v>50</v>
      </c>
      <c r="D348" s="160">
        <v>1</v>
      </c>
      <c r="E348" s="442">
        <v>69</v>
      </c>
      <c r="F348" s="161"/>
      <c r="G348" s="162"/>
      <c r="H348" s="163"/>
      <c r="I348" s="533"/>
      <c r="J348" s="164"/>
      <c r="K348" s="165"/>
      <c r="L348" s="166"/>
      <c r="M348" s="167"/>
      <c r="N348" s="168"/>
      <c r="O348" s="169"/>
      <c r="P348" s="170"/>
      <c r="Q348" s="171"/>
      <c r="R348" s="172"/>
      <c r="S348" s="577"/>
      <c r="T348" s="435">
        <f t="shared" si="49"/>
        <v>0</v>
      </c>
      <c r="U348" s="435">
        <f t="shared" si="50"/>
        <v>0</v>
      </c>
      <c r="V348" s="436" t="str">
        <f t="shared" si="51"/>
        <v>-</v>
      </c>
      <c r="W348" s="437" t="s">
        <v>32</v>
      </c>
      <c r="X348" s="155">
        <v>1.04</v>
      </c>
      <c r="Y348" s="156">
        <f t="shared" si="52"/>
        <v>0</v>
      </c>
      <c r="Z348" s="156"/>
      <c r="AA348" s="175" t="s">
        <v>1252</v>
      </c>
      <c r="AB348" s="438" t="s">
        <v>1259</v>
      </c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49"/>
      <c r="BA348" s="49"/>
      <c r="BB348" s="49"/>
      <c r="BC348" s="49"/>
      <c r="BD348" s="49"/>
      <c r="BE348" s="49"/>
      <c r="BF348" s="74"/>
      <c r="BG348" s="132"/>
      <c r="BH348" s="76"/>
      <c r="BI348" s="77"/>
      <c r="BJ348" s="439"/>
      <c r="BK348" s="439"/>
      <c r="BL348" s="439"/>
      <c r="BM348" s="439"/>
      <c r="BN348" s="439"/>
      <c r="BO348" s="439"/>
      <c r="BP348" s="439"/>
      <c r="BQ348" s="439"/>
      <c r="BR348" s="439">
        <v>1</v>
      </c>
      <c r="BS348" s="440"/>
      <c r="BT348" s="439"/>
      <c r="BU348" s="439"/>
      <c r="BV348" s="439"/>
      <c r="BW348" s="439"/>
      <c r="BX348" s="439"/>
      <c r="BY348" s="439"/>
      <c r="BZ348" s="439"/>
      <c r="CA348" s="439"/>
      <c r="CB348" s="439"/>
      <c r="CC348" s="439"/>
      <c r="CD348" s="439"/>
      <c r="CE348" s="439">
        <v>1</v>
      </c>
      <c r="CF348" s="77"/>
      <c r="CG348" s="439"/>
      <c r="CH348" s="439"/>
      <c r="CI348" s="439">
        <v>1</v>
      </c>
      <c r="CJ348" s="78"/>
      <c r="CK348" s="133"/>
      <c r="CL348" s="75"/>
    </row>
    <row r="349" spans="1:90" s="47" customFormat="1" ht="13" customHeight="1">
      <c r="A349" s="1138"/>
      <c r="B349" s="483" t="s">
        <v>1630</v>
      </c>
      <c r="C349" s="433" t="s">
        <v>51</v>
      </c>
      <c r="D349" s="160">
        <v>1</v>
      </c>
      <c r="E349" s="442">
        <v>131</v>
      </c>
      <c r="F349" s="161"/>
      <c r="G349" s="162"/>
      <c r="H349" s="163"/>
      <c r="I349" s="533"/>
      <c r="J349" s="164"/>
      <c r="K349" s="165"/>
      <c r="L349" s="166"/>
      <c r="M349" s="167"/>
      <c r="N349" s="168"/>
      <c r="O349" s="169"/>
      <c r="P349" s="170"/>
      <c r="Q349" s="171"/>
      <c r="R349" s="172"/>
      <c r="S349" s="577"/>
      <c r="T349" s="435">
        <f t="shared" si="49"/>
        <v>0</v>
      </c>
      <c r="U349" s="435">
        <f t="shared" si="50"/>
        <v>0</v>
      </c>
      <c r="V349" s="436" t="str">
        <f t="shared" si="51"/>
        <v>-</v>
      </c>
      <c r="W349" s="437" t="s">
        <v>40</v>
      </c>
      <c r="X349" s="155">
        <v>1.99</v>
      </c>
      <c r="Y349" s="156">
        <f t="shared" si="52"/>
        <v>0</v>
      </c>
      <c r="Z349" s="156"/>
      <c r="AA349" s="175" t="s">
        <v>1252</v>
      </c>
      <c r="AB349" s="438" t="s">
        <v>1259</v>
      </c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49"/>
      <c r="BA349" s="49"/>
      <c r="BB349" s="49"/>
      <c r="BC349" s="49"/>
      <c r="BD349" s="49"/>
      <c r="BE349" s="49"/>
      <c r="BF349" s="74"/>
      <c r="BG349" s="132"/>
      <c r="BH349" s="76"/>
      <c r="BI349" s="77"/>
      <c r="BJ349" s="439"/>
      <c r="BK349" s="439"/>
      <c r="BL349" s="439"/>
      <c r="BM349" s="439"/>
      <c r="BN349" s="439"/>
      <c r="BO349" s="439"/>
      <c r="BP349" s="439"/>
      <c r="BQ349" s="439"/>
      <c r="BR349" s="439">
        <v>1</v>
      </c>
      <c r="BS349" s="440"/>
      <c r="BT349" s="439"/>
      <c r="BU349" s="439"/>
      <c r="BV349" s="439"/>
      <c r="BW349" s="439"/>
      <c r="BX349" s="439"/>
      <c r="BY349" s="439"/>
      <c r="BZ349" s="439"/>
      <c r="CA349" s="439"/>
      <c r="CB349" s="439"/>
      <c r="CC349" s="439">
        <v>1</v>
      </c>
      <c r="CD349" s="439"/>
      <c r="CE349" s="439"/>
      <c r="CF349" s="77"/>
      <c r="CG349" s="439"/>
      <c r="CH349" s="439"/>
      <c r="CI349" s="439">
        <v>1</v>
      </c>
      <c r="CJ349" s="78"/>
      <c r="CK349" s="133"/>
      <c r="CL349" s="75"/>
    </row>
    <row r="350" spans="1:90" s="47" customFormat="1" ht="13" customHeight="1">
      <c r="A350" s="1138"/>
      <c r="B350" s="483" t="s">
        <v>52</v>
      </c>
      <c r="C350" s="433" t="s">
        <v>53</v>
      </c>
      <c r="D350" s="160">
        <v>1</v>
      </c>
      <c r="E350" s="442">
        <v>105</v>
      </c>
      <c r="F350" s="161"/>
      <c r="G350" s="162"/>
      <c r="H350" s="163"/>
      <c r="I350" s="533"/>
      <c r="J350" s="164"/>
      <c r="K350" s="165"/>
      <c r="L350" s="166"/>
      <c r="M350" s="167"/>
      <c r="N350" s="168"/>
      <c r="O350" s="169"/>
      <c r="P350" s="170"/>
      <c r="Q350" s="171"/>
      <c r="R350" s="172"/>
      <c r="S350" s="577"/>
      <c r="T350" s="435">
        <f t="shared" si="49"/>
        <v>0</v>
      </c>
      <c r="U350" s="435">
        <f t="shared" si="50"/>
        <v>0</v>
      </c>
      <c r="V350" s="436" t="str">
        <f t="shared" si="51"/>
        <v>-</v>
      </c>
      <c r="W350" s="437" t="s">
        <v>40</v>
      </c>
      <c r="X350" s="155">
        <v>1.44</v>
      </c>
      <c r="Y350" s="156">
        <f t="shared" si="52"/>
        <v>0</v>
      </c>
      <c r="Z350" s="156"/>
      <c r="AA350" s="175" t="s">
        <v>1252</v>
      </c>
      <c r="AB350" s="438" t="s">
        <v>1259</v>
      </c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49"/>
      <c r="AN350" s="49"/>
      <c r="AO350" s="49"/>
      <c r="AP350" s="49"/>
      <c r="AQ350" s="49"/>
      <c r="AR350" s="49"/>
      <c r="AS350" s="49"/>
      <c r="AT350" s="49"/>
      <c r="AU350" s="49"/>
      <c r="AV350" s="49"/>
      <c r="AW350" s="49"/>
      <c r="AX350" s="49"/>
      <c r="AY350" s="49"/>
      <c r="AZ350" s="49"/>
      <c r="BA350" s="49"/>
      <c r="BB350" s="49"/>
      <c r="BC350" s="49"/>
      <c r="BD350" s="49"/>
      <c r="BE350" s="49"/>
      <c r="BF350" s="74"/>
      <c r="BG350" s="132"/>
      <c r="BH350" s="76"/>
      <c r="BI350" s="77"/>
      <c r="BJ350" s="439"/>
      <c r="BK350" s="439"/>
      <c r="BL350" s="439"/>
      <c r="BM350" s="439"/>
      <c r="BN350" s="439"/>
      <c r="BO350" s="439"/>
      <c r="BP350" s="439"/>
      <c r="BQ350" s="439"/>
      <c r="BR350" s="439">
        <v>1</v>
      </c>
      <c r="BS350" s="440"/>
      <c r="BT350" s="439"/>
      <c r="BU350" s="439"/>
      <c r="BV350" s="439"/>
      <c r="BW350" s="439"/>
      <c r="BX350" s="439"/>
      <c r="BY350" s="439"/>
      <c r="BZ350" s="439"/>
      <c r="CA350" s="439"/>
      <c r="CB350" s="439"/>
      <c r="CC350" s="439">
        <v>1</v>
      </c>
      <c r="CD350" s="439"/>
      <c r="CE350" s="439"/>
      <c r="CF350" s="77"/>
      <c r="CG350" s="439"/>
      <c r="CH350" s="439"/>
      <c r="CI350" s="439">
        <v>1</v>
      </c>
      <c r="CJ350" s="78"/>
      <c r="CK350" s="133"/>
      <c r="CL350" s="75"/>
    </row>
    <row r="351" spans="1:90" s="47" customFormat="1" ht="13" customHeight="1">
      <c r="A351" s="1138"/>
      <c r="B351" s="483" t="s">
        <v>54</v>
      </c>
      <c r="C351" s="433" t="s">
        <v>55</v>
      </c>
      <c r="D351" s="160">
        <v>1</v>
      </c>
      <c r="E351" s="442">
        <v>135</v>
      </c>
      <c r="F351" s="161"/>
      <c r="G351" s="162"/>
      <c r="H351" s="163"/>
      <c r="I351" s="533"/>
      <c r="J351" s="164"/>
      <c r="K351" s="165"/>
      <c r="L351" s="166"/>
      <c r="M351" s="167"/>
      <c r="N351" s="168"/>
      <c r="O351" s="169"/>
      <c r="P351" s="170"/>
      <c r="Q351" s="171"/>
      <c r="R351" s="172"/>
      <c r="S351" s="577"/>
      <c r="T351" s="435">
        <f t="shared" si="49"/>
        <v>0</v>
      </c>
      <c r="U351" s="435">
        <f t="shared" si="50"/>
        <v>0</v>
      </c>
      <c r="V351" s="436" t="str">
        <f t="shared" si="51"/>
        <v>-</v>
      </c>
      <c r="W351" s="437" t="s">
        <v>56</v>
      </c>
      <c r="X351" s="155">
        <v>1.87</v>
      </c>
      <c r="Y351" s="156">
        <f t="shared" si="52"/>
        <v>0</v>
      </c>
      <c r="Z351" s="156"/>
      <c r="AA351" s="175" t="s">
        <v>1252</v>
      </c>
      <c r="AB351" s="438" t="s">
        <v>1259</v>
      </c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49"/>
      <c r="AO351" s="49"/>
      <c r="AP351" s="49"/>
      <c r="AQ351" s="49"/>
      <c r="AR351" s="49"/>
      <c r="AS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49"/>
      <c r="BE351" s="49"/>
      <c r="BF351" s="74"/>
      <c r="BG351" s="132"/>
      <c r="BH351" s="76"/>
      <c r="BI351" s="77"/>
      <c r="BJ351" s="439"/>
      <c r="BK351" s="439"/>
      <c r="BL351" s="439"/>
      <c r="BM351" s="439"/>
      <c r="BN351" s="439"/>
      <c r="BO351" s="439"/>
      <c r="BP351" s="439"/>
      <c r="BQ351" s="439"/>
      <c r="BR351" s="439">
        <v>1</v>
      </c>
      <c r="BS351" s="440"/>
      <c r="BT351" s="439"/>
      <c r="BU351" s="439"/>
      <c r="BV351" s="439"/>
      <c r="BW351" s="439"/>
      <c r="BX351" s="439"/>
      <c r="BY351" s="439"/>
      <c r="BZ351" s="439"/>
      <c r="CA351" s="439"/>
      <c r="CB351" s="439"/>
      <c r="CC351" s="439">
        <v>1</v>
      </c>
      <c r="CD351" s="439"/>
      <c r="CE351" s="439"/>
      <c r="CF351" s="77"/>
      <c r="CG351" s="439"/>
      <c r="CH351" s="439"/>
      <c r="CI351" s="439">
        <v>1</v>
      </c>
      <c r="CJ351" s="78"/>
      <c r="CK351" s="133"/>
      <c r="CL351" s="75"/>
    </row>
    <row r="352" spans="1:90" s="47" customFormat="1" ht="13" customHeight="1">
      <c r="A352" s="1140"/>
      <c r="B352" s="484" t="s">
        <v>57</v>
      </c>
      <c r="C352" s="444" t="s">
        <v>58</v>
      </c>
      <c r="D352" s="182">
        <v>1</v>
      </c>
      <c r="E352" s="445">
        <v>179</v>
      </c>
      <c r="F352" s="183"/>
      <c r="G352" s="184"/>
      <c r="H352" s="185"/>
      <c r="I352" s="534"/>
      <c r="J352" s="187"/>
      <c r="K352" s="188"/>
      <c r="L352" s="189"/>
      <c r="M352" s="190"/>
      <c r="N352" s="191"/>
      <c r="O352" s="192"/>
      <c r="P352" s="193"/>
      <c r="Q352" s="194"/>
      <c r="R352" s="195"/>
      <c r="S352" s="578"/>
      <c r="T352" s="446">
        <f t="shared" si="49"/>
        <v>0</v>
      </c>
      <c r="U352" s="446">
        <f t="shared" si="50"/>
        <v>0</v>
      </c>
      <c r="V352" s="447" t="str">
        <f t="shared" si="51"/>
        <v>-</v>
      </c>
      <c r="W352" s="448" t="s">
        <v>40</v>
      </c>
      <c r="X352" s="155">
        <v>3.13</v>
      </c>
      <c r="Y352" s="156">
        <f t="shared" si="52"/>
        <v>0</v>
      </c>
      <c r="Z352" s="156"/>
      <c r="AA352" s="198" t="s">
        <v>1252</v>
      </c>
      <c r="AB352" s="198" t="s">
        <v>1259</v>
      </c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49"/>
      <c r="BE352" s="49"/>
      <c r="BF352" s="74"/>
      <c r="BG352" s="132"/>
      <c r="BH352" s="76"/>
      <c r="BI352" s="77"/>
      <c r="BJ352" s="439"/>
      <c r="BK352" s="439"/>
      <c r="BL352" s="439"/>
      <c r="BM352" s="439"/>
      <c r="BN352" s="439"/>
      <c r="BO352" s="439"/>
      <c r="BP352" s="439"/>
      <c r="BQ352" s="439"/>
      <c r="BR352" s="439">
        <v>1</v>
      </c>
      <c r="BS352" s="440"/>
      <c r="BT352" s="439"/>
      <c r="BU352" s="439"/>
      <c r="BV352" s="439"/>
      <c r="BW352" s="439"/>
      <c r="BX352" s="439"/>
      <c r="BY352" s="439"/>
      <c r="BZ352" s="439"/>
      <c r="CA352" s="439"/>
      <c r="CB352" s="439"/>
      <c r="CC352" s="439">
        <v>1</v>
      </c>
      <c r="CD352" s="439"/>
      <c r="CE352" s="439"/>
      <c r="CF352" s="77"/>
      <c r="CG352" s="439"/>
      <c r="CH352" s="439"/>
      <c r="CI352" s="439">
        <v>1</v>
      </c>
      <c r="CJ352" s="78"/>
      <c r="CK352" s="133"/>
      <c r="CL352" s="75"/>
    </row>
    <row r="353" spans="1:90" s="47" customFormat="1" ht="13" customHeight="1">
      <c r="A353" s="1132"/>
      <c r="B353" s="450" t="s">
        <v>10</v>
      </c>
      <c r="C353" s="450" t="s">
        <v>11</v>
      </c>
      <c r="D353" s="139">
        <v>5</v>
      </c>
      <c r="E353" s="442">
        <v>32</v>
      </c>
      <c r="F353" s="140"/>
      <c r="G353" s="141"/>
      <c r="H353" s="142"/>
      <c r="I353" s="143"/>
      <c r="J353" s="144"/>
      <c r="K353" s="145"/>
      <c r="L353" s="146"/>
      <c r="M353" s="147"/>
      <c r="N353" s="148"/>
      <c r="O353" s="149"/>
      <c r="P353" s="150"/>
      <c r="Q353" s="151"/>
      <c r="R353" s="152"/>
      <c r="S353" s="579"/>
      <c r="T353" s="451">
        <f t="shared" si="7"/>
        <v>0</v>
      </c>
      <c r="U353" s="451">
        <f t="shared" si="8"/>
        <v>0</v>
      </c>
      <c r="V353" s="452" t="str">
        <f t="shared" si="9"/>
        <v>-</v>
      </c>
      <c r="W353" s="200" t="s">
        <v>7</v>
      </c>
      <c r="X353" s="155">
        <v>0.24</v>
      </c>
      <c r="Y353" s="156">
        <f t="shared" ref="Y353:Y365" si="53">X353*T353</f>
        <v>0</v>
      </c>
      <c r="Z353" s="156"/>
      <c r="AA353" s="175" t="s">
        <v>1254</v>
      </c>
      <c r="AB353" s="438" t="s">
        <v>1263</v>
      </c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49"/>
      <c r="BE353" s="49"/>
      <c r="BF353" s="74"/>
      <c r="BG353" s="132"/>
      <c r="BH353" s="76"/>
      <c r="BI353" s="77"/>
      <c r="BJ353" s="439"/>
      <c r="BK353" s="439">
        <v>5</v>
      </c>
      <c r="BL353" s="439"/>
      <c r="BM353" s="439"/>
      <c r="BN353" s="439"/>
      <c r="BO353" s="439"/>
      <c r="BP353" s="439"/>
      <c r="BQ353" s="439"/>
      <c r="BR353" s="439"/>
      <c r="BS353" s="440"/>
      <c r="BT353" s="441">
        <v>5</v>
      </c>
      <c r="BU353" s="439"/>
      <c r="BV353" s="441">
        <v>5</v>
      </c>
      <c r="BW353" s="441"/>
      <c r="BX353" s="441"/>
      <c r="BY353" s="439"/>
      <c r="BZ353" s="439"/>
      <c r="CA353" s="439"/>
      <c r="CB353" s="439"/>
      <c r="CC353" s="439"/>
      <c r="CD353" s="439"/>
      <c r="CE353" s="439"/>
      <c r="CF353" s="77"/>
      <c r="CG353" s="439"/>
      <c r="CH353" s="439"/>
      <c r="CI353" s="439"/>
      <c r="CJ353" s="78"/>
      <c r="CK353" s="133"/>
      <c r="CL353" s="75"/>
    </row>
    <row r="354" spans="1:90" s="47" customFormat="1" ht="13" customHeight="1">
      <c r="A354" s="1128"/>
      <c r="B354" s="433" t="s">
        <v>12</v>
      </c>
      <c r="C354" s="433" t="s">
        <v>13</v>
      </c>
      <c r="D354" s="160">
        <v>5</v>
      </c>
      <c r="E354" s="442">
        <v>30</v>
      </c>
      <c r="F354" s="161"/>
      <c r="G354" s="162"/>
      <c r="H354" s="163"/>
      <c r="I354" s="533"/>
      <c r="J354" s="164"/>
      <c r="K354" s="165"/>
      <c r="L354" s="166"/>
      <c r="M354" s="167"/>
      <c r="N354" s="168"/>
      <c r="O354" s="169"/>
      <c r="P354" s="170"/>
      <c r="Q354" s="171"/>
      <c r="R354" s="172"/>
      <c r="S354" s="577"/>
      <c r="T354" s="435">
        <f t="shared" si="7"/>
        <v>0</v>
      </c>
      <c r="U354" s="435">
        <f t="shared" si="8"/>
        <v>0</v>
      </c>
      <c r="V354" s="436" t="str">
        <f t="shared" si="9"/>
        <v>-</v>
      </c>
      <c r="W354" s="437" t="s">
        <v>7</v>
      </c>
      <c r="X354" s="155">
        <v>0.18</v>
      </c>
      <c r="Y354" s="156">
        <f t="shared" si="53"/>
        <v>0</v>
      </c>
      <c r="Z354" s="156"/>
      <c r="AA354" s="175" t="s">
        <v>1254</v>
      </c>
      <c r="AB354" s="438" t="s">
        <v>1263</v>
      </c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49"/>
      <c r="AO354" s="49"/>
      <c r="AP354" s="49"/>
      <c r="AQ354" s="49"/>
      <c r="AR354" s="49"/>
      <c r="AS354" s="49"/>
      <c r="AT354" s="49"/>
      <c r="AU354" s="49"/>
      <c r="AV354" s="49"/>
      <c r="AW354" s="49"/>
      <c r="AX354" s="49"/>
      <c r="AY354" s="49"/>
      <c r="AZ354" s="49"/>
      <c r="BA354" s="49"/>
      <c r="BB354" s="49"/>
      <c r="BC354" s="49"/>
      <c r="BD354" s="49"/>
      <c r="BE354" s="49"/>
      <c r="BF354" s="74"/>
      <c r="BG354" s="132"/>
      <c r="BH354" s="76"/>
      <c r="BI354" s="77"/>
      <c r="BJ354" s="439"/>
      <c r="BK354" s="439">
        <v>5</v>
      </c>
      <c r="BL354" s="439"/>
      <c r="BM354" s="439"/>
      <c r="BN354" s="439"/>
      <c r="BO354" s="439"/>
      <c r="BP354" s="439"/>
      <c r="BQ354" s="439"/>
      <c r="BR354" s="439"/>
      <c r="BS354" s="440"/>
      <c r="BT354" s="441">
        <v>5</v>
      </c>
      <c r="BU354" s="439"/>
      <c r="BV354" s="441">
        <v>5</v>
      </c>
      <c r="BW354" s="441"/>
      <c r="BX354" s="441"/>
      <c r="BY354" s="439"/>
      <c r="BZ354" s="439"/>
      <c r="CA354" s="439"/>
      <c r="CB354" s="439"/>
      <c r="CC354" s="439"/>
      <c r="CD354" s="439"/>
      <c r="CE354" s="439"/>
      <c r="CF354" s="77"/>
      <c r="CG354" s="439"/>
      <c r="CH354" s="439"/>
      <c r="CI354" s="439"/>
      <c r="CJ354" s="78"/>
      <c r="CK354" s="133"/>
      <c r="CL354" s="75"/>
    </row>
    <row r="355" spans="1:90" s="47" customFormat="1" ht="13" customHeight="1">
      <c r="A355" s="1127" t="s">
        <v>9</v>
      </c>
      <c r="B355" s="433" t="s">
        <v>14</v>
      </c>
      <c r="C355" s="433" t="s">
        <v>1599</v>
      </c>
      <c r="D355" s="160">
        <v>5</v>
      </c>
      <c r="E355" s="442">
        <v>31</v>
      </c>
      <c r="F355" s="161"/>
      <c r="G355" s="162"/>
      <c r="H355" s="163"/>
      <c r="I355" s="533"/>
      <c r="J355" s="164"/>
      <c r="K355" s="165"/>
      <c r="L355" s="166"/>
      <c r="M355" s="167"/>
      <c r="N355" s="168"/>
      <c r="O355" s="169"/>
      <c r="P355" s="170"/>
      <c r="Q355" s="171"/>
      <c r="R355" s="172"/>
      <c r="S355" s="577"/>
      <c r="T355" s="435">
        <f t="shared" si="7"/>
        <v>0</v>
      </c>
      <c r="U355" s="435">
        <f t="shared" si="8"/>
        <v>0</v>
      </c>
      <c r="V355" s="436" t="str">
        <f t="shared" si="9"/>
        <v>-</v>
      </c>
      <c r="W355" s="437" t="s">
        <v>7</v>
      </c>
      <c r="X355" s="155">
        <v>0.22</v>
      </c>
      <c r="Y355" s="156">
        <f t="shared" si="53"/>
        <v>0</v>
      </c>
      <c r="Z355" s="156"/>
      <c r="AA355" s="175" t="s">
        <v>1260</v>
      </c>
      <c r="AB355" s="438" t="s">
        <v>1263</v>
      </c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49"/>
      <c r="AO355" s="49"/>
      <c r="AP355" s="49"/>
      <c r="AQ355" s="49"/>
      <c r="AR355" s="49"/>
      <c r="AS355" s="49"/>
      <c r="AT355" s="49"/>
      <c r="AU355" s="49"/>
      <c r="AV355" s="49"/>
      <c r="AW355" s="49"/>
      <c r="AX355" s="49"/>
      <c r="AY355" s="49"/>
      <c r="AZ355" s="49"/>
      <c r="BA355" s="49"/>
      <c r="BB355" s="49"/>
      <c r="BC355" s="49"/>
      <c r="BD355" s="49"/>
      <c r="BE355" s="49"/>
      <c r="BF355" s="74"/>
      <c r="BG355" s="132"/>
      <c r="BH355" s="76"/>
      <c r="BI355" s="77"/>
      <c r="BJ355" s="439"/>
      <c r="BK355" s="439">
        <v>5</v>
      </c>
      <c r="BL355" s="439"/>
      <c r="BM355" s="439"/>
      <c r="BN355" s="439"/>
      <c r="BO355" s="439"/>
      <c r="BP355" s="439"/>
      <c r="BQ355" s="439"/>
      <c r="BR355" s="439"/>
      <c r="BS355" s="440"/>
      <c r="BT355" s="441">
        <v>5</v>
      </c>
      <c r="BU355" s="439"/>
      <c r="BV355" s="441"/>
      <c r="BW355" s="441">
        <v>5</v>
      </c>
      <c r="BX355" s="441"/>
      <c r="BY355" s="439"/>
      <c r="BZ355" s="439"/>
      <c r="CA355" s="439"/>
      <c r="CB355" s="439"/>
      <c r="CC355" s="439"/>
      <c r="CD355" s="439"/>
      <c r="CE355" s="439"/>
      <c r="CF355" s="77"/>
      <c r="CG355" s="439"/>
      <c r="CH355" s="439"/>
      <c r="CI355" s="439"/>
      <c r="CJ355" s="78"/>
      <c r="CK355" s="133"/>
      <c r="CL355" s="75"/>
    </row>
    <row r="356" spans="1:90" s="47" customFormat="1" ht="13" customHeight="1">
      <c r="A356" s="1128"/>
      <c r="B356" s="433" t="s">
        <v>15</v>
      </c>
      <c r="C356" s="433" t="s">
        <v>16</v>
      </c>
      <c r="D356" s="160">
        <v>5</v>
      </c>
      <c r="E356" s="442">
        <v>39</v>
      </c>
      <c r="F356" s="161"/>
      <c r="G356" s="162"/>
      <c r="H356" s="163"/>
      <c r="I356" s="533"/>
      <c r="J356" s="164"/>
      <c r="K356" s="165"/>
      <c r="L356" s="166"/>
      <c r="M356" s="167"/>
      <c r="N356" s="168"/>
      <c r="O356" s="169"/>
      <c r="P356" s="170"/>
      <c r="Q356" s="171"/>
      <c r="R356" s="172"/>
      <c r="S356" s="577"/>
      <c r="T356" s="435">
        <f t="shared" si="7"/>
        <v>0</v>
      </c>
      <c r="U356" s="435">
        <f t="shared" si="8"/>
        <v>0</v>
      </c>
      <c r="V356" s="436" t="str">
        <f t="shared" si="9"/>
        <v>-</v>
      </c>
      <c r="W356" s="437" t="s">
        <v>7</v>
      </c>
      <c r="X356" s="155">
        <v>0.38</v>
      </c>
      <c r="Y356" s="156">
        <f t="shared" si="53"/>
        <v>0</v>
      </c>
      <c r="Z356" s="156"/>
      <c r="AA356" s="175" t="s">
        <v>1252</v>
      </c>
      <c r="AB356" s="438" t="s">
        <v>1263</v>
      </c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  <c r="AY356" s="49"/>
      <c r="AZ356" s="49"/>
      <c r="BA356" s="49"/>
      <c r="BB356" s="49"/>
      <c r="BC356" s="49"/>
      <c r="BD356" s="49"/>
      <c r="BE356" s="49"/>
      <c r="BF356" s="74"/>
      <c r="BG356" s="132"/>
      <c r="BH356" s="76"/>
      <c r="BI356" s="77"/>
      <c r="BJ356" s="439"/>
      <c r="BK356" s="439">
        <v>5</v>
      </c>
      <c r="BL356" s="439"/>
      <c r="BM356" s="439"/>
      <c r="BN356" s="439"/>
      <c r="BO356" s="439"/>
      <c r="BP356" s="439"/>
      <c r="BQ356" s="439"/>
      <c r="BR356" s="439"/>
      <c r="BS356" s="440"/>
      <c r="BT356" s="441">
        <v>5</v>
      </c>
      <c r="BU356" s="439"/>
      <c r="BV356" s="441"/>
      <c r="BW356" s="441"/>
      <c r="BX356" s="441">
        <v>5</v>
      </c>
      <c r="BY356" s="439"/>
      <c r="BZ356" s="439"/>
      <c r="CA356" s="439"/>
      <c r="CB356" s="439"/>
      <c r="CC356" s="439"/>
      <c r="CD356" s="439"/>
      <c r="CE356" s="439"/>
      <c r="CF356" s="77"/>
      <c r="CG356" s="439"/>
      <c r="CH356" s="439"/>
      <c r="CI356" s="439"/>
      <c r="CJ356" s="78"/>
      <c r="CK356" s="133"/>
      <c r="CL356" s="75"/>
    </row>
    <row r="357" spans="1:90" s="47" customFormat="1" ht="13" customHeight="1">
      <c r="A357" s="1133"/>
      <c r="B357" s="444" t="s">
        <v>17</v>
      </c>
      <c r="C357" s="444" t="s">
        <v>18</v>
      </c>
      <c r="D357" s="182">
        <v>5</v>
      </c>
      <c r="E357" s="445">
        <v>37</v>
      </c>
      <c r="F357" s="183"/>
      <c r="G357" s="184"/>
      <c r="H357" s="185"/>
      <c r="I357" s="534"/>
      <c r="J357" s="187"/>
      <c r="K357" s="188"/>
      <c r="L357" s="189"/>
      <c r="M357" s="190"/>
      <c r="N357" s="191"/>
      <c r="O357" s="192"/>
      <c r="P357" s="193"/>
      <c r="Q357" s="194"/>
      <c r="R357" s="195"/>
      <c r="S357" s="578"/>
      <c r="T357" s="446">
        <f t="shared" si="7"/>
        <v>0</v>
      </c>
      <c r="U357" s="446">
        <f t="shared" si="8"/>
        <v>0</v>
      </c>
      <c r="V357" s="447" t="str">
        <f t="shared" si="9"/>
        <v>-</v>
      </c>
      <c r="W357" s="448" t="s">
        <v>7</v>
      </c>
      <c r="X357" s="155">
        <v>0.33</v>
      </c>
      <c r="Y357" s="156">
        <f t="shared" si="53"/>
        <v>0</v>
      </c>
      <c r="Z357" s="156"/>
      <c r="AA357" s="198" t="s">
        <v>1252</v>
      </c>
      <c r="AB357" s="198" t="s">
        <v>1263</v>
      </c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  <c r="AY357" s="49"/>
      <c r="AZ357" s="49"/>
      <c r="BA357" s="49"/>
      <c r="BB357" s="49"/>
      <c r="BC357" s="49"/>
      <c r="BD357" s="49"/>
      <c r="BE357" s="49"/>
      <c r="BF357" s="74"/>
      <c r="BG357" s="132"/>
      <c r="BH357" s="76"/>
      <c r="BI357" s="77"/>
      <c r="BJ357" s="439"/>
      <c r="BK357" s="439">
        <v>5</v>
      </c>
      <c r="BL357" s="439"/>
      <c r="BM357" s="439"/>
      <c r="BN357" s="439"/>
      <c r="BO357" s="439"/>
      <c r="BP357" s="439"/>
      <c r="BQ357" s="439"/>
      <c r="BR357" s="439"/>
      <c r="BS357" s="440"/>
      <c r="BT357" s="441">
        <v>5</v>
      </c>
      <c r="BU357" s="439"/>
      <c r="BV357" s="441"/>
      <c r="BW357" s="441"/>
      <c r="BX357" s="441">
        <v>5</v>
      </c>
      <c r="BY357" s="439"/>
      <c r="BZ357" s="439"/>
      <c r="CA357" s="439"/>
      <c r="CB357" s="439"/>
      <c r="CC357" s="439"/>
      <c r="CD357" s="439"/>
      <c r="CE357" s="439"/>
      <c r="CF357" s="77"/>
      <c r="CG357" s="439"/>
      <c r="CH357" s="439"/>
      <c r="CI357" s="439"/>
      <c r="CJ357" s="78"/>
      <c r="CK357" s="133"/>
      <c r="CL357" s="75"/>
    </row>
    <row r="358" spans="1:90" s="47" customFormat="1" ht="13" customHeight="1">
      <c r="A358" s="1132"/>
      <c r="B358" s="450" t="s">
        <v>60</v>
      </c>
      <c r="C358" s="450" t="s">
        <v>61</v>
      </c>
      <c r="D358" s="139">
        <v>15</v>
      </c>
      <c r="E358" s="442">
        <v>57</v>
      </c>
      <c r="F358" s="140"/>
      <c r="G358" s="141"/>
      <c r="H358" s="142"/>
      <c r="I358" s="143"/>
      <c r="J358" s="144"/>
      <c r="K358" s="145"/>
      <c r="L358" s="146"/>
      <c r="M358" s="147"/>
      <c r="N358" s="148"/>
      <c r="O358" s="149"/>
      <c r="P358" s="150"/>
      <c r="Q358" s="151"/>
      <c r="R358" s="152"/>
      <c r="S358" s="579"/>
      <c r="T358" s="451">
        <f t="shared" si="7"/>
        <v>0</v>
      </c>
      <c r="U358" s="451">
        <f t="shared" si="8"/>
        <v>0</v>
      </c>
      <c r="V358" s="452" t="str">
        <f t="shared" si="9"/>
        <v>-</v>
      </c>
      <c r="W358" s="467" t="s">
        <v>62</v>
      </c>
      <c r="X358" s="155">
        <v>0.18</v>
      </c>
      <c r="Y358" s="156">
        <f t="shared" si="53"/>
        <v>0</v>
      </c>
      <c r="Z358" s="156"/>
      <c r="AA358" s="175" t="s">
        <v>1252</v>
      </c>
      <c r="AB358" s="438" t="s">
        <v>1264</v>
      </c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/>
      <c r="AT358" s="49"/>
      <c r="AU358" s="49"/>
      <c r="AV358" s="49"/>
      <c r="AW358" s="49"/>
      <c r="AX358" s="49"/>
      <c r="AY358" s="49"/>
      <c r="AZ358" s="49"/>
      <c r="BA358" s="49"/>
      <c r="BB358" s="49"/>
      <c r="BC358" s="49"/>
      <c r="BD358" s="49"/>
      <c r="BE358" s="49"/>
      <c r="BF358" s="74"/>
      <c r="BG358" s="132"/>
      <c r="BH358" s="76"/>
      <c r="BI358" s="77"/>
      <c r="BJ358" s="439">
        <v>15</v>
      </c>
      <c r="BK358" s="439"/>
      <c r="BL358" s="439"/>
      <c r="BM358" s="439"/>
      <c r="BN358" s="439"/>
      <c r="BO358" s="439"/>
      <c r="BP358" s="439"/>
      <c r="BQ358" s="439"/>
      <c r="BR358" s="439"/>
      <c r="BS358" s="440"/>
      <c r="BT358" s="441"/>
      <c r="BU358" s="439"/>
      <c r="BV358" s="441"/>
      <c r="BW358" s="441"/>
      <c r="BX358" s="441"/>
      <c r="BY358" s="439"/>
      <c r="BZ358" s="439">
        <v>15</v>
      </c>
      <c r="CA358" s="439"/>
      <c r="CB358" s="439"/>
      <c r="CC358" s="439"/>
      <c r="CD358" s="439"/>
      <c r="CE358" s="439"/>
      <c r="CF358" s="77"/>
      <c r="CG358" s="439"/>
      <c r="CH358" s="439"/>
      <c r="CI358" s="439">
        <v>15</v>
      </c>
      <c r="CJ358" s="78"/>
      <c r="CK358" s="133"/>
      <c r="CL358" s="75"/>
    </row>
    <row r="359" spans="1:90" s="47" customFormat="1" ht="13" customHeight="1">
      <c r="A359" s="1128"/>
      <c r="B359" s="433" t="s">
        <v>63</v>
      </c>
      <c r="C359" s="433" t="s">
        <v>64</v>
      </c>
      <c r="D359" s="160">
        <v>13</v>
      </c>
      <c r="E359" s="442">
        <v>62</v>
      </c>
      <c r="F359" s="161"/>
      <c r="G359" s="162"/>
      <c r="H359" s="163"/>
      <c r="I359" s="533"/>
      <c r="J359" s="164"/>
      <c r="K359" s="165"/>
      <c r="L359" s="166"/>
      <c r="M359" s="167"/>
      <c r="N359" s="168"/>
      <c r="O359" s="169"/>
      <c r="P359" s="170"/>
      <c r="Q359" s="171"/>
      <c r="R359" s="172"/>
      <c r="S359" s="577"/>
      <c r="T359" s="435">
        <f t="shared" si="7"/>
        <v>0</v>
      </c>
      <c r="U359" s="435">
        <f t="shared" si="8"/>
        <v>0</v>
      </c>
      <c r="V359" s="436" t="str">
        <f t="shared" si="9"/>
        <v>-</v>
      </c>
      <c r="W359" s="469" t="s">
        <v>62</v>
      </c>
      <c r="X359" s="155">
        <v>0.5</v>
      </c>
      <c r="Y359" s="156">
        <f t="shared" si="53"/>
        <v>0</v>
      </c>
      <c r="Z359" s="156"/>
      <c r="AA359" s="175" t="s">
        <v>1252</v>
      </c>
      <c r="AB359" s="438" t="s">
        <v>1263</v>
      </c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  <c r="AY359" s="49"/>
      <c r="AZ359" s="49"/>
      <c r="BA359" s="49"/>
      <c r="BB359" s="49"/>
      <c r="BC359" s="49"/>
      <c r="BD359" s="49"/>
      <c r="BE359" s="49"/>
      <c r="BF359" s="74"/>
      <c r="BG359" s="132"/>
      <c r="BH359" s="76"/>
      <c r="BI359" s="77"/>
      <c r="BJ359" s="439"/>
      <c r="BK359" s="439">
        <v>13</v>
      </c>
      <c r="BL359" s="439"/>
      <c r="BM359" s="439"/>
      <c r="BN359" s="439"/>
      <c r="BO359" s="439"/>
      <c r="BP359" s="439"/>
      <c r="BQ359" s="439"/>
      <c r="BR359" s="439"/>
      <c r="BS359" s="440"/>
      <c r="BT359" s="441"/>
      <c r="BU359" s="439"/>
      <c r="BV359" s="441"/>
      <c r="BW359" s="441"/>
      <c r="BX359" s="441"/>
      <c r="BY359" s="439"/>
      <c r="BZ359" s="439">
        <v>13</v>
      </c>
      <c r="CA359" s="439"/>
      <c r="CB359" s="439"/>
      <c r="CC359" s="439"/>
      <c r="CD359" s="439"/>
      <c r="CE359" s="439"/>
      <c r="CF359" s="77"/>
      <c r="CG359" s="439"/>
      <c r="CH359" s="439"/>
      <c r="CI359" s="439">
        <v>13</v>
      </c>
      <c r="CJ359" s="78"/>
      <c r="CK359" s="133"/>
      <c r="CL359" s="75"/>
    </row>
    <row r="360" spans="1:90" s="47" customFormat="1" ht="13" customHeight="1">
      <c r="A360" s="1128"/>
      <c r="B360" s="433" t="s">
        <v>65</v>
      </c>
      <c r="C360" s="433" t="s">
        <v>66</v>
      </c>
      <c r="D360" s="160">
        <v>20</v>
      </c>
      <c r="E360" s="442">
        <v>119</v>
      </c>
      <c r="F360" s="161"/>
      <c r="G360" s="162"/>
      <c r="H360" s="163"/>
      <c r="I360" s="533"/>
      <c r="J360" s="164"/>
      <c r="K360" s="165"/>
      <c r="L360" s="166"/>
      <c r="M360" s="167"/>
      <c r="N360" s="168"/>
      <c r="O360" s="169"/>
      <c r="P360" s="170"/>
      <c r="Q360" s="171"/>
      <c r="R360" s="172"/>
      <c r="S360" s="577"/>
      <c r="T360" s="435">
        <f t="shared" si="7"/>
        <v>0</v>
      </c>
      <c r="U360" s="435">
        <f t="shared" si="8"/>
        <v>0</v>
      </c>
      <c r="V360" s="436" t="str">
        <f t="shared" si="9"/>
        <v>-</v>
      </c>
      <c r="W360" s="469" t="s">
        <v>62</v>
      </c>
      <c r="X360" s="155">
        <v>1.0900000000000001</v>
      </c>
      <c r="Y360" s="156">
        <f t="shared" si="53"/>
        <v>0</v>
      </c>
      <c r="Z360" s="156"/>
      <c r="AA360" s="175" t="s">
        <v>1260</v>
      </c>
      <c r="AB360" s="438" t="s">
        <v>1262</v>
      </c>
      <c r="AC360" s="49"/>
      <c r="AD360" s="49"/>
      <c r="AE360" s="49"/>
      <c r="AF360" s="49"/>
      <c r="AG360" s="49"/>
      <c r="AH360" s="49"/>
      <c r="AI360" s="49"/>
      <c r="AJ360" s="49"/>
      <c r="AK360" s="49"/>
      <c r="AL360" s="49"/>
      <c r="AM360" s="49"/>
      <c r="AN360" s="49"/>
      <c r="AO360" s="49"/>
      <c r="AP360" s="49"/>
      <c r="AQ360" s="49"/>
      <c r="AR360" s="49"/>
      <c r="AS360" s="49"/>
      <c r="AT360" s="49"/>
      <c r="AU360" s="49"/>
      <c r="AV360" s="49"/>
      <c r="AW360" s="49"/>
      <c r="AX360" s="49"/>
      <c r="AY360" s="49"/>
      <c r="AZ360" s="49"/>
      <c r="BA360" s="49"/>
      <c r="BB360" s="49"/>
      <c r="BC360" s="49"/>
      <c r="BD360" s="49"/>
      <c r="BE360" s="49"/>
      <c r="BF360" s="74"/>
      <c r="BG360" s="132"/>
      <c r="BH360" s="76"/>
      <c r="BI360" s="77"/>
      <c r="BJ360" s="439"/>
      <c r="BK360" s="439"/>
      <c r="BL360" s="439">
        <v>20</v>
      </c>
      <c r="BM360" s="439"/>
      <c r="BN360" s="439"/>
      <c r="BO360" s="439"/>
      <c r="BP360" s="439"/>
      <c r="BQ360" s="439"/>
      <c r="BR360" s="439"/>
      <c r="BS360" s="440"/>
      <c r="BT360" s="441"/>
      <c r="BU360" s="439"/>
      <c r="BV360" s="441"/>
      <c r="BW360" s="441"/>
      <c r="BX360" s="441"/>
      <c r="BY360" s="439"/>
      <c r="BZ360" s="441"/>
      <c r="CA360" s="441"/>
      <c r="CB360" s="441"/>
      <c r="CC360" s="441"/>
      <c r="CD360" s="441">
        <v>20</v>
      </c>
      <c r="CE360" s="441"/>
      <c r="CF360" s="133"/>
      <c r="CG360" s="441"/>
      <c r="CH360" s="441">
        <v>20</v>
      </c>
      <c r="CI360" s="441"/>
      <c r="CJ360" s="78"/>
      <c r="CK360" s="133"/>
      <c r="CL360" s="75"/>
    </row>
    <row r="361" spans="1:90" s="47" customFormat="1" ht="13" customHeight="1">
      <c r="A361" s="1130"/>
      <c r="B361" s="433" t="s">
        <v>67</v>
      </c>
      <c r="C361" s="433" t="s">
        <v>68</v>
      </c>
      <c r="D361" s="160">
        <v>10</v>
      </c>
      <c r="E361" s="442">
        <v>69</v>
      </c>
      <c r="F361" s="161"/>
      <c r="G361" s="162"/>
      <c r="H361" s="163"/>
      <c r="I361" s="533"/>
      <c r="J361" s="164"/>
      <c r="K361" s="165"/>
      <c r="L361" s="166"/>
      <c r="M361" s="167"/>
      <c r="N361" s="168"/>
      <c r="O361" s="169"/>
      <c r="P361" s="170"/>
      <c r="Q361" s="171"/>
      <c r="R361" s="172"/>
      <c r="S361" s="577"/>
      <c r="T361" s="435">
        <f t="shared" si="7"/>
        <v>0</v>
      </c>
      <c r="U361" s="435">
        <f t="shared" si="8"/>
        <v>0</v>
      </c>
      <c r="V361" s="436" t="str">
        <f t="shared" si="9"/>
        <v>-</v>
      </c>
      <c r="W361" s="469" t="s">
        <v>62</v>
      </c>
      <c r="X361" s="155">
        <v>0.77</v>
      </c>
      <c r="Y361" s="156">
        <f t="shared" si="53"/>
        <v>0</v>
      </c>
      <c r="Z361" s="156"/>
      <c r="AA361" s="175" t="s">
        <v>1252</v>
      </c>
      <c r="AB361" s="438" t="s">
        <v>1262</v>
      </c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  <c r="AT361" s="49"/>
      <c r="AU361" s="49"/>
      <c r="AV361" s="49"/>
      <c r="AW361" s="49"/>
      <c r="AX361" s="49"/>
      <c r="AY361" s="49"/>
      <c r="AZ361" s="49"/>
      <c r="BA361" s="49"/>
      <c r="BB361" s="49"/>
      <c r="BC361" s="49"/>
      <c r="BD361" s="49"/>
      <c r="BE361" s="49"/>
      <c r="BF361" s="74"/>
      <c r="BG361" s="132"/>
      <c r="BH361" s="76"/>
      <c r="BI361" s="77"/>
      <c r="BJ361" s="439"/>
      <c r="BK361" s="439"/>
      <c r="BL361" s="439">
        <v>10</v>
      </c>
      <c r="BM361" s="439"/>
      <c r="BN361" s="439"/>
      <c r="BO361" s="439"/>
      <c r="BP361" s="439"/>
      <c r="BQ361" s="439"/>
      <c r="BR361" s="439"/>
      <c r="BS361" s="440"/>
      <c r="BT361" s="441"/>
      <c r="BU361" s="439"/>
      <c r="BV361" s="441"/>
      <c r="BW361" s="441"/>
      <c r="BX361" s="441"/>
      <c r="BY361" s="439"/>
      <c r="BZ361" s="439">
        <v>10</v>
      </c>
      <c r="CA361" s="439"/>
      <c r="CB361" s="439"/>
      <c r="CC361" s="439"/>
      <c r="CD361" s="439"/>
      <c r="CE361" s="439"/>
      <c r="CF361" s="77"/>
      <c r="CG361" s="439"/>
      <c r="CH361" s="439"/>
      <c r="CI361" s="439">
        <v>10</v>
      </c>
      <c r="CJ361" s="78"/>
      <c r="CK361" s="133"/>
      <c r="CL361" s="75"/>
    </row>
    <row r="362" spans="1:90" s="47" customFormat="1" ht="13" customHeight="1">
      <c r="A362" s="1128"/>
      <c r="B362" s="433" t="s">
        <v>69</v>
      </c>
      <c r="C362" s="433" t="s">
        <v>70</v>
      </c>
      <c r="D362" s="160">
        <v>13</v>
      </c>
      <c r="E362" s="442">
        <v>117</v>
      </c>
      <c r="F362" s="161"/>
      <c r="G362" s="162"/>
      <c r="H362" s="163"/>
      <c r="I362" s="533"/>
      <c r="J362" s="164"/>
      <c r="K362" s="165"/>
      <c r="L362" s="166"/>
      <c r="M362" s="167"/>
      <c r="N362" s="168"/>
      <c r="O362" s="169"/>
      <c r="P362" s="170"/>
      <c r="Q362" s="171"/>
      <c r="R362" s="172"/>
      <c r="S362" s="577"/>
      <c r="T362" s="435">
        <f t="shared" si="7"/>
        <v>0</v>
      </c>
      <c r="U362" s="435">
        <f t="shared" si="8"/>
        <v>0</v>
      </c>
      <c r="V362" s="436" t="str">
        <f t="shared" si="9"/>
        <v>-</v>
      </c>
      <c r="W362" s="469" t="s">
        <v>62</v>
      </c>
      <c r="X362" s="155">
        <v>1.74</v>
      </c>
      <c r="Y362" s="156">
        <f t="shared" si="53"/>
        <v>0</v>
      </c>
      <c r="Z362" s="156"/>
      <c r="AA362" s="175" t="s">
        <v>1252</v>
      </c>
      <c r="AB362" s="438" t="s">
        <v>1262</v>
      </c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  <c r="AM362" s="49"/>
      <c r="AN362" s="49"/>
      <c r="AO362" s="49"/>
      <c r="AP362" s="49"/>
      <c r="AQ362" s="49"/>
      <c r="AR362" s="49"/>
      <c r="AS362" s="49"/>
      <c r="AT362" s="49"/>
      <c r="AU362" s="49"/>
      <c r="AV362" s="49"/>
      <c r="AW362" s="49"/>
      <c r="AX362" s="49"/>
      <c r="AY362" s="49"/>
      <c r="AZ362" s="49"/>
      <c r="BA362" s="49"/>
      <c r="BB362" s="49"/>
      <c r="BC362" s="49"/>
      <c r="BD362" s="49"/>
      <c r="BE362" s="49"/>
      <c r="BF362" s="74"/>
      <c r="BG362" s="132"/>
      <c r="BH362" s="76"/>
      <c r="BI362" s="77"/>
      <c r="BJ362" s="439"/>
      <c r="BK362" s="439"/>
      <c r="BL362" s="439">
        <v>13</v>
      </c>
      <c r="BM362" s="439"/>
      <c r="BN362" s="439"/>
      <c r="BO362" s="439"/>
      <c r="BP362" s="439"/>
      <c r="BQ362" s="439"/>
      <c r="BR362" s="439"/>
      <c r="BS362" s="440"/>
      <c r="BT362" s="441"/>
      <c r="BU362" s="439"/>
      <c r="BV362" s="441"/>
      <c r="BW362" s="441"/>
      <c r="BX362" s="441"/>
      <c r="BY362" s="439"/>
      <c r="BZ362" s="439">
        <v>3</v>
      </c>
      <c r="CA362" s="439"/>
      <c r="CB362" s="439"/>
      <c r="CC362" s="439"/>
      <c r="CD362" s="439">
        <v>10</v>
      </c>
      <c r="CE362" s="439"/>
      <c r="CF362" s="77"/>
      <c r="CG362" s="439"/>
      <c r="CH362" s="439"/>
      <c r="CI362" s="439">
        <v>13</v>
      </c>
      <c r="CJ362" s="78"/>
      <c r="CK362" s="133"/>
      <c r="CL362" s="75"/>
    </row>
    <row r="363" spans="1:90" s="47" customFormat="1" ht="13" customHeight="1">
      <c r="A363" s="1136" t="s">
        <v>59</v>
      </c>
      <c r="B363" s="433" t="s">
        <v>71</v>
      </c>
      <c r="C363" s="433" t="s">
        <v>72</v>
      </c>
      <c r="D363" s="160">
        <v>5</v>
      </c>
      <c r="E363" s="442">
        <v>29</v>
      </c>
      <c r="F363" s="161"/>
      <c r="G363" s="162"/>
      <c r="H363" s="163"/>
      <c r="I363" s="533"/>
      <c r="J363" s="164"/>
      <c r="K363" s="165"/>
      <c r="L363" s="166"/>
      <c r="M363" s="167"/>
      <c r="N363" s="168"/>
      <c r="O363" s="169"/>
      <c r="P363" s="170"/>
      <c r="Q363" s="171"/>
      <c r="R363" s="172"/>
      <c r="S363" s="577"/>
      <c r="T363" s="435">
        <f t="shared" si="7"/>
        <v>0</v>
      </c>
      <c r="U363" s="435">
        <f t="shared" si="8"/>
        <v>0</v>
      </c>
      <c r="V363" s="436" t="str">
        <f t="shared" si="9"/>
        <v>-</v>
      </c>
      <c r="W363" s="469" t="s">
        <v>62</v>
      </c>
      <c r="X363" s="155">
        <v>0.23</v>
      </c>
      <c r="Y363" s="156">
        <f t="shared" si="53"/>
        <v>0</v>
      </c>
      <c r="Z363" s="156"/>
      <c r="AA363" s="175" t="s">
        <v>1252</v>
      </c>
      <c r="AB363" s="438" t="s">
        <v>1262</v>
      </c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49"/>
      <c r="AO363" s="49"/>
      <c r="AP363" s="49"/>
      <c r="AQ363" s="49"/>
      <c r="AR363" s="49"/>
      <c r="AS363" s="49"/>
      <c r="AT363" s="49"/>
      <c r="AU363" s="49"/>
      <c r="AV363" s="49"/>
      <c r="AW363" s="49"/>
      <c r="AX363" s="49"/>
      <c r="AY363" s="49"/>
      <c r="AZ363" s="49"/>
      <c r="BA363" s="49"/>
      <c r="BB363" s="49"/>
      <c r="BC363" s="49"/>
      <c r="BD363" s="49"/>
      <c r="BE363" s="49"/>
      <c r="BF363" s="74"/>
      <c r="BG363" s="132"/>
      <c r="BH363" s="76"/>
      <c r="BI363" s="77"/>
      <c r="BJ363" s="439"/>
      <c r="BK363" s="439"/>
      <c r="BL363" s="439">
        <v>5</v>
      </c>
      <c r="BM363" s="439"/>
      <c r="BN363" s="439"/>
      <c r="BO363" s="439"/>
      <c r="BP363" s="439"/>
      <c r="BQ363" s="439"/>
      <c r="BR363" s="439"/>
      <c r="BS363" s="440"/>
      <c r="BT363" s="441"/>
      <c r="BU363" s="439"/>
      <c r="BV363" s="441"/>
      <c r="BW363" s="441"/>
      <c r="BX363" s="441"/>
      <c r="BY363" s="439"/>
      <c r="BZ363" s="439">
        <v>5</v>
      </c>
      <c r="CA363" s="439"/>
      <c r="CB363" s="439"/>
      <c r="CC363" s="439"/>
      <c r="CD363" s="439"/>
      <c r="CE363" s="439"/>
      <c r="CF363" s="77"/>
      <c r="CG363" s="439"/>
      <c r="CH363" s="439"/>
      <c r="CI363" s="439">
        <v>5</v>
      </c>
      <c r="CJ363" s="78"/>
      <c r="CK363" s="133"/>
      <c r="CL363" s="75"/>
    </row>
    <row r="364" spans="1:90" s="47" customFormat="1" ht="13" customHeight="1">
      <c r="A364" s="1128"/>
      <c r="B364" s="433" t="s">
        <v>73</v>
      </c>
      <c r="C364" s="433" t="s">
        <v>74</v>
      </c>
      <c r="D364" s="160">
        <v>6</v>
      </c>
      <c r="E364" s="442">
        <v>51</v>
      </c>
      <c r="F364" s="161"/>
      <c r="G364" s="162"/>
      <c r="H364" s="163"/>
      <c r="I364" s="533"/>
      <c r="J364" s="164"/>
      <c r="K364" s="165"/>
      <c r="L364" s="166"/>
      <c r="M364" s="167"/>
      <c r="N364" s="168"/>
      <c r="O364" s="169"/>
      <c r="P364" s="170"/>
      <c r="Q364" s="171"/>
      <c r="R364" s="172"/>
      <c r="S364" s="577"/>
      <c r="T364" s="435">
        <f t="shared" si="7"/>
        <v>0</v>
      </c>
      <c r="U364" s="435">
        <f t="shared" si="8"/>
        <v>0</v>
      </c>
      <c r="V364" s="436" t="str">
        <f t="shared" si="9"/>
        <v>-</v>
      </c>
      <c r="W364" s="469" t="s">
        <v>62</v>
      </c>
      <c r="X364" s="155">
        <v>0.6</v>
      </c>
      <c r="Y364" s="156">
        <f t="shared" si="53"/>
        <v>0</v>
      </c>
      <c r="Z364" s="156"/>
      <c r="AA364" s="175" t="s">
        <v>1260</v>
      </c>
      <c r="AB364" s="438" t="s">
        <v>1262</v>
      </c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  <c r="AT364" s="49"/>
      <c r="AU364" s="49"/>
      <c r="AV364" s="49"/>
      <c r="AW364" s="49"/>
      <c r="AX364" s="49"/>
      <c r="AY364" s="49"/>
      <c r="AZ364" s="49"/>
      <c r="BA364" s="49"/>
      <c r="BB364" s="49"/>
      <c r="BC364" s="49"/>
      <c r="BD364" s="49"/>
      <c r="BE364" s="49"/>
      <c r="BF364" s="74"/>
      <c r="BG364" s="132"/>
      <c r="BH364" s="76"/>
      <c r="BI364" s="77"/>
      <c r="BJ364" s="439"/>
      <c r="BK364" s="439"/>
      <c r="BL364" s="439">
        <v>6</v>
      </c>
      <c r="BM364" s="439"/>
      <c r="BN364" s="439"/>
      <c r="BO364" s="439"/>
      <c r="BP364" s="439"/>
      <c r="BQ364" s="439"/>
      <c r="BR364" s="439"/>
      <c r="BS364" s="440"/>
      <c r="BT364" s="441"/>
      <c r="BU364" s="439"/>
      <c r="BV364" s="441"/>
      <c r="BW364" s="441"/>
      <c r="BX364" s="441"/>
      <c r="BY364" s="439"/>
      <c r="BZ364" s="439">
        <v>6</v>
      </c>
      <c r="CA364" s="439"/>
      <c r="CB364" s="439"/>
      <c r="CC364" s="439"/>
      <c r="CD364" s="439"/>
      <c r="CE364" s="439"/>
      <c r="CF364" s="77"/>
      <c r="CG364" s="439"/>
      <c r="CH364" s="439">
        <v>6</v>
      </c>
      <c r="CI364" s="439"/>
      <c r="CJ364" s="78"/>
      <c r="CK364" s="133"/>
      <c r="CL364" s="75"/>
    </row>
    <row r="365" spans="1:90" s="47" customFormat="1" ht="13" customHeight="1">
      <c r="A365" s="1128"/>
      <c r="B365" s="433" t="s">
        <v>75</v>
      </c>
      <c r="C365" s="433" t="s">
        <v>76</v>
      </c>
      <c r="D365" s="160">
        <v>5</v>
      </c>
      <c r="E365" s="442">
        <v>77</v>
      </c>
      <c r="F365" s="161"/>
      <c r="G365" s="162"/>
      <c r="H365" s="163"/>
      <c r="I365" s="533"/>
      <c r="J365" s="164"/>
      <c r="K365" s="165"/>
      <c r="L365" s="166"/>
      <c r="M365" s="167"/>
      <c r="N365" s="168"/>
      <c r="O365" s="169"/>
      <c r="P365" s="170"/>
      <c r="Q365" s="171"/>
      <c r="R365" s="172"/>
      <c r="S365" s="577"/>
      <c r="T365" s="435">
        <f t="shared" si="7"/>
        <v>0</v>
      </c>
      <c r="U365" s="435">
        <f t="shared" si="8"/>
        <v>0</v>
      </c>
      <c r="V365" s="436" t="str">
        <f t="shared" si="9"/>
        <v>-</v>
      </c>
      <c r="W365" s="469" t="s">
        <v>62</v>
      </c>
      <c r="X365" s="155">
        <v>1.24</v>
      </c>
      <c r="Y365" s="156">
        <f t="shared" si="53"/>
        <v>0</v>
      </c>
      <c r="Z365" s="156"/>
      <c r="AA365" s="175" t="s">
        <v>1260</v>
      </c>
      <c r="AB365" s="438" t="s">
        <v>1260</v>
      </c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49"/>
      <c r="AO365" s="49"/>
      <c r="AP365" s="49"/>
      <c r="AQ365" s="49"/>
      <c r="AR365" s="49"/>
      <c r="AS365" s="49"/>
      <c r="AT365" s="49"/>
      <c r="AU365" s="49"/>
      <c r="AV365" s="49"/>
      <c r="AW365" s="49"/>
      <c r="AX365" s="49"/>
      <c r="AY365" s="49"/>
      <c r="AZ365" s="49"/>
      <c r="BA365" s="49"/>
      <c r="BB365" s="49"/>
      <c r="BC365" s="49"/>
      <c r="BD365" s="49"/>
      <c r="BE365" s="49"/>
      <c r="BF365" s="74"/>
      <c r="BG365" s="132"/>
      <c r="BH365" s="76"/>
      <c r="BI365" s="77"/>
      <c r="BJ365" s="439"/>
      <c r="BK365" s="439"/>
      <c r="BL365" s="439"/>
      <c r="BM365" s="439">
        <v>5</v>
      </c>
      <c r="BN365" s="439"/>
      <c r="BO365" s="439"/>
      <c r="BP365" s="439"/>
      <c r="BQ365" s="439"/>
      <c r="BR365" s="439"/>
      <c r="BS365" s="440"/>
      <c r="BT365" s="441"/>
      <c r="BU365" s="439"/>
      <c r="BV365" s="441"/>
      <c r="BW365" s="441"/>
      <c r="BX365" s="441"/>
      <c r="BY365" s="439"/>
      <c r="BZ365" s="439">
        <v>5</v>
      </c>
      <c r="CA365" s="439"/>
      <c r="CB365" s="439"/>
      <c r="CC365" s="439"/>
      <c r="CD365" s="439"/>
      <c r="CE365" s="439"/>
      <c r="CF365" s="77"/>
      <c r="CG365" s="439"/>
      <c r="CH365" s="439">
        <v>5</v>
      </c>
      <c r="CI365" s="439"/>
      <c r="CJ365" s="78"/>
      <c r="CK365" s="133"/>
      <c r="CL365" s="75"/>
    </row>
    <row r="366" spans="1:90" s="47" customFormat="1" ht="13" customHeight="1">
      <c r="A366" s="1141" t="s">
        <v>1762</v>
      </c>
      <c r="B366" s="433" t="s">
        <v>146</v>
      </c>
      <c r="C366" s="433" t="s">
        <v>147</v>
      </c>
      <c r="D366" s="160">
        <v>17</v>
      </c>
      <c r="E366" s="442">
        <v>72</v>
      </c>
      <c r="F366" s="161"/>
      <c r="G366" s="162"/>
      <c r="H366" s="163"/>
      <c r="I366" s="533"/>
      <c r="J366" s="164"/>
      <c r="K366" s="165"/>
      <c r="L366" s="166"/>
      <c r="M366" s="167"/>
      <c r="N366" s="168"/>
      <c r="O366" s="169"/>
      <c r="P366" s="170"/>
      <c r="Q366" s="171"/>
      <c r="R366" s="172"/>
      <c r="S366" s="577"/>
      <c r="T366" s="435">
        <f>I366+H366+F366+G366+M366+J366+L366+K366+N366+R366+Q366+O366+S366+P366</f>
        <v>0</v>
      </c>
      <c r="U366" s="435">
        <f>T366*D366</f>
        <v>0</v>
      </c>
      <c r="V366" s="436" t="str">
        <f>IF(T366&gt;0,T366*E366,"-")</f>
        <v>-</v>
      </c>
      <c r="W366" s="469" t="s">
        <v>62</v>
      </c>
      <c r="X366" s="155">
        <v>0.31</v>
      </c>
      <c r="Y366" s="156">
        <f>X366*T366</f>
        <v>0</v>
      </c>
      <c r="Z366" s="156"/>
      <c r="AA366" s="175" t="s">
        <v>1252</v>
      </c>
      <c r="AB366" s="438" t="s">
        <v>1263</v>
      </c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49"/>
      <c r="AU366" s="49"/>
      <c r="AV366" s="49"/>
      <c r="AW366" s="49"/>
      <c r="AX366" s="49"/>
      <c r="AY366" s="49"/>
      <c r="AZ366" s="49"/>
      <c r="BA366" s="49"/>
      <c r="BB366" s="49"/>
      <c r="BC366" s="49"/>
      <c r="BD366" s="49"/>
      <c r="BE366" s="49"/>
      <c r="BF366" s="74"/>
      <c r="BG366" s="132"/>
      <c r="BH366" s="76"/>
      <c r="BI366" s="77"/>
      <c r="BJ366" s="439"/>
      <c r="BK366" s="439">
        <v>17</v>
      </c>
      <c r="BL366" s="439"/>
      <c r="BM366" s="439"/>
      <c r="BN366" s="439"/>
      <c r="BO366" s="439"/>
      <c r="BP366" s="439"/>
      <c r="BQ366" s="439"/>
      <c r="BR366" s="439"/>
      <c r="BS366" s="440"/>
      <c r="BT366" s="441"/>
      <c r="BU366" s="439"/>
      <c r="BV366" s="441"/>
      <c r="BW366" s="441"/>
      <c r="BX366" s="441"/>
      <c r="BY366" s="439"/>
      <c r="BZ366" s="439">
        <v>17</v>
      </c>
      <c r="CA366" s="439"/>
      <c r="CB366" s="439"/>
      <c r="CC366" s="439"/>
      <c r="CD366" s="439"/>
      <c r="CE366" s="439"/>
      <c r="CF366" s="77"/>
      <c r="CG366" s="439"/>
      <c r="CH366" s="439"/>
      <c r="CI366" s="439">
        <v>17</v>
      </c>
      <c r="CJ366" s="78"/>
      <c r="CK366" s="133"/>
      <c r="CL366" s="75"/>
    </row>
    <row r="367" spans="1:90" s="47" customFormat="1" ht="13" customHeight="1">
      <c r="A367" s="1141" t="s">
        <v>1762</v>
      </c>
      <c r="B367" s="433" t="s">
        <v>148</v>
      </c>
      <c r="C367" s="433" t="s">
        <v>149</v>
      </c>
      <c r="D367" s="160">
        <v>5</v>
      </c>
      <c r="E367" s="442">
        <v>29</v>
      </c>
      <c r="F367" s="161"/>
      <c r="G367" s="162"/>
      <c r="H367" s="163"/>
      <c r="I367" s="533"/>
      <c r="J367" s="164"/>
      <c r="K367" s="165"/>
      <c r="L367" s="166"/>
      <c r="M367" s="167"/>
      <c r="N367" s="168"/>
      <c r="O367" s="169"/>
      <c r="P367" s="170"/>
      <c r="Q367" s="171"/>
      <c r="R367" s="172"/>
      <c r="S367" s="577"/>
      <c r="T367" s="435">
        <f>I367+H367+F367+G367+M367+J367+L367+K367+N367+R367+Q367+O367+S367+P367</f>
        <v>0</v>
      </c>
      <c r="U367" s="435">
        <f>T367*D367</f>
        <v>0</v>
      </c>
      <c r="V367" s="436" t="str">
        <f>IF(T367&gt;0,T367*E367,"-")</f>
        <v>-</v>
      </c>
      <c r="W367" s="469" t="s">
        <v>62</v>
      </c>
      <c r="X367" s="155">
        <v>0.24</v>
      </c>
      <c r="Y367" s="156">
        <f>X367*T367</f>
        <v>0</v>
      </c>
      <c r="Z367" s="156"/>
      <c r="AA367" s="175" t="s">
        <v>1252</v>
      </c>
      <c r="AB367" s="438" t="s">
        <v>1262</v>
      </c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  <c r="AT367" s="49"/>
      <c r="AU367" s="49"/>
      <c r="AV367" s="49"/>
      <c r="AW367" s="49"/>
      <c r="AX367" s="49"/>
      <c r="AY367" s="49"/>
      <c r="AZ367" s="49"/>
      <c r="BA367" s="49"/>
      <c r="BB367" s="49"/>
      <c r="BC367" s="49"/>
      <c r="BD367" s="49"/>
      <c r="BE367" s="49"/>
      <c r="BF367" s="74"/>
      <c r="BG367" s="132"/>
      <c r="BH367" s="76"/>
      <c r="BI367" s="77"/>
      <c r="BJ367" s="439"/>
      <c r="BK367" s="439"/>
      <c r="BL367" s="439">
        <v>5</v>
      </c>
      <c r="BM367" s="439"/>
      <c r="BN367" s="439"/>
      <c r="BO367" s="439"/>
      <c r="BP367" s="439"/>
      <c r="BQ367" s="439"/>
      <c r="BR367" s="439"/>
      <c r="BS367" s="440"/>
      <c r="BT367" s="441"/>
      <c r="BU367" s="439"/>
      <c r="BV367" s="441"/>
      <c r="BW367" s="441"/>
      <c r="BX367" s="441"/>
      <c r="BY367" s="439"/>
      <c r="BZ367" s="439">
        <v>5</v>
      </c>
      <c r="CA367" s="439"/>
      <c r="CB367" s="439"/>
      <c r="CC367" s="439"/>
      <c r="CD367" s="439"/>
      <c r="CE367" s="439"/>
      <c r="CF367" s="77"/>
      <c r="CG367" s="439"/>
      <c r="CH367" s="439"/>
      <c r="CI367" s="439">
        <v>5</v>
      </c>
      <c r="CJ367" s="78"/>
      <c r="CK367" s="133"/>
      <c r="CL367" s="75"/>
    </row>
    <row r="368" spans="1:90" s="47" customFormat="1" ht="13" customHeight="1">
      <c r="A368" s="1141" t="s">
        <v>1762</v>
      </c>
      <c r="B368" s="433" t="s">
        <v>150</v>
      </c>
      <c r="C368" s="433" t="s">
        <v>151</v>
      </c>
      <c r="D368" s="160">
        <v>5</v>
      </c>
      <c r="E368" s="442">
        <v>33</v>
      </c>
      <c r="F368" s="161"/>
      <c r="G368" s="162"/>
      <c r="H368" s="163"/>
      <c r="I368" s="533"/>
      <c r="J368" s="164"/>
      <c r="K368" s="165"/>
      <c r="L368" s="166"/>
      <c r="M368" s="167"/>
      <c r="N368" s="168"/>
      <c r="O368" s="169"/>
      <c r="P368" s="170"/>
      <c r="Q368" s="171"/>
      <c r="R368" s="172"/>
      <c r="S368" s="577"/>
      <c r="T368" s="435">
        <f>I368+H368+F368+G368+M368+J368+L368+K368+N368+R368+Q368+O368+S368+P368</f>
        <v>0</v>
      </c>
      <c r="U368" s="435">
        <f>T368*D368</f>
        <v>0</v>
      </c>
      <c r="V368" s="436" t="str">
        <f>IF(T368&gt;0,T368*E368,"-")</f>
        <v>-</v>
      </c>
      <c r="W368" s="469" t="s">
        <v>62</v>
      </c>
      <c r="X368" s="155">
        <v>0.28999999999999998</v>
      </c>
      <c r="Y368" s="156">
        <f>X368*T368</f>
        <v>0</v>
      </c>
      <c r="Z368" s="156"/>
      <c r="AA368" s="175" t="s">
        <v>1260</v>
      </c>
      <c r="AB368" s="438" t="s">
        <v>1262</v>
      </c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49"/>
      <c r="AO368" s="49"/>
      <c r="AP368" s="49"/>
      <c r="AQ368" s="49"/>
      <c r="AR368" s="49"/>
      <c r="AS368" s="49"/>
      <c r="AT368" s="49"/>
      <c r="AU368" s="49"/>
      <c r="AV368" s="49"/>
      <c r="AW368" s="49"/>
      <c r="AX368" s="49"/>
      <c r="AY368" s="49"/>
      <c r="AZ368" s="49"/>
      <c r="BA368" s="49"/>
      <c r="BB368" s="49"/>
      <c r="BC368" s="49"/>
      <c r="BD368" s="49"/>
      <c r="BE368" s="49"/>
      <c r="BF368" s="74"/>
      <c r="BG368" s="132"/>
      <c r="BH368" s="76"/>
      <c r="BI368" s="77"/>
      <c r="BJ368" s="439"/>
      <c r="BK368" s="439"/>
      <c r="BL368" s="439">
        <v>5</v>
      </c>
      <c r="BM368" s="439"/>
      <c r="BN368" s="439"/>
      <c r="BO368" s="439"/>
      <c r="BP368" s="439"/>
      <c r="BQ368" s="439"/>
      <c r="BR368" s="439"/>
      <c r="BS368" s="440"/>
      <c r="BT368" s="441"/>
      <c r="BU368" s="439"/>
      <c r="BV368" s="441"/>
      <c r="BW368" s="441"/>
      <c r="BX368" s="441"/>
      <c r="BY368" s="439"/>
      <c r="BZ368" s="439">
        <v>5</v>
      </c>
      <c r="CA368" s="439"/>
      <c r="CB368" s="439"/>
      <c r="CC368" s="439"/>
      <c r="CD368" s="439"/>
      <c r="CE368" s="439"/>
      <c r="CF368" s="77"/>
      <c r="CG368" s="439"/>
      <c r="CH368" s="439"/>
      <c r="CI368" s="439">
        <v>5</v>
      </c>
      <c r="CJ368" s="78"/>
      <c r="CK368" s="133"/>
      <c r="CL368" s="75"/>
    </row>
    <row r="369" spans="1:90" s="47" customFormat="1" ht="13" customHeight="1">
      <c r="A369" s="1141" t="s">
        <v>1762</v>
      </c>
      <c r="B369" s="433" t="s">
        <v>152</v>
      </c>
      <c r="C369" s="433" t="s">
        <v>153</v>
      </c>
      <c r="D369" s="160">
        <v>6</v>
      </c>
      <c r="E369" s="442">
        <v>37</v>
      </c>
      <c r="F369" s="161"/>
      <c r="G369" s="162"/>
      <c r="H369" s="163"/>
      <c r="I369" s="533"/>
      <c r="J369" s="164"/>
      <c r="K369" s="165"/>
      <c r="L369" s="166"/>
      <c r="M369" s="167"/>
      <c r="N369" s="168"/>
      <c r="O369" s="169"/>
      <c r="P369" s="170"/>
      <c r="Q369" s="171"/>
      <c r="R369" s="172"/>
      <c r="S369" s="577"/>
      <c r="T369" s="435">
        <f>I369+H369+F369+G369+M369+J369+L369+K369+N369+R369+Q369+O369+S369+P369</f>
        <v>0</v>
      </c>
      <c r="U369" s="435">
        <f>T369*D369</f>
        <v>0</v>
      </c>
      <c r="V369" s="436" t="str">
        <f>IF(T369&gt;0,T369*E369,"-")</f>
        <v>-</v>
      </c>
      <c r="W369" s="469" t="s">
        <v>62</v>
      </c>
      <c r="X369" s="155">
        <v>0.27</v>
      </c>
      <c r="Y369" s="156">
        <f>X369*T369</f>
        <v>0</v>
      </c>
      <c r="Z369" s="156"/>
      <c r="AA369" s="175" t="s">
        <v>1260</v>
      </c>
      <c r="AB369" s="438" t="s">
        <v>1262</v>
      </c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  <c r="AU369" s="49"/>
      <c r="AV369" s="49"/>
      <c r="AW369" s="49"/>
      <c r="AX369" s="49"/>
      <c r="AY369" s="49"/>
      <c r="AZ369" s="49"/>
      <c r="BA369" s="49"/>
      <c r="BB369" s="49"/>
      <c r="BC369" s="49"/>
      <c r="BD369" s="49"/>
      <c r="BE369" s="49"/>
      <c r="BF369" s="74"/>
      <c r="BG369" s="132"/>
      <c r="BH369" s="76"/>
      <c r="BI369" s="77"/>
      <c r="BJ369" s="439"/>
      <c r="BK369" s="439"/>
      <c r="BL369" s="439">
        <v>6</v>
      </c>
      <c r="BM369" s="439"/>
      <c r="BN369" s="439"/>
      <c r="BO369" s="439"/>
      <c r="BP369" s="439"/>
      <c r="BQ369" s="439"/>
      <c r="BR369" s="439"/>
      <c r="BS369" s="440"/>
      <c r="BT369" s="441"/>
      <c r="BU369" s="439"/>
      <c r="BV369" s="441"/>
      <c r="BW369" s="441"/>
      <c r="BX369" s="441"/>
      <c r="BY369" s="439"/>
      <c r="BZ369" s="439">
        <v>6</v>
      </c>
      <c r="CA369" s="439"/>
      <c r="CB369" s="439"/>
      <c r="CC369" s="439"/>
      <c r="CD369" s="439"/>
      <c r="CE369" s="439"/>
      <c r="CF369" s="77"/>
      <c r="CG369" s="439"/>
      <c r="CH369" s="439">
        <v>2</v>
      </c>
      <c r="CI369" s="439">
        <v>4</v>
      </c>
      <c r="CJ369" s="78"/>
      <c r="CK369" s="133"/>
      <c r="CL369" s="75"/>
    </row>
    <row r="370" spans="1:90" s="47" customFormat="1" ht="13" customHeight="1">
      <c r="A370" s="1142" t="s">
        <v>1762</v>
      </c>
      <c r="B370" s="181" t="s">
        <v>154</v>
      </c>
      <c r="C370" s="181" t="s">
        <v>155</v>
      </c>
      <c r="D370" s="182">
        <v>5</v>
      </c>
      <c r="E370" s="445">
        <v>37</v>
      </c>
      <c r="F370" s="183"/>
      <c r="G370" s="184"/>
      <c r="H370" s="185"/>
      <c r="I370" s="534"/>
      <c r="J370" s="187"/>
      <c r="K370" s="188"/>
      <c r="L370" s="189"/>
      <c r="M370" s="190"/>
      <c r="N370" s="191"/>
      <c r="O370" s="192"/>
      <c r="P370" s="193"/>
      <c r="Q370" s="194"/>
      <c r="R370" s="195"/>
      <c r="S370" s="578"/>
      <c r="T370" s="196">
        <f>I370+H370+F370+G370+M370+J370+L370+K370+N370+R370+Q370+O370+S370+P370</f>
        <v>0</v>
      </c>
      <c r="U370" s="196">
        <f>T370*D370</f>
        <v>0</v>
      </c>
      <c r="V370" s="197" t="str">
        <f>IF(T370&gt;0,T370*E370,"-")</f>
        <v>-</v>
      </c>
      <c r="W370" s="485" t="s">
        <v>62</v>
      </c>
      <c r="X370" s="486">
        <v>0.36</v>
      </c>
      <c r="Y370" s="487">
        <f>X370*T370</f>
        <v>0</v>
      </c>
      <c r="Z370" s="487"/>
      <c r="AA370" s="198" t="s">
        <v>1254</v>
      </c>
      <c r="AB370" s="198" t="s">
        <v>1262</v>
      </c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49"/>
      <c r="AO370" s="49"/>
      <c r="AP370" s="49"/>
      <c r="AQ370" s="49"/>
      <c r="AR370" s="49"/>
      <c r="AS370" s="49"/>
      <c r="AT370" s="49"/>
      <c r="AU370" s="49"/>
      <c r="AV370" s="49"/>
      <c r="AW370" s="49"/>
      <c r="AX370" s="49"/>
      <c r="AY370" s="49"/>
      <c r="AZ370" s="49"/>
      <c r="BA370" s="49"/>
      <c r="BB370" s="49"/>
      <c r="BC370" s="49"/>
      <c r="BD370" s="49"/>
      <c r="BE370" s="49"/>
      <c r="BF370" s="74"/>
      <c r="BG370" s="132"/>
      <c r="BH370" s="76"/>
      <c r="BI370" s="77"/>
      <c r="BJ370" s="439"/>
      <c r="BK370" s="439"/>
      <c r="BL370" s="439">
        <v>5</v>
      </c>
      <c r="BM370" s="439"/>
      <c r="BN370" s="439"/>
      <c r="BO370" s="439"/>
      <c r="BP370" s="439"/>
      <c r="BQ370" s="439"/>
      <c r="BR370" s="439"/>
      <c r="BS370" s="440"/>
      <c r="BT370" s="441"/>
      <c r="BU370" s="439"/>
      <c r="BV370" s="441"/>
      <c r="BW370" s="441"/>
      <c r="BX370" s="441"/>
      <c r="BY370" s="439"/>
      <c r="BZ370" s="439"/>
      <c r="CA370" s="439"/>
      <c r="CB370" s="439"/>
      <c r="CC370" s="439"/>
      <c r="CD370" s="439">
        <v>5</v>
      </c>
      <c r="CE370" s="439"/>
      <c r="CF370" s="77"/>
      <c r="CG370" s="439">
        <v>1</v>
      </c>
      <c r="CH370" s="439">
        <v>4</v>
      </c>
      <c r="CI370" s="439"/>
      <c r="CJ370" s="78"/>
      <c r="CK370" s="133"/>
      <c r="CL370" s="75"/>
    </row>
    <row r="371" spans="1:90" s="47" customFormat="1" ht="13" customHeight="1">
      <c r="A371" s="1143"/>
      <c r="B371" s="137" t="s">
        <v>482</v>
      </c>
      <c r="C371" s="138" t="s">
        <v>483</v>
      </c>
      <c r="D371" s="139">
        <v>26</v>
      </c>
      <c r="E371" s="442">
        <v>103</v>
      </c>
      <c r="F371" s="140"/>
      <c r="G371" s="141"/>
      <c r="H371" s="142"/>
      <c r="I371" s="143"/>
      <c r="J371" s="144"/>
      <c r="K371" s="145"/>
      <c r="L371" s="146"/>
      <c r="M371" s="147"/>
      <c r="N371" s="148"/>
      <c r="O371" s="149"/>
      <c r="P371" s="150"/>
      <c r="Q371" s="151"/>
      <c r="R371" s="152"/>
      <c r="S371" s="579"/>
      <c r="T371" s="153">
        <f t="shared" ref="T371:T407" si="54">I371+H371+F371+G371+M371+J371+L371+K371+N371+R371+Q371+O371+S371+P371</f>
        <v>0</v>
      </c>
      <c r="U371" s="153">
        <f t="shared" ref="U371:U407" si="55">T371*D371</f>
        <v>0</v>
      </c>
      <c r="V371" s="154" t="str">
        <f t="shared" ref="V371:V407" si="56">IF(T371&gt;0,T371*E371,"-")</f>
        <v>-</v>
      </c>
      <c r="W371" s="467" t="s">
        <v>232</v>
      </c>
      <c r="X371" s="155">
        <v>0.36</v>
      </c>
      <c r="Y371" s="156">
        <f t="shared" ref="Y371:Y406" si="57">X371*T371</f>
        <v>0</v>
      </c>
      <c r="Z371" s="156"/>
      <c r="AA371" s="157" t="s">
        <v>1252</v>
      </c>
      <c r="AB371" s="157" t="s">
        <v>1263</v>
      </c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49"/>
      <c r="AT371" s="49"/>
      <c r="AU371" s="49"/>
      <c r="AV371" s="49"/>
      <c r="AW371" s="49"/>
      <c r="AX371" s="49"/>
      <c r="AY371" s="49"/>
      <c r="AZ371" s="49"/>
      <c r="BA371" s="49"/>
      <c r="BB371" s="49"/>
      <c r="BC371" s="49"/>
      <c r="BD371" s="49"/>
      <c r="BE371" s="49"/>
      <c r="BF371" s="74"/>
      <c r="BG371" s="132"/>
      <c r="BH371" s="76"/>
      <c r="BI371" s="77"/>
      <c r="BJ371" s="439"/>
      <c r="BK371" s="439">
        <v>26</v>
      </c>
      <c r="BL371" s="439"/>
      <c r="BM371" s="439"/>
      <c r="BN371" s="439"/>
      <c r="BO371" s="439"/>
      <c r="BP371" s="439"/>
      <c r="BQ371" s="439"/>
      <c r="BR371" s="439"/>
      <c r="BS371" s="440"/>
      <c r="BT371" s="439"/>
      <c r="BU371" s="439"/>
      <c r="BV371" s="439"/>
      <c r="BW371" s="439"/>
      <c r="BX371" s="439"/>
      <c r="BY371" s="439"/>
      <c r="BZ371" s="439">
        <v>26</v>
      </c>
      <c r="CA371" s="439"/>
      <c r="CB371" s="439"/>
      <c r="CC371" s="439"/>
      <c r="CD371" s="439"/>
      <c r="CE371" s="439"/>
      <c r="CF371" s="77"/>
      <c r="CG371" s="439"/>
      <c r="CH371" s="439"/>
      <c r="CI371" s="439">
        <v>26</v>
      </c>
      <c r="CJ371" s="78"/>
      <c r="CK371" s="133"/>
      <c r="CL371" s="75"/>
    </row>
    <row r="372" spans="1:90" s="47" customFormat="1" ht="13" customHeight="1">
      <c r="A372" s="1143"/>
      <c r="B372" s="432" t="s">
        <v>484</v>
      </c>
      <c r="C372" s="433" t="s">
        <v>485</v>
      </c>
      <c r="D372" s="160">
        <v>10</v>
      </c>
      <c r="E372" s="442">
        <v>91</v>
      </c>
      <c r="F372" s="161"/>
      <c r="G372" s="162"/>
      <c r="H372" s="163"/>
      <c r="I372" s="533"/>
      <c r="J372" s="164"/>
      <c r="K372" s="165"/>
      <c r="L372" s="166"/>
      <c r="M372" s="167"/>
      <c r="N372" s="168"/>
      <c r="O372" s="169"/>
      <c r="P372" s="170"/>
      <c r="Q372" s="171"/>
      <c r="R372" s="172"/>
      <c r="S372" s="577"/>
      <c r="T372" s="435">
        <f t="shared" si="54"/>
        <v>0</v>
      </c>
      <c r="U372" s="435">
        <f t="shared" si="55"/>
        <v>0</v>
      </c>
      <c r="V372" s="436" t="str">
        <f t="shared" si="56"/>
        <v>-</v>
      </c>
      <c r="W372" s="437" t="s">
        <v>1909</v>
      </c>
      <c r="X372" s="155">
        <v>1.1200000000000001</v>
      </c>
      <c r="Y372" s="156">
        <f t="shared" si="57"/>
        <v>0</v>
      </c>
      <c r="Z372" s="156"/>
      <c r="AA372" s="175" t="s">
        <v>1252</v>
      </c>
      <c r="AB372" s="438" t="s">
        <v>1262</v>
      </c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49"/>
      <c r="BA372" s="49"/>
      <c r="BB372" s="49"/>
      <c r="BC372" s="49"/>
      <c r="BD372" s="49"/>
      <c r="BE372" s="49"/>
      <c r="BF372" s="74"/>
      <c r="BG372" s="132"/>
      <c r="BH372" s="76"/>
      <c r="BI372" s="77"/>
      <c r="BJ372" s="439"/>
      <c r="BK372" s="439"/>
      <c r="BL372" s="439">
        <v>10</v>
      </c>
      <c r="BM372" s="439"/>
      <c r="BN372" s="439"/>
      <c r="BO372" s="439"/>
      <c r="BP372" s="439"/>
      <c r="BQ372" s="439"/>
      <c r="BR372" s="439"/>
      <c r="BS372" s="440"/>
      <c r="BT372" s="439"/>
      <c r="BU372" s="439"/>
      <c r="BV372" s="439"/>
      <c r="BW372" s="439"/>
      <c r="BX372" s="439"/>
      <c r="BY372" s="439"/>
      <c r="BZ372" s="439">
        <v>10</v>
      </c>
      <c r="CA372" s="439"/>
      <c r="CB372" s="439"/>
      <c r="CC372" s="439"/>
      <c r="CD372" s="439"/>
      <c r="CE372" s="439"/>
      <c r="CF372" s="77"/>
      <c r="CG372" s="439"/>
      <c r="CH372" s="439"/>
      <c r="CI372" s="439">
        <v>10</v>
      </c>
      <c r="CJ372" s="78"/>
      <c r="CK372" s="133"/>
      <c r="CL372" s="75"/>
    </row>
    <row r="373" spans="1:90" s="47" customFormat="1" ht="13" customHeight="1">
      <c r="A373" s="1143"/>
      <c r="B373" s="432" t="s">
        <v>486</v>
      </c>
      <c r="C373" s="433" t="s">
        <v>487</v>
      </c>
      <c r="D373" s="160">
        <v>13</v>
      </c>
      <c r="E373" s="442">
        <v>114</v>
      </c>
      <c r="F373" s="161"/>
      <c r="G373" s="162"/>
      <c r="H373" s="163"/>
      <c r="I373" s="533"/>
      <c r="J373" s="164"/>
      <c r="K373" s="165"/>
      <c r="L373" s="166"/>
      <c r="M373" s="167"/>
      <c r="N373" s="168"/>
      <c r="O373" s="169"/>
      <c r="P373" s="170"/>
      <c r="Q373" s="171"/>
      <c r="R373" s="172"/>
      <c r="S373" s="577"/>
      <c r="T373" s="435">
        <f t="shared" si="54"/>
        <v>0</v>
      </c>
      <c r="U373" s="435">
        <f t="shared" si="55"/>
        <v>0</v>
      </c>
      <c r="V373" s="436" t="str">
        <f t="shared" si="56"/>
        <v>-</v>
      </c>
      <c r="W373" s="469" t="s">
        <v>232</v>
      </c>
      <c r="X373" s="155">
        <v>1.3</v>
      </c>
      <c r="Y373" s="156">
        <f t="shared" si="57"/>
        <v>0</v>
      </c>
      <c r="Z373" s="156"/>
      <c r="AA373" s="175" t="s">
        <v>1260</v>
      </c>
      <c r="AB373" s="438" t="s">
        <v>1262</v>
      </c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49"/>
      <c r="AO373" s="49"/>
      <c r="AP373" s="49"/>
      <c r="AQ373" s="49"/>
      <c r="AR373" s="49"/>
      <c r="AS373" s="49"/>
      <c r="AT373" s="49"/>
      <c r="AU373" s="49"/>
      <c r="AV373" s="49"/>
      <c r="AW373" s="49"/>
      <c r="AX373" s="49"/>
      <c r="AY373" s="49"/>
      <c r="AZ373" s="49"/>
      <c r="BA373" s="49"/>
      <c r="BB373" s="49"/>
      <c r="BC373" s="49"/>
      <c r="BD373" s="49"/>
      <c r="BE373" s="49"/>
      <c r="BF373" s="74"/>
      <c r="BG373" s="132"/>
      <c r="BH373" s="76"/>
      <c r="BI373" s="77"/>
      <c r="BJ373" s="439"/>
      <c r="BK373" s="439"/>
      <c r="BL373" s="439">
        <v>13</v>
      </c>
      <c r="BM373" s="439"/>
      <c r="BN373" s="439"/>
      <c r="BO373" s="439"/>
      <c r="BP373" s="439"/>
      <c r="BQ373" s="439"/>
      <c r="BR373" s="439"/>
      <c r="BS373" s="440"/>
      <c r="BT373" s="441"/>
      <c r="BU373" s="439"/>
      <c r="BV373" s="441"/>
      <c r="BW373" s="441"/>
      <c r="BX373" s="441"/>
      <c r="BY373" s="439"/>
      <c r="BZ373" s="439"/>
      <c r="CA373" s="439"/>
      <c r="CB373" s="439"/>
      <c r="CC373" s="439"/>
      <c r="CD373" s="439">
        <v>13</v>
      </c>
      <c r="CE373" s="439"/>
      <c r="CF373" s="77"/>
      <c r="CG373" s="439"/>
      <c r="CH373" s="439">
        <v>5</v>
      </c>
      <c r="CI373" s="439">
        <v>8</v>
      </c>
      <c r="CJ373" s="78"/>
      <c r="CK373" s="133"/>
      <c r="CL373" s="75"/>
    </row>
    <row r="374" spans="1:90" s="47" customFormat="1" ht="13" customHeight="1">
      <c r="A374" s="1143"/>
      <c r="B374" s="432" t="s">
        <v>488</v>
      </c>
      <c r="C374" s="433" t="s">
        <v>489</v>
      </c>
      <c r="D374" s="160">
        <v>10</v>
      </c>
      <c r="E374" s="442">
        <v>86</v>
      </c>
      <c r="F374" s="161"/>
      <c r="G374" s="162"/>
      <c r="H374" s="163"/>
      <c r="I374" s="533"/>
      <c r="J374" s="164"/>
      <c r="K374" s="165"/>
      <c r="L374" s="166"/>
      <c r="M374" s="167"/>
      <c r="N374" s="168"/>
      <c r="O374" s="169"/>
      <c r="P374" s="170"/>
      <c r="Q374" s="171"/>
      <c r="R374" s="172"/>
      <c r="S374" s="577"/>
      <c r="T374" s="435">
        <f t="shared" si="54"/>
        <v>0</v>
      </c>
      <c r="U374" s="435">
        <f t="shared" si="55"/>
        <v>0</v>
      </c>
      <c r="V374" s="436" t="str">
        <f t="shared" si="56"/>
        <v>-</v>
      </c>
      <c r="W374" s="488" t="s">
        <v>1910</v>
      </c>
      <c r="X374" s="155">
        <v>0.98</v>
      </c>
      <c r="Y374" s="156">
        <f t="shared" si="57"/>
        <v>0</v>
      </c>
      <c r="Z374" s="156"/>
      <c r="AA374" s="175" t="s">
        <v>1252</v>
      </c>
      <c r="AB374" s="438" t="s">
        <v>1262</v>
      </c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49"/>
      <c r="AO374" s="49"/>
      <c r="AP374" s="49"/>
      <c r="AQ374" s="49"/>
      <c r="AR374" s="49"/>
      <c r="AS374" s="49"/>
      <c r="AT374" s="49"/>
      <c r="AU374" s="49"/>
      <c r="AV374" s="49"/>
      <c r="AW374" s="49"/>
      <c r="AX374" s="49"/>
      <c r="AY374" s="49"/>
      <c r="AZ374" s="49"/>
      <c r="BA374" s="49"/>
      <c r="BB374" s="49"/>
      <c r="BC374" s="49"/>
      <c r="BD374" s="49"/>
      <c r="BE374" s="49"/>
      <c r="BF374" s="74"/>
      <c r="BG374" s="132"/>
      <c r="BH374" s="76"/>
      <c r="BI374" s="77"/>
      <c r="BJ374" s="439"/>
      <c r="BK374" s="439"/>
      <c r="BL374" s="439">
        <v>10</v>
      </c>
      <c r="BM374" s="439"/>
      <c r="BN374" s="439"/>
      <c r="BO374" s="439"/>
      <c r="BP374" s="439"/>
      <c r="BQ374" s="439"/>
      <c r="BR374" s="439"/>
      <c r="BS374" s="440"/>
      <c r="BT374" s="441">
        <v>10</v>
      </c>
      <c r="BU374" s="439"/>
      <c r="BV374" s="441"/>
      <c r="BW374" s="441"/>
      <c r="BX374" s="441">
        <v>10</v>
      </c>
      <c r="BY374" s="439"/>
      <c r="BZ374" s="439"/>
      <c r="CA374" s="439"/>
      <c r="CB374" s="439"/>
      <c r="CC374" s="439"/>
      <c r="CD374" s="439"/>
      <c r="CE374" s="439"/>
      <c r="CF374" s="77"/>
      <c r="CG374" s="439"/>
      <c r="CH374" s="439"/>
      <c r="CI374" s="439"/>
      <c r="CJ374" s="78"/>
      <c r="CK374" s="133"/>
      <c r="CL374" s="75"/>
    </row>
    <row r="375" spans="1:90" s="47" customFormat="1" ht="13" customHeight="1">
      <c r="A375" s="1143"/>
      <c r="B375" s="432" t="s">
        <v>490</v>
      </c>
      <c r="C375" s="433" t="s">
        <v>491</v>
      </c>
      <c r="D375" s="160">
        <v>5</v>
      </c>
      <c r="E375" s="442">
        <v>107</v>
      </c>
      <c r="F375" s="161"/>
      <c r="G375" s="162"/>
      <c r="H375" s="163"/>
      <c r="I375" s="533"/>
      <c r="J375" s="164"/>
      <c r="K375" s="165"/>
      <c r="L375" s="166"/>
      <c r="M375" s="167"/>
      <c r="N375" s="168"/>
      <c r="O375" s="169"/>
      <c r="P375" s="170"/>
      <c r="Q375" s="171"/>
      <c r="R375" s="172"/>
      <c r="S375" s="577"/>
      <c r="T375" s="435">
        <f t="shared" si="54"/>
        <v>0</v>
      </c>
      <c r="U375" s="435">
        <f t="shared" si="55"/>
        <v>0</v>
      </c>
      <c r="V375" s="436" t="str">
        <f t="shared" si="56"/>
        <v>-</v>
      </c>
      <c r="W375" s="489" t="s">
        <v>1911</v>
      </c>
      <c r="X375" s="155">
        <v>1.74</v>
      </c>
      <c r="Y375" s="156">
        <f t="shared" si="57"/>
        <v>0</v>
      </c>
      <c r="Z375" s="156"/>
      <c r="AA375" s="175" t="s">
        <v>1260</v>
      </c>
      <c r="AB375" s="438" t="s">
        <v>1260</v>
      </c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  <c r="AT375" s="49"/>
      <c r="AU375" s="49"/>
      <c r="AV375" s="49"/>
      <c r="AW375" s="49"/>
      <c r="AX375" s="49"/>
      <c r="AY375" s="49"/>
      <c r="AZ375" s="49"/>
      <c r="BA375" s="49"/>
      <c r="BB375" s="49"/>
      <c r="BC375" s="49"/>
      <c r="BD375" s="49"/>
      <c r="BE375" s="49"/>
      <c r="BF375" s="74"/>
      <c r="BG375" s="132"/>
      <c r="BH375" s="76"/>
      <c r="BI375" s="77"/>
      <c r="BJ375" s="439"/>
      <c r="BK375" s="439"/>
      <c r="BL375" s="439"/>
      <c r="BM375" s="439">
        <v>5</v>
      </c>
      <c r="BN375" s="439"/>
      <c r="BO375" s="439"/>
      <c r="BP375" s="439"/>
      <c r="BQ375" s="439"/>
      <c r="BR375" s="439"/>
      <c r="BS375" s="440"/>
      <c r="BT375" s="441"/>
      <c r="BU375" s="439"/>
      <c r="BV375" s="441"/>
      <c r="BW375" s="441"/>
      <c r="BX375" s="441"/>
      <c r="BY375" s="439"/>
      <c r="BZ375" s="439"/>
      <c r="CA375" s="439"/>
      <c r="CB375" s="439"/>
      <c r="CC375" s="439"/>
      <c r="CD375" s="439">
        <v>5</v>
      </c>
      <c r="CE375" s="439"/>
      <c r="CF375" s="77"/>
      <c r="CG375" s="439"/>
      <c r="CH375" s="439">
        <v>3</v>
      </c>
      <c r="CI375" s="439">
        <v>2</v>
      </c>
      <c r="CJ375" s="78"/>
      <c r="CK375" s="133"/>
      <c r="CL375" s="75"/>
    </row>
    <row r="376" spans="1:90" s="47" customFormat="1" ht="13" customHeight="1">
      <c r="A376" s="1143"/>
      <c r="B376" s="432" t="s">
        <v>492</v>
      </c>
      <c r="C376" s="433" t="s">
        <v>493</v>
      </c>
      <c r="D376" s="160">
        <v>10</v>
      </c>
      <c r="E376" s="442">
        <v>150</v>
      </c>
      <c r="F376" s="161"/>
      <c r="G376" s="162"/>
      <c r="H376" s="163"/>
      <c r="I376" s="533"/>
      <c r="J376" s="164"/>
      <c r="K376" s="165"/>
      <c r="L376" s="166"/>
      <c r="M376" s="167"/>
      <c r="N376" s="168"/>
      <c r="O376" s="169"/>
      <c r="P376" s="170"/>
      <c r="Q376" s="171"/>
      <c r="R376" s="172"/>
      <c r="S376" s="577"/>
      <c r="T376" s="435">
        <f t="shared" si="54"/>
        <v>0</v>
      </c>
      <c r="U376" s="435">
        <f t="shared" si="55"/>
        <v>0</v>
      </c>
      <c r="V376" s="436" t="str">
        <f t="shared" si="56"/>
        <v>-</v>
      </c>
      <c r="W376" s="490" t="s">
        <v>1909</v>
      </c>
      <c r="X376" s="155">
        <v>2.2200000000000002</v>
      </c>
      <c r="Y376" s="156">
        <f t="shared" si="57"/>
        <v>0</v>
      </c>
      <c r="Z376" s="156"/>
      <c r="AA376" s="175" t="s">
        <v>1260</v>
      </c>
      <c r="AB376" s="438" t="s">
        <v>1260</v>
      </c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  <c r="AT376" s="49"/>
      <c r="AU376" s="49"/>
      <c r="AV376" s="49"/>
      <c r="AW376" s="49"/>
      <c r="AX376" s="49"/>
      <c r="AY376" s="49"/>
      <c r="AZ376" s="49"/>
      <c r="BA376" s="49"/>
      <c r="BB376" s="49"/>
      <c r="BC376" s="49"/>
      <c r="BD376" s="49"/>
      <c r="BE376" s="49"/>
      <c r="BF376" s="74"/>
      <c r="BG376" s="132"/>
      <c r="BH376" s="76"/>
      <c r="BI376" s="77"/>
      <c r="BJ376" s="439"/>
      <c r="BK376" s="439"/>
      <c r="BL376" s="439"/>
      <c r="BM376" s="439">
        <v>10</v>
      </c>
      <c r="BN376" s="439"/>
      <c r="BO376" s="439"/>
      <c r="BP376" s="439"/>
      <c r="BQ376" s="439"/>
      <c r="BR376" s="439"/>
      <c r="BS376" s="440"/>
      <c r="BT376" s="439"/>
      <c r="BU376" s="439"/>
      <c r="BV376" s="439"/>
      <c r="BW376" s="439"/>
      <c r="BX376" s="439"/>
      <c r="BY376" s="439"/>
      <c r="BZ376" s="439"/>
      <c r="CA376" s="439"/>
      <c r="CB376" s="439"/>
      <c r="CC376" s="439"/>
      <c r="CD376" s="439">
        <v>10</v>
      </c>
      <c r="CE376" s="439"/>
      <c r="CF376" s="77"/>
      <c r="CG376" s="439"/>
      <c r="CH376" s="439">
        <v>5</v>
      </c>
      <c r="CI376" s="439">
        <v>5</v>
      </c>
      <c r="CJ376" s="78"/>
      <c r="CK376" s="133"/>
      <c r="CL376" s="75"/>
    </row>
    <row r="377" spans="1:90" s="47" customFormat="1" ht="13" customHeight="1">
      <c r="A377" s="1143"/>
      <c r="B377" s="432" t="s">
        <v>494</v>
      </c>
      <c r="C377" s="433" t="s">
        <v>495</v>
      </c>
      <c r="D377" s="160">
        <v>3</v>
      </c>
      <c r="E377" s="442">
        <v>118</v>
      </c>
      <c r="F377" s="161"/>
      <c r="G377" s="162"/>
      <c r="H377" s="163"/>
      <c r="I377" s="533"/>
      <c r="J377" s="164"/>
      <c r="K377" s="165"/>
      <c r="L377" s="166"/>
      <c r="M377" s="167"/>
      <c r="N377" s="168"/>
      <c r="O377" s="169"/>
      <c r="P377" s="170"/>
      <c r="Q377" s="171"/>
      <c r="R377" s="172"/>
      <c r="S377" s="577"/>
      <c r="T377" s="435">
        <f t="shared" si="54"/>
        <v>0</v>
      </c>
      <c r="U377" s="435">
        <f t="shared" si="55"/>
        <v>0</v>
      </c>
      <c r="V377" s="436" t="str">
        <f t="shared" si="56"/>
        <v>-</v>
      </c>
      <c r="W377" s="480" t="s">
        <v>1912</v>
      </c>
      <c r="X377" s="155">
        <v>1.34</v>
      </c>
      <c r="Y377" s="156">
        <f t="shared" si="57"/>
        <v>0</v>
      </c>
      <c r="Z377" s="156"/>
      <c r="AA377" s="175" t="s">
        <v>1260</v>
      </c>
      <c r="AB377" s="438" t="s">
        <v>1261</v>
      </c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49"/>
      <c r="AO377" s="49"/>
      <c r="AP377" s="49"/>
      <c r="AQ377" s="49"/>
      <c r="AR377" s="49"/>
      <c r="AS377" s="49"/>
      <c r="AT377" s="49"/>
      <c r="AU377" s="49"/>
      <c r="AV377" s="49"/>
      <c r="AW377" s="49"/>
      <c r="AX377" s="49"/>
      <c r="AY377" s="49"/>
      <c r="AZ377" s="49"/>
      <c r="BA377" s="49"/>
      <c r="BB377" s="49"/>
      <c r="BC377" s="49"/>
      <c r="BD377" s="49"/>
      <c r="BE377" s="49"/>
      <c r="BF377" s="74"/>
      <c r="BG377" s="132"/>
      <c r="BH377" s="76"/>
      <c r="BI377" s="77"/>
      <c r="BJ377" s="439"/>
      <c r="BK377" s="439"/>
      <c r="BL377" s="439"/>
      <c r="BM377" s="439"/>
      <c r="BN377" s="439">
        <v>3</v>
      </c>
      <c r="BO377" s="439"/>
      <c r="BP377" s="439"/>
      <c r="BQ377" s="439"/>
      <c r="BR377" s="439"/>
      <c r="BS377" s="440"/>
      <c r="BT377" s="439"/>
      <c r="BU377" s="439"/>
      <c r="BV377" s="439"/>
      <c r="BW377" s="439"/>
      <c r="BX377" s="439"/>
      <c r="BY377" s="439"/>
      <c r="BZ377" s="439"/>
      <c r="CA377" s="439"/>
      <c r="CB377" s="439"/>
      <c r="CC377" s="439"/>
      <c r="CD377" s="439"/>
      <c r="CE377" s="439">
        <v>3</v>
      </c>
      <c r="CF377" s="77"/>
      <c r="CG377" s="439"/>
      <c r="CH377" s="439">
        <v>3</v>
      </c>
      <c r="CI377" s="439"/>
      <c r="CJ377" s="78"/>
      <c r="CK377" s="133"/>
      <c r="CL377" s="75"/>
    </row>
    <row r="378" spans="1:90" s="47" customFormat="1" ht="13" customHeight="1">
      <c r="A378" s="1143"/>
      <c r="B378" s="432" t="s">
        <v>496</v>
      </c>
      <c r="C378" s="433" t="s">
        <v>497</v>
      </c>
      <c r="D378" s="160">
        <v>3</v>
      </c>
      <c r="E378" s="442">
        <v>114</v>
      </c>
      <c r="F378" s="161"/>
      <c r="G378" s="162"/>
      <c r="H378" s="163"/>
      <c r="I378" s="533"/>
      <c r="J378" s="164"/>
      <c r="K378" s="165"/>
      <c r="L378" s="166"/>
      <c r="M378" s="167"/>
      <c r="N378" s="168"/>
      <c r="O378" s="169"/>
      <c r="P378" s="170"/>
      <c r="Q378" s="171"/>
      <c r="R378" s="172"/>
      <c r="S378" s="577"/>
      <c r="T378" s="435">
        <f t="shared" si="54"/>
        <v>0</v>
      </c>
      <c r="U378" s="435">
        <f t="shared" si="55"/>
        <v>0</v>
      </c>
      <c r="V378" s="436" t="str">
        <f t="shared" si="56"/>
        <v>-</v>
      </c>
      <c r="W378" s="480" t="s">
        <v>1913</v>
      </c>
      <c r="X378" s="155">
        <v>1.31</v>
      </c>
      <c r="Y378" s="156">
        <f t="shared" si="57"/>
        <v>0</v>
      </c>
      <c r="Z378" s="156"/>
      <c r="AA378" s="175" t="s">
        <v>1252</v>
      </c>
      <c r="AB378" s="438" t="s">
        <v>1261</v>
      </c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49"/>
      <c r="BA378" s="49"/>
      <c r="BB378" s="49"/>
      <c r="BC378" s="49"/>
      <c r="BD378" s="49"/>
      <c r="BE378" s="49"/>
      <c r="BF378" s="74"/>
      <c r="BG378" s="132"/>
      <c r="BH378" s="76"/>
      <c r="BI378" s="77"/>
      <c r="BJ378" s="439"/>
      <c r="BK378" s="439"/>
      <c r="BL378" s="439"/>
      <c r="BM378" s="439"/>
      <c r="BN378" s="439">
        <v>3</v>
      </c>
      <c r="BO378" s="439"/>
      <c r="BP378" s="439"/>
      <c r="BQ378" s="439"/>
      <c r="BR378" s="439"/>
      <c r="BS378" s="440"/>
      <c r="BT378" s="439"/>
      <c r="BU378" s="439"/>
      <c r="BV378" s="439"/>
      <c r="BW378" s="439"/>
      <c r="BX378" s="439"/>
      <c r="BY378" s="439"/>
      <c r="BZ378" s="439"/>
      <c r="CA378" s="439"/>
      <c r="CB378" s="439"/>
      <c r="CC378" s="439">
        <v>3</v>
      </c>
      <c r="CD378" s="439"/>
      <c r="CE378" s="439"/>
      <c r="CF378" s="77"/>
      <c r="CG378" s="439"/>
      <c r="CH378" s="439"/>
      <c r="CI378" s="439">
        <v>3</v>
      </c>
      <c r="CJ378" s="78"/>
      <c r="CK378" s="133"/>
      <c r="CL378" s="75"/>
    </row>
    <row r="379" spans="1:90" s="47" customFormat="1" ht="13" customHeight="1">
      <c r="A379" s="1143"/>
      <c r="B379" s="432" t="s">
        <v>498</v>
      </c>
      <c r="C379" s="433" t="s">
        <v>499</v>
      </c>
      <c r="D379" s="160">
        <v>5</v>
      </c>
      <c r="E379" s="442">
        <v>125</v>
      </c>
      <c r="F379" s="161"/>
      <c r="G379" s="162"/>
      <c r="H379" s="163"/>
      <c r="I379" s="533"/>
      <c r="J379" s="164"/>
      <c r="K379" s="165"/>
      <c r="L379" s="166"/>
      <c r="M379" s="167"/>
      <c r="N379" s="168"/>
      <c r="O379" s="169"/>
      <c r="P379" s="170"/>
      <c r="Q379" s="171"/>
      <c r="R379" s="172"/>
      <c r="S379" s="577"/>
      <c r="T379" s="435">
        <f t="shared" si="54"/>
        <v>0</v>
      </c>
      <c r="U379" s="435">
        <f t="shared" si="55"/>
        <v>0</v>
      </c>
      <c r="V379" s="436" t="str">
        <f t="shared" si="56"/>
        <v>-</v>
      </c>
      <c r="W379" s="480" t="s">
        <v>1914</v>
      </c>
      <c r="X379" s="155">
        <v>2.15</v>
      </c>
      <c r="Y379" s="156">
        <f t="shared" si="57"/>
        <v>0</v>
      </c>
      <c r="Z379" s="156"/>
      <c r="AA379" s="175" t="s">
        <v>1260</v>
      </c>
      <c r="AB379" s="438" t="s">
        <v>1261</v>
      </c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  <c r="AT379" s="49"/>
      <c r="AU379" s="49"/>
      <c r="AV379" s="49"/>
      <c r="AW379" s="49"/>
      <c r="AX379" s="49"/>
      <c r="AY379" s="49"/>
      <c r="AZ379" s="49"/>
      <c r="BA379" s="49"/>
      <c r="BB379" s="49"/>
      <c r="BC379" s="49"/>
      <c r="BD379" s="49"/>
      <c r="BE379" s="49"/>
      <c r="BF379" s="74"/>
      <c r="BG379" s="132"/>
      <c r="BH379" s="76"/>
      <c r="BI379" s="77"/>
      <c r="BJ379" s="439"/>
      <c r="BK379" s="439"/>
      <c r="BL379" s="439"/>
      <c r="BM379" s="439"/>
      <c r="BN379" s="439">
        <v>5</v>
      </c>
      <c r="BO379" s="439"/>
      <c r="BP379" s="439"/>
      <c r="BQ379" s="439"/>
      <c r="BR379" s="439"/>
      <c r="BS379" s="440"/>
      <c r="BT379" s="439"/>
      <c r="BU379" s="439"/>
      <c r="BV379" s="439"/>
      <c r="BW379" s="439"/>
      <c r="BX379" s="439"/>
      <c r="BY379" s="439"/>
      <c r="BZ379" s="439"/>
      <c r="CA379" s="439"/>
      <c r="CB379" s="439"/>
      <c r="CC379" s="439"/>
      <c r="CD379" s="439">
        <v>5</v>
      </c>
      <c r="CE379" s="439"/>
      <c r="CF379" s="77"/>
      <c r="CG379" s="439"/>
      <c r="CH379" s="439">
        <v>3</v>
      </c>
      <c r="CI379" s="439">
        <v>2</v>
      </c>
      <c r="CJ379" s="78"/>
      <c r="CK379" s="133"/>
      <c r="CL379" s="75"/>
    </row>
    <row r="380" spans="1:90" s="47" customFormat="1" ht="13" customHeight="1">
      <c r="A380" s="1143"/>
      <c r="B380" s="432" t="s">
        <v>500</v>
      </c>
      <c r="C380" s="433" t="s">
        <v>501</v>
      </c>
      <c r="D380" s="160">
        <v>5</v>
      </c>
      <c r="E380" s="442">
        <v>131</v>
      </c>
      <c r="F380" s="161"/>
      <c r="G380" s="162"/>
      <c r="H380" s="163"/>
      <c r="I380" s="533"/>
      <c r="J380" s="164"/>
      <c r="K380" s="165"/>
      <c r="L380" s="166"/>
      <c r="M380" s="167"/>
      <c r="N380" s="168"/>
      <c r="O380" s="169"/>
      <c r="P380" s="170"/>
      <c r="Q380" s="171"/>
      <c r="R380" s="172"/>
      <c r="S380" s="577"/>
      <c r="T380" s="435">
        <f t="shared" si="54"/>
        <v>0</v>
      </c>
      <c r="U380" s="435">
        <f t="shared" si="55"/>
        <v>0</v>
      </c>
      <c r="V380" s="436" t="str">
        <f t="shared" si="56"/>
        <v>-</v>
      </c>
      <c r="W380" s="480" t="s">
        <v>1824</v>
      </c>
      <c r="X380" s="155">
        <v>2.2200000000000002</v>
      </c>
      <c r="Y380" s="156">
        <f t="shared" si="57"/>
        <v>0</v>
      </c>
      <c r="Z380" s="156"/>
      <c r="AA380" s="175" t="s">
        <v>1260</v>
      </c>
      <c r="AB380" s="438" t="s">
        <v>1261</v>
      </c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49"/>
      <c r="AR380" s="49"/>
      <c r="AS380" s="49"/>
      <c r="AT380" s="49"/>
      <c r="AU380" s="49"/>
      <c r="AV380" s="49"/>
      <c r="AW380" s="49"/>
      <c r="AX380" s="49"/>
      <c r="AY380" s="49"/>
      <c r="AZ380" s="49"/>
      <c r="BA380" s="49"/>
      <c r="BB380" s="49"/>
      <c r="BC380" s="49"/>
      <c r="BD380" s="49"/>
      <c r="BE380" s="49"/>
      <c r="BF380" s="74"/>
      <c r="BG380" s="132"/>
      <c r="BH380" s="76"/>
      <c r="BI380" s="77"/>
      <c r="BJ380" s="439"/>
      <c r="BK380" s="439"/>
      <c r="BL380" s="439"/>
      <c r="BM380" s="439"/>
      <c r="BN380" s="439">
        <v>5</v>
      </c>
      <c r="BO380" s="439"/>
      <c r="BP380" s="439"/>
      <c r="BQ380" s="439"/>
      <c r="BR380" s="439"/>
      <c r="BS380" s="440"/>
      <c r="BT380" s="439"/>
      <c r="BU380" s="439"/>
      <c r="BV380" s="439"/>
      <c r="BW380" s="439"/>
      <c r="BX380" s="439"/>
      <c r="BY380" s="439"/>
      <c r="BZ380" s="439"/>
      <c r="CA380" s="439"/>
      <c r="CB380" s="439"/>
      <c r="CC380" s="439"/>
      <c r="CD380" s="439">
        <v>5</v>
      </c>
      <c r="CE380" s="439"/>
      <c r="CF380" s="77"/>
      <c r="CG380" s="439"/>
      <c r="CH380" s="439">
        <v>3</v>
      </c>
      <c r="CI380" s="439">
        <v>2</v>
      </c>
      <c r="CJ380" s="78"/>
      <c r="CK380" s="133"/>
      <c r="CL380" s="75"/>
    </row>
    <row r="381" spans="1:90" s="47" customFormat="1" ht="13" customHeight="1">
      <c r="A381" s="1143"/>
      <c r="B381" s="432" t="s">
        <v>502</v>
      </c>
      <c r="C381" s="433" t="s">
        <v>503</v>
      </c>
      <c r="D381" s="160">
        <v>2</v>
      </c>
      <c r="E381" s="442">
        <v>147</v>
      </c>
      <c r="F381" s="161"/>
      <c r="G381" s="162"/>
      <c r="H381" s="163"/>
      <c r="I381" s="533"/>
      <c r="J381" s="164"/>
      <c r="K381" s="165"/>
      <c r="L381" s="166"/>
      <c r="M381" s="167"/>
      <c r="N381" s="168"/>
      <c r="O381" s="169"/>
      <c r="P381" s="170"/>
      <c r="Q381" s="171"/>
      <c r="R381" s="172"/>
      <c r="S381" s="577"/>
      <c r="T381" s="435">
        <f t="shared" si="54"/>
        <v>0</v>
      </c>
      <c r="U381" s="435">
        <f t="shared" si="55"/>
        <v>0</v>
      </c>
      <c r="V381" s="436" t="str">
        <f t="shared" si="56"/>
        <v>-</v>
      </c>
      <c r="W381" s="480" t="s">
        <v>1915</v>
      </c>
      <c r="X381" s="155">
        <v>2.09</v>
      </c>
      <c r="Y381" s="156">
        <f t="shared" si="57"/>
        <v>0</v>
      </c>
      <c r="Z381" s="156"/>
      <c r="AA381" s="175" t="s">
        <v>1260</v>
      </c>
      <c r="AB381" s="438" t="s">
        <v>1257</v>
      </c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  <c r="AT381" s="49"/>
      <c r="AU381" s="49"/>
      <c r="AV381" s="49"/>
      <c r="AW381" s="49"/>
      <c r="AX381" s="49"/>
      <c r="AY381" s="49"/>
      <c r="AZ381" s="49"/>
      <c r="BA381" s="49"/>
      <c r="BB381" s="49"/>
      <c r="BC381" s="49"/>
      <c r="BD381" s="49"/>
      <c r="BE381" s="49"/>
      <c r="BF381" s="74"/>
      <c r="BG381" s="132"/>
      <c r="BH381" s="76"/>
      <c r="BI381" s="77"/>
      <c r="BJ381" s="439"/>
      <c r="BK381" s="439"/>
      <c r="BL381" s="439"/>
      <c r="BM381" s="439"/>
      <c r="BN381" s="439"/>
      <c r="BO381" s="439">
        <v>2</v>
      </c>
      <c r="BP381" s="439"/>
      <c r="BQ381" s="439"/>
      <c r="BR381" s="439"/>
      <c r="BS381" s="440"/>
      <c r="BT381" s="439"/>
      <c r="BU381" s="439"/>
      <c r="BV381" s="439"/>
      <c r="BW381" s="439"/>
      <c r="BX381" s="439"/>
      <c r="BY381" s="439"/>
      <c r="BZ381" s="439"/>
      <c r="CA381" s="439"/>
      <c r="CB381" s="439"/>
      <c r="CC381" s="439"/>
      <c r="CD381" s="439">
        <v>2</v>
      </c>
      <c r="CE381" s="439"/>
      <c r="CF381" s="77"/>
      <c r="CG381" s="439">
        <v>1</v>
      </c>
      <c r="CH381" s="439">
        <v>1</v>
      </c>
      <c r="CI381" s="439"/>
      <c r="CJ381" s="78"/>
      <c r="CK381" s="133"/>
      <c r="CL381" s="75"/>
    </row>
    <row r="382" spans="1:90" s="47" customFormat="1" ht="13" customHeight="1">
      <c r="A382" s="1143"/>
      <c r="B382" s="432" t="s">
        <v>504</v>
      </c>
      <c r="C382" s="433" t="s">
        <v>505</v>
      </c>
      <c r="D382" s="160">
        <v>2</v>
      </c>
      <c r="E382" s="442">
        <v>158</v>
      </c>
      <c r="F382" s="161"/>
      <c r="G382" s="162"/>
      <c r="H382" s="163"/>
      <c r="I382" s="533"/>
      <c r="J382" s="164"/>
      <c r="K382" s="165"/>
      <c r="L382" s="166"/>
      <c r="M382" s="167"/>
      <c r="N382" s="168"/>
      <c r="O382" s="169"/>
      <c r="P382" s="170"/>
      <c r="Q382" s="171"/>
      <c r="R382" s="172"/>
      <c r="S382" s="577"/>
      <c r="T382" s="435">
        <f t="shared" si="54"/>
        <v>0</v>
      </c>
      <c r="U382" s="435">
        <f t="shared" si="55"/>
        <v>0</v>
      </c>
      <c r="V382" s="436" t="str">
        <f t="shared" si="56"/>
        <v>-</v>
      </c>
      <c r="W382" s="480" t="s">
        <v>506</v>
      </c>
      <c r="X382" s="155">
        <v>2.2400000000000002</v>
      </c>
      <c r="Y382" s="156">
        <f t="shared" si="57"/>
        <v>0</v>
      </c>
      <c r="Z382" s="156"/>
      <c r="AA382" s="175" t="s">
        <v>1260</v>
      </c>
      <c r="AB382" s="438" t="s">
        <v>1257</v>
      </c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49"/>
      <c r="AO382" s="49"/>
      <c r="AP382" s="49"/>
      <c r="AQ382" s="49"/>
      <c r="AR382" s="49"/>
      <c r="AS382" s="49"/>
      <c r="AT382" s="49"/>
      <c r="AU382" s="49"/>
      <c r="AV382" s="49"/>
      <c r="AW382" s="49"/>
      <c r="AX382" s="49"/>
      <c r="AY382" s="49"/>
      <c r="AZ382" s="49"/>
      <c r="BA382" s="49"/>
      <c r="BB382" s="49"/>
      <c r="BC382" s="49"/>
      <c r="BD382" s="49"/>
      <c r="BE382" s="49"/>
      <c r="BF382" s="74"/>
      <c r="BG382" s="132"/>
      <c r="BH382" s="76"/>
      <c r="BI382" s="77"/>
      <c r="BJ382" s="439"/>
      <c r="BK382" s="439"/>
      <c r="BL382" s="439"/>
      <c r="BM382" s="439"/>
      <c r="BN382" s="439"/>
      <c r="BO382" s="439">
        <v>2</v>
      </c>
      <c r="BP382" s="439"/>
      <c r="BQ382" s="439"/>
      <c r="BR382" s="439"/>
      <c r="BS382" s="440"/>
      <c r="BT382" s="439"/>
      <c r="BU382" s="439"/>
      <c r="BV382" s="439"/>
      <c r="BW382" s="439"/>
      <c r="BX382" s="439"/>
      <c r="BY382" s="439"/>
      <c r="BZ382" s="439"/>
      <c r="CA382" s="439"/>
      <c r="CB382" s="439"/>
      <c r="CC382" s="439">
        <v>2</v>
      </c>
      <c r="CD382" s="439"/>
      <c r="CE382" s="439"/>
      <c r="CF382" s="77"/>
      <c r="CG382" s="439">
        <v>1</v>
      </c>
      <c r="CH382" s="439">
        <v>1</v>
      </c>
      <c r="CI382" s="439"/>
      <c r="CJ382" s="78"/>
      <c r="CK382" s="133"/>
      <c r="CL382" s="75"/>
    </row>
    <row r="383" spans="1:90" s="47" customFormat="1" ht="13" customHeight="1">
      <c r="A383" s="1143"/>
      <c r="B383" s="432" t="s">
        <v>507</v>
      </c>
      <c r="C383" s="433" t="s">
        <v>508</v>
      </c>
      <c r="D383" s="160">
        <v>3</v>
      </c>
      <c r="E383" s="442">
        <v>170</v>
      </c>
      <c r="F383" s="161"/>
      <c r="G383" s="162"/>
      <c r="H383" s="163"/>
      <c r="I383" s="533"/>
      <c r="J383" s="164"/>
      <c r="K383" s="165"/>
      <c r="L383" s="166"/>
      <c r="M383" s="167"/>
      <c r="N383" s="168"/>
      <c r="O383" s="169"/>
      <c r="P383" s="170"/>
      <c r="Q383" s="171"/>
      <c r="R383" s="172"/>
      <c r="S383" s="577"/>
      <c r="T383" s="435">
        <f t="shared" si="54"/>
        <v>0</v>
      </c>
      <c r="U383" s="435">
        <f t="shared" si="55"/>
        <v>0</v>
      </c>
      <c r="V383" s="436" t="str">
        <f t="shared" si="56"/>
        <v>-</v>
      </c>
      <c r="W383" s="480" t="s">
        <v>1824</v>
      </c>
      <c r="X383" s="155">
        <v>2.2400000000000002</v>
      </c>
      <c r="Y383" s="156">
        <f t="shared" si="57"/>
        <v>0</v>
      </c>
      <c r="Z383" s="156"/>
      <c r="AA383" s="175" t="s">
        <v>1252</v>
      </c>
      <c r="AB383" s="438" t="s">
        <v>1257</v>
      </c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49"/>
      <c r="AO383" s="49"/>
      <c r="AP383" s="49"/>
      <c r="AQ383" s="49"/>
      <c r="AR383" s="49"/>
      <c r="AS383" s="49"/>
      <c r="AT383" s="49"/>
      <c r="AU383" s="49"/>
      <c r="AV383" s="49"/>
      <c r="AW383" s="49"/>
      <c r="AX383" s="49"/>
      <c r="AY383" s="49"/>
      <c r="AZ383" s="49"/>
      <c r="BA383" s="49"/>
      <c r="BB383" s="49"/>
      <c r="BC383" s="49"/>
      <c r="BD383" s="49"/>
      <c r="BE383" s="49"/>
      <c r="BF383" s="74"/>
      <c r="BG383" s="132"/>
      <c r="BH383" s="76"/>
      <c r="BI383" s="77"/>
      <c r="BJ383" s="439"/>
      <c r="BK383" s="439"/>
      <c r="BL383" s="439"/>
      <c r="BM383" s="439"/>
      <c r="BN383" s="439"/>
      <c r="BO383" s="439">
        <v>3</v>
      </c>
      <c r="BP383" s="439"/>
      <c r="BQ383" s="439"/>
      <c r="BR383" s="439"/>
      <c r="BS383" s="440"/>
      <c r="BT383" s="439"/>
      <c r="BU383" s="439"/>
      <c r="BV383" s="439"/>
      <c r="BW383" s="439"/>
      <c r="BX383" s="439"/>
      <c r="BY383" s="439"/>
      <c r="BZ383" s="439"/>
      <c r="CA383" s="439"/>
      <c r="CB383" s="439"/>
      <c r="CC383" s="439">
        <v>3</v>
      </c>
      <c r="CD383" s="439"/>
      <c r="CE383" s="439"/>
      <c r="CF383" s="77"/>
      <c r="CG383" s="439"/>
      <c r="CH383" s="439"/>
      <c r="CI383" s="439">
        <v>3</v>
      </c>
      <c r="CJ383" s="78"/>
      <c r="CK383" s="133"/>
      <c r="CL383" s="75"/>
    </row>
    <row r="384" spans="1:90" s="47" customFormat="1" ht="13" customHeight="1">
      <c r="A384" s="1143"/>
      <c r="B384" s="432" t="s">
        <v>509</v>
      </c>
      <c r="C384" s="433" t="s">
        <v>510</v>
      </c>
      <c r="D384" s="160">
        <v>3</v>
      </c>
      <c r="E384" s="442">
        <v>151</v>
      </c>
      <c r="F384" s="161"/>
      <c r="G384" s="162"/>
      <c r="H384" s="163"/>
      <c r="I384" s="533"/>
      <c r="J384" s="164"/>
      <c r="K384" s="165"/>
      <c r="L384" s="166"/>
      <c r="M384" s="167"/>
      <c r="N384" s="168"/>
      <c r="O384" s="169"/>
      <c r="P384" s="170"/>
      <c r="Q384" s="171"/>
      <c r="R384" s="172"/>
      <c r="S384" s="577"/>
      <c r="T384" s="435">
        <f t="shared" si="54"/>
        <v>0</v>
      </c>
      <c r="U384" s="435">
        <f t="shared" si="55"/>
        <v>0</v>
      </c>
      <c r="V384" s="436" t="str">
        <f t="shared" si="56"/>
        <v>-</v>
      </c>
      <c r="W384" s="480" t="s">
        <v>1916</v>
      </c>
      <c r="X384" s="155">
        <v>1.95</v>
      </c>
      <c r="Y384" s="156">
        <f t="shared" si="57"/>
        <v>0</v>
      </c>
      <c r="Z384" s="156"/>
      <c r="AA384" s="175" t="s">
        <v>1260</v>
      </c>
      <c r="AB384" s="438" t="s">
        <v>1257</v>
      </c>
      <c r="AC384" s="49"/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49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49"/>
      <c r="AZ384" s="49"/>
      <c r="BA384" s="49"/>
      <c r="BB384" s="49"/>
      <c r="BC384" s="49"/>
      <c r="BD384" s="49"/>
      <c r="BE384" s="49"/>
      <c r="BF384" s="74"/>
      <c r="BG384" s="132"/>
      <c r="BH384" s="76"/>
      <c r="BI384" s="77"/>
      <c r="BJ384" s="439"/>
      <c r="BK384" s="439"/>
      <c r="BL384" s="439"/>
      <c r="BM384" s="439"/>
      <c r="BN384" s="439"/>
      <c r="BO384" s="439">
        <v>3</v>
      </c>
      <c r="BP384" s="439"/>
      <c r="BQ384" s="439"/>
      <c r="BR384" s="439"/>
      <c r="BS384" s="440"/>
      <c r="BT384" s="439"/>
      <c r="BU384" s="439"/>
      <c r="BV384" s="439"/>
      <c r="BW384" s="439"/>
      <c r="BX384" s="439"/>
      <c r="BY384" s="439"/>
      <c r="BZ384" s="439"/>
      <c r="CA384" s="439"/>
      <c r="CB384" s="439"/>
      <c r="CC384" s="439"/>
      <c r="CD384" s="439"/>
      <c r="CE384" s="439">
        <v>3</v>
      </c>
      <c r="CF384" s="77"/>
      <c r="CG384" s="439">
        <v>1</v>
      </c>
      <c r="CH384" s="439">
        <v>2</v>
      </c>
      <c r="CI384" s="439"/>
      <c r="CJ384" s="78"/>
      <c r="CK384" s="133"/>
      <c r="CL384" s="75"/>
    </row>
    <row r="385" spans="1:90" s="47" customFormat="1" ht="13" customHeight="1">
      <c r="A385" s="1143"/>
      <c r="B385" s="432" t="s">
        <v>511</v>
      </c>
      <c r="C385" s="433" t="s">
        <v>512</v>
      </c>
      <c r="D385" s="160">
        <v>2</v>
      </c>
      <c r="E385" s="442">
        <v>87</v>
      </c>
      <c r="F385" s="161"/>
      <c r="G385" s="162"/>
      <c r="H385" s="163"/>
      <c r="I385" s="533"/>
      <c r="J385" s="164"/>
      <c r="K385" s="165"/>
      <c r="L385" s="166"/>
      <c r="M385" s="167"/>
      <c r="N385" s="168"/>
      <c r="O385" s="169"/>
      <c r="P385" s="170"/>
      <c r="Q385" s="171"/>
      <c r="R385" s="172"/>
      <c r="S385" s="577"/>
      <c r="T385" s="435">
        <f t="shared" si="54"/>
        <v>0</v>
      </c>
      <c r="U385" s="435">
        <f t="shared" si="55"/>
        <v>0</v>
      </c>
      <c r="V385" s="436" t="str">
        <f t="shared" si="56"/>
        <v>-</v>
      </c>
      <c r="W385" s="480" t="s">
        <v>1836</v>
      </c>
      <c r="X385" s="155">
        <v>1.32</v>
      </c>
      <c r="Y385" s="156">
        <f t="shared" si="57"/>
        <v>0</v>
      </c>
      <c r="Z385" s="156"/>
      <c r="AA385" s="175" t="s">
        <v>1260</v>
      </c>
      <c r="AB385" s="438" t="s">
        <v>1257</v>
      </c>
      <c r="AC385" s="49"/>
      <c r="AD385" s="49"/>
      <c r="AE385" s="49"/>
      <c r="AF385" s="49"/>
      <c r="AG385" s="49"/>
      <c r="AH385" s="49"/>
      <c r="AI385" s="49"/>
      <c r="AJ385" s="49"/>
      <c r="AK385" s="49"/>
      <c r="AL385" s="49"/>
      <c r="AM385" s="49"/>
      <c r="AN385" s="49"/>
      <c r="AO385" s="49"/>
      <c r="AP385" s="49"/>
      <c r="AQ385" s="49"/>
      <c r="AR385" s="49"/>
      <c r="AS385" s="49"/>
      <c r="AT385" s="49"/>
      <c r="AU385" s="49"/>
      <c r="AV385" s="49"/>
      <c r="AW385" s="49"/>
      <c r="AX385" s="49"/>
      <c r="AY385" s="49"/>
      <c r="AZ385" s="49"/>
      <c r="BA385" s="49"/>
      <c r="BB385" s="49"/>
      <c r="BC385" s="49"/>
      <c r="BD385" s="49"/>
      <c r="BE385" s="49"/>
      <c r="BF385" s="74"/>
      <c r="BG385" s="132"/>
      <c r="BH385" s="76"/>
      <c r="BI385" s="77"/>
      <c r="BJ385" s="439"/>
      <c r="BK385" s="439"/>
      <c r="BL385" s="439"/>
      <c r="BM385" s="439"/>
      <c r="BN385" s="439"/>
      <c r="BO385" s="439">
        <v>2</v>
      </c>
      <c r="BP385" s="439"/>
      <c r="BQ385" s="439"/>
      <c r="BR385" s="439"/>
      <c r="BS385" s="440"/>
      <c r="BT385" s="439"/>
      <c r="BU385" s="439"/>
      <c r="BV385" s="439"/>
      <c r="BW385" s="439"/>
      <c r="BX385" s="439"/>
      <c r="BY385" s="439"/>
      <c r="BZ385" s="439"/>
      <c r="CA385" s="439"/>
      <c r="CB385" s="439"/>
      <c r="CC385" s="439"/>
      <c r="CD385" s="439">
        <v>2</v>
      </c>
      <c r="CE385" s="439"/>
      <c r="CF385" s="77"/>
      <c r="CG385" s="439"/>
      <c r="CH385" s="439">
        <v>2</v>
      </c>
      <c r="CI385" s="439"/>
      <c r="CJ385" s="78"/>
      <c r="CK385" s="133"/>
      <c r="CL385" s="75"/>
    </row>
    <row r="386" spans="1:90" s="47" customFormat="1" ht="13" customHeight="1">
      <c r="A386" s="1143"/>
      <c r="B386" s="432" t="s">
        <v>513</v>
      </c>
      <c r="C386" s="433" t="s">
        <v>514</v>
      </c>
      <c r="D386" s="160">
        <v>3</v>
      </c>
      <c r="E386" s="442">
        <v>130</v>
      </c>
      <c r="F386" s="161"/>
      <c r="G386" s="162"/>
      <c r="H386" s="163"/>
      <c r="I386" s="533"/>
      <c r="J386" s="164"/>
      <c r="K386" s="165"/>
      <c r="L386" s="166"/>
      <c r="M386" s="167"/>
      <c r="N386" s="168"/>
      <c r="O386" s="169"/>
      <c r="P386" s="170"/>
      <c r="Q386" s="171"/>
      <c r="R386" s="172"/>
      <c r="S386" s="577"/>
      <c r="T386" s="435">
        <f t="shared" si="54"/>
        <v>0</v>
      </c>
      <c r="U386" s="435">
        <f t="shared" si="55"/>
        <v>0</v>
      </c>
      <c r="V386" s="436" t="str">
        <f t="shared" si="56"/>
        <v>-</v>
      </c>
      <c r="W386" s="480" t="s">
        <v>1917</v>
      </c>
      <c r="X386" s="155">
        <v>1.51</v>
      </c>
      <c r="Y386" s="156">
        <f t="shared" si="57"/>
        <v>0</v>
      </c>
      <c r="Z386" s="156"/>
      <c r="AA386" s="175" t="s">
        <v>1260</v>
      </c>
      <c r="AB386" s="438" t="s">
        <v>1257</v>
      </c>
      <c r="AC386" s="49"/>
      <c r="AD386" s="49"/>
      <c r="AE386" s="49"/>
      <c r="AF386" s="49"/>
      <c r="AG386" s="49"/>
      <c r="AH386" s="49"/>
      <c r="AI386" s="49"/>
      <c r="AJ386" s="49"/>
      <c r="AK386" s="49"/>
      <c r="AL386" s="49"/>
      <c r="AM386" s="49"/>
      <c r="AN386" s="49"/>
      <c r="AO386" s="49"/>
      <c r="AP386" s="49"/>
      <c r="AQ386" s="49"/>
      <c r="AR386" s="49"/>
      <c r="AS386" s="49"/>
      <c r="AT386" s="49"/>
      <c r="AU386" s="49"/>
      <c r="AV386" s="49"/>
      <c r="AW386" s="49"/>
      <c r="AX386" s="49"/>
      <c r="AY386" s="49"/>
      <c r="AZ386" s="49"/>
      <c r="BA386" s="49"/>
      <c r="BB386" s="49"/>
      <c r="BC386" s="49"/>
      <c r="BD386" s="49"/>
      <c r="BE386" s="49"/>
      <c r="BF386" s="74"/>
      <c r="BG386" s="132"/>
      <c r="BH386" s="76"/>
      <c r="BI386" s="77"/>
      <c r="BJ386" s="439"/>
      <c r="BK386" s="439"/>
      <c r="BL386" s="439"/>
      <c r="BM386" s="439"/>
      <c r="BN386" s="439"/>
      <c r="BO386" s="439">
        <v>3</v>
      </c>
      <c r="BP386" s="439"/>
      <c r="BQ386" s="439"/>
      <c r="BR386" s="439"/>
      <c r="BS386" s="440"/>
      <c r="BT386" s="439"/>
      <c r="BU386" s="439"/>
      <c r="BV386" s="439"/>
      <c r="BW386" s="439"/>
      <c r="BX386" s="439"/>
      <c r="BY386" s="439"/>
      <c r="BZ386" s="439"/>
      <c r="CA386" s="439"/>
      <c r="CB386" s="439"/>
      <c r="CC386" s="439">
        <v>3</v>
      </c>
      <c r="CD386" s="439"/>
      <c r="CE386" s="439"/>
      <c r="CF386" s="77"/>
      <c r="CG386" s="439">
        <v>2</v>
      </c>
      <c r="CH386" s="439">
        <v>1</v>
      </c>
      <c r="CI386" s="439"/>
      <c r="CJ386" s="78"/>
      <c r="CK386" s="133"/>
      <c r="CL386" s="75"/>
    </row>
    <row r="387" spans="1:90" s="47" customFormat="1" ht="13" customHeight="1">
      <c r="A387" s="1143"/>
      <c r="B387" s="432" t="s">
        <v>515</v>
      </c>
      <c r="C387" s="433" t="s">
        <v>516</v>
      </c>
      <c r="D387" s="160">
        <v>2</v>
      </c>
      <c r="E387" s="442">
        <v>132</v>
      </c>
      <c r="F387" s="161"/>
      <c r="G387" s="162"/>
      <c r="H387" s="163"/>
      <c r="I387" s="533"/>
      <c r="J387" s="164"/>
      <c r="K387" s="165"/>
      <c r="L387" s="166"/>
      <c r="M387" s="167"/>
      <c r="N387" s="168"/>
      <c r="O387" s="169"/>
      <c r="P387" s="170"/>
      <c r="Q387" s="171"/>
      <c r="R387" s="172"/>
      <c r="S387" s="577"/>
      <c r="T387" s="435">
        <f t="shared" si="54"/>
        <v>0</v>
      </c>
      <c r="U387" s="435">
        <f t="shared" si="55"/>
        <v>0</v>
      </c>
      <c r="V387" s="436" t="str">
        <f t="shared" si="56"/>
        <v>-</v>
      </c>
      <c r="W387" s="480" t="s">
        <v>506</v>
      </c>
      <c r="X387" s="155">
        <v>1.81</v>
      </c>
      <c r="Y387" s="156">
        <f t="shared" si="57"/>
        <v>0</v>
      </c>
      <c r="Z387" s="156"/>
      <c r="AA387" s="175" t="s">
        <v>1260</v>
      </c>
      <c r="AB387" s="438" t="s">
        <v>1257</v>
      </c>
      <c r="AC387" s="49"/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49"/>
      <c r="AR387" s="49"/>
      <c r="AS387" s="49"/>
      <c r="AT387" s="49"/>
      <c r="AU387" s="49"/>
      <c r="AV387" s="49"/>
      <c r="AW387" s="49"/>
      <c r="AX387" s="49"/>
      <c r="AY387" s="49"/>
      <c r="AZ387" s="49"/>
      <c r="BA387" s="49"/>
      <c r="BB387" s="49"/>
      <c r="BC387" s="49"/>
      <c r="BD387" s="49"/>
      <c r="BE387" s="49"/>
      <c r="BF387" s="74"/>
      <c r="BG387" s="132"/>
      <c r="BH387" s="76"/>
      <c r="BI387" s="77"/>
      <c r="BJ387" s="439"/>
      <c r="BK387" s="439"/>
      <c r="BL387" s="439"/>
      <c r="BM387" s="439"/>
      <c r="BN387" s="439"/>
      <c r="BO387" s="439">
        <v>2</v>
      </c>
      <c r="BP387" s="439"/>
      <c r="BQ387" s="439"/>
      <c r="BR387" s="439"/>
      <c r="BS387" s="440"/>
      <c r="BT387" s="439"/>
      <c r="BU387" s="439"/>
      <c r="BV387" s="439"/>
      <c r="BW387" s="439"/>
      <c r="BX387" s="439"/>
      <c r="BY387" s="439"/>
      <c r="BZ387" s="439"/>
      <c r="CA387" s="439"/>
      <c r="CB387" s="439"/>
      <c r="CC387" s="439"/>
      <c r="CD387" s="439"/>
      <c r="CE387" s="439">
        <v>2</v>
      </c>
      <c r="CF387" s="77"/>
      <c r="CG387" s="439"/>
      <c r="CH387" s="439">
        <v>2</v>
      </c>
      <c r="CI387" s="439"/>
      <c r="CJ387" s="78"/>
      <c r="CK387" s="133"/>
      <c r="CL387" s="75"/>
    </row>
    <row r="388" spans="1:90" s="47" customFormat="1" ht="13" customHeight="1">
      <c r="A388" s="1144">
        <v>2018</v>
      </c>
      <c r="B388" s="432" t="s">
        <v>517</v>
      </c>
      <c r="C388" s="433" t="s">
        <v>518</v>
      </c>
      <c r="D388" s="160">
        <v>2</v>
      </c>
      <c r="E388" s="442">
        <v>108</v>
      </c>
      <c r="F388" s="161"/>
      <c r="G388" s="162"/>
      <c r="H388" s="163"/>
      <c r="I388" s="533"/>
      <c r="J388" s="164"/>
      <c r="K388" s="165"/>
      <c r="L388" s="166"/>
      <c r="M388" s="167"/>
      <c r="N388" s="168"/>
      <c r="O388" s="169"/>
      <c r="P388" s="170"/>
      <c r="Q388" s="171"/>
      <c r="R388" s="172"/>
      <c r="S388" s="577"/>
      <c r="T388" s="435">
        <f t="shared" si="54"/>
        <v>0</v>
      </c>
      <c r="U388" s="435">
        <f t="shared" si="55"/>
        <v>0</v>
      </c>
      <c r="V388" s="436" t="str">
        <f t="shared" si="56"/>
        <v>-</v>
      </c>
      <c r="W388" s="480" t="s">
        <v>1918</v>
      </c>
      <c r="X388" s="155">
        <v>1.41</v>
      </c>
      <c r="Y388" s="156">
        <f t="shared" si="57"/>
        <v>0</v>
      </c>
      <c r="Z388" s="156"/>
      <c r="AA388" s="175" t="s">
        <v>1252</v>
      </c>
      <c r="AB388" s="438" t="s">
        <v>1257</v>
      </c>
      <c r="AC388" s="49"/>
      <c r="AD388" s="49"/>
      <c r="AE388" s="49"/>
      <c r="AF388" s="49"/>
      <c r="AG388" s="49"/>
      <c r="AH388" s="49"/>
      <c r="AI388" s="49"/>
      <c r="AJ388" s="49"/>
      <c r="AK388" s="49"/>
      <c r="AL388" s="49"/>
      <c r="AM388" s="49"/>
      <c r="AN388" s="49"/>
      <c r="AO388" s="49"/>
      <c r="AP388" s="49"/>
      <c r="AQ388" s="49"/>
      <c r="AR388" s="49"/>
      <c r="AS388" s="49"/>
      <c r="AT388" s="49"/>
      <c r="AU388" s="49"/>
      <c r="AV388" s="49"/>
      <c r="AW388" s="49"/>
      <c r="AX388" s="49"/>
      <c r="AY388" s="49"/>
      <c r="AZ388" s="49"/>
      <c r="BA388" s="49"/>
      <c r="BB388" s="49"/>
      <c r="BC388" s="49"/>
      <c r="BD388" s="49"/>
      <c r="BE388" s="49"/>
      <c r="BF388" s="74"/>
      <c r="BG388" s="132"/>
      <c r="BH388" s="76"/>
      <c r="BI388" s="77"/>
      <c r="BJ388" s="439"/>
      <c r="BK388" s="439"/>
      <c r="BL388" s="439"/>
      <c r="BM388" s="439"/>
      <c r="BN388" s="439"/>
      <c r="BO388" s="439">
        <v>2</v>
      </c>
      <c r="BP388" s="439"/>
      <c r="BQ388" s="439"/>
      <c r="BR388" s="439"/>
      <c r="BS388" s="440"/>
      <c r="BT388" s="439"/>
      <c r="BU388" s="439"/>
      <c r="BV388" s="439"/>
      <c r="BW388" s="439"/>
      <c r="BX388" s="439"/>
      <c r="BY388" s="439"/>
      <c r="BZ388" s="439"/>
      <c r="CA388" s="439"/>
      <c r="CB388" s="439"/>
      <c r="CC388" s="439"/>
      <c r="CD388" s="439"/>
      <c r="CE388" s="439">
        <v>2</v>
      </c>
      <c r="CF388" s="77"/>
      <c r="CG388" s="439"/>
      <c r="CH388" s="439"/>
      <c r="CI388" s="439">
        <v>2</v>
      </c>
      <c r="CJ388" s="78"/>
      <c r="CK388" s="133"/>
      <c r="CL388" s="75"/>
    </row>
    <row r="389" spans="1:90" s="47" customFormat="1" ht="13" customHeight="1">
      <c r="A389" s="1143"/>
      <c r="B389" s="432" t="s">
        <v>519</v>
      </c>
      <c r="C389" s="433" t="s">
        <v>520</v>
      </c>
      <c r="D389" s="160">
        <v>1</v>
      </c>
      <c r="E389" s="442">
        <v>112</v>
      </c>
      <c r="F389" s="161"/>
      <c r="G389" s="162"/>
      <c r="H389" s="163"/>
      <c r="I389" s="533"/>
      <c r="J389" s="164"/>
      <c r="K389" s="165"/>
      <c r="L389" s="166"/>
      <c r="M389" s="167"/>
      <c r="N389" s="168"/>
      <c r="O389" s="169"/>
      <c r="P389" s="170"/>
      <c r="Q389" s="171"/>
      <c r="R389" s="172"/>
      <c r="S389" s="577"/>
      <c r="T389" s="435">
        <f t="shared" si="54"/>
        <v>0</v>
      </c>
      <c r="U389" s="435">
        <f t="shared" si="55"/>
        <v>0</v>
      </c>
      <c r="V389" s="436" t="str">
        <f t="shared" si="56"/>
        <v>-</v>
      </c>
      <c r="W389" s="480" t="s">
        <v>56</v>
      </c>
      <c r="X389" s="155">
        <v>1.67</v>
      </c>
      <c r="Y389" s="156">
        <f t="shared" si="57"/>
        <v>0</v>
      </c>
      <c r="Z389" s="156"/>
      <c r="AA389" s="175" t="s">
        <v>1260</v>
      </c>
      <c r="AB389" s="438" t="s">
        <v>1258</v>
      </c>
      <c r="AC389" s="49"/>
      <c r="AD389" s="49"/>
      <c r="AE389" s="49"/>
      <c r="AF389" s="49"/>
      <c r="AG389" s="49"/>
      <c r="AH389" s="49"/>
      <c r="AI389" s="49"/>
      <c r="AJ389" s="49"/>
      <c r="AK389" s="49"/>
      <c r="AL389" s="49"/>
      <c r="AM389" s="49"/>
      <c r="AN389" s="49"/>
      <c r="AO389" s="49"/>
      <c r="AP389" s="49"/>
      <c r="AQ389" s="49"/>
      <c r="AR389" s="49"/>
      <c r="AS389" s="49"/>
      <c r="AT389" s="49"/>
      <c r="AU389" s="49"/>
      <c r="AV389" s="49"/>
      <c r="AW389" s="49"/>
      <c r="AX389" s="49"/>
      <c r="AY389" s="49"/>
      <c r="AZ389" s="49"/>
      <c r="BA389" s="49"/>
      <c r="BB389" s="49"/>
      <c r="BC389" s="49"/>
      <c r="BD389" s="49"/>
      <c r="BE389" s="49"/>
      <c r="BF389" s="74"/>
      <c r="BG389" s="132"/>
      <c r="BH389" s="76"/>
      <c r="BI389" s="77"/>
      <c r="BJ389" s="439"/>
      <c r="BK389" s="439"/>
      <c r="BL389" s="439"/>
      <c r="BM389" s="439"/>
      <c r="BN389" s="439"/>
      <c r="BO389" s="439"/>
      <c r="BP389" s="439">
        <v>1</v>
      </c>
      <c r="BQ389" s="439"/>
      <c r="BR389" s="439"/>
      <c r="BS389" s="440"/>
      <c r="BT389" s="439"/>
      <c r="BU389" s="439"/>
      <c r="BV389" s="439"/>
      <c r="BW389" s="439"/>
      <c r="BX389" s="439"/>
      <c r="BY389" s="439"/>
      <c r="BZ389" s="439"/>
      <c r="CA389" s="439"/>
      <c r="CB389" s="439"/>
      <c r="CC389" s="439">
        <v>1</v>
      </c>
      <c r="CD389" s="439"/>
      <c r="CE389" s="439"/>
      <c r="CF389" s="77"/>
      <c r="CG389" s="439"/>
      <c r="CH389" s="439">
        <v>1</v>
      </c>
      <c r="CI389" s="439"/>
      <c r="CJ389" s="78"/>
      <c r="CK389" s="133"/>
      <c r="CL389" s="75"/>
    </row>
    <row r="390" spans="1:90" s="47" customFormat="1" ht="13" customHeight="1">
      <c r="A390" s="1143"/>
      <c r="B390" s="432" t="s">
        <v>521</v>
      </c>
      <c r="C390" s="433" t="s">
        <v>522</v>
      </c>
      <c r="D390" s="160">
        <v>1</v>
      </c>
      <c r="E390" s="442">
        <v>109</v>
      </c>
      <c r="F390" s="161"/>
      <c r="G390" s="162"/>
      <c r="H390" s="163"/>
      <c r="I390" s="533"/>
      <c r="J390" s="164"/>
      <c r="K390" s="165"/>
      <c r="L390" s="166"/>
      <c r="M390" s="167"/>
      <c r="N390" s="168"/>
      <c r="O390" s="169"/>
      <c r="P390" s="170"/>
      <c r="Q390" s="171"/>
      <c r="R390" s="172"/>
      <c r="S390" s="577"/>
      <c r="T390" s="435">
        <f t="shared" si="54"/>
        <v>0</v>
      </c>
      <c r="U390" s="435">
        <f t="shared" si="55"/>
        <v>0</v>
      </c>
      <c r="V390" s="436" t="str">
        <f t="shared" si="56"/>
        <v>-</v>
      </c>
      <c r="W390" s="480" t="s">
        <v>56</v>
      </c>
      <c r="X390" s="155">
        <v>1.67</v>
      </c>
      <c r="Y390" s="156">
        <f t="shared" si="57"/>
        <v>0</v>
      </c>
      <c r="Z390" s="156"/>
      <c r="AA390" s="175" t="s">
        <v>1254</v>
      </c>
      <c r="AB390" s="438" t="s">
        <v>1258</v>
      </c>
      <c r="AC390" s="49"/>
      <c r="AD390" s="49"/>
      <c r="AE390" s="49"/>
      <c r="AF390" s="49"/>
      <c r="AG390" s="49"/>
      <c r="AH390" s="49"/>
      <c r="AI390" s="49"/>
      <c r="AJ390" s="49"/>
      <c r="AK390" s="49"/>
      <c r="AL390" s="49"/>
      <c r="AM390" s="49"/>
      <c r="AN390" s="49"/>
      <c r="AO390" s="49"/>
      <c r="AP390" s="49"/>
      <c r="AQ390" s="49"/>
      <c r="AR390" s="49"/>
      <c r="AS390" s="49"/>
      <c r="AT390" s="49"/>
      <c r="AU390" s="49"/>
      <c r="AV390" s="49"/>
      <c r="AW390" s="49"/>
      <c r="AX390" s="49"/>
      <c r="AY390" s="49"/>
      <c r="AZ390" s="49"/>
      <c r="BA390" s="49"/>
      <c r="BB390" s="49"/>
      <c r="BC390" s="49"/>
      <c r="BD390" s="49"/>
      <c r="BE390" s="49"/>
      <c r="BF390" s="74"/>
      <c r="BG390" s="132"/>
      <c r="BH390" s="76"/>
      <c r="BI390" s="77"/>
      <c r="BJ390" s="439"/>
      <c r="BK390" s="439"/>
      <c r="BL390" s="439"/>
      <c r="BM390" s="439"/>
      <c r="BN390" s="439"/>
      <c r="BO390" s="439"/>
      <c r="BP390" s="439">
        <v>1</v>
      </c>
      <c r="BQ390" s="439"/>
      <c r="BR390" s="439"/>
      <c r="BS390" s="440"/>
      <c r="BT390" s="439"/>
      <c r="BU390" s="439"/>
      <c r="BV390" s="439"/>
      <c r="BW390" s="439"/>
      <c r="BX390" s="439"/>
      <c r="BY390" s="439"/>
      <c r="BZ390" s="439"/>
      <c r="CA390" s="439"/>
      <c r="CB390" s="439"/>
      <c r="CC390" s="439">
        <v>1</v>
      </c>
      <c r="CD390" s="439"/>
      <c r="CE390" s="439"/>
      <c r="CF390" s="77"/>
      <c r="CG390" s="439">
        <v>1</v>
      </c>
      <c r="CH390" s="439"/>
      <c r="CI390" s="439"/>
      <c r="CJ390" s="78"/>
      <c r="CK390" s="133"/>
      <c r="CL390" s="75"/>
    </row>
    <row r="391" spans="1:90" s="47" customFormat="1" ht="13" customHeight="1">
      <c r="A391" s="1143"/>
      <c r="B391" s="432" t="s">
        <v>523</v>
      </c>
      <c r="C391" s="433" t="s">
        <v>524</v>
      </c>
      <c r="D391" s="160">
        <v>1</v>
      </c>
      <c r="E391" s="442">
        <v>109</v>
      </c>
      <c r="F391" s="161"/>
      <c r="G391" s="162"/>
      <c r="H391" s="163"/>
      <c r="I391" s="533"/>
      <c r="J391" s="164"/>
      <c r="K391" s="165"/>
      <c r="L391" s="166"/>
      <c r="M391" s="167"/>
      <c r="N391" s="168"/>
      <c r="O391" s="169"/>
      <c r="P391" s="170"/>
      <c r="Q391" s="171"/>
      <c r="R391" s="172"/>
      <c r="S391" s="577"/>
      <c r="T391" s="435">
        <f t="shared" si="54"/>
        <v>0</v>
      </c>
      <c r="U391" s="435">
        <f t="shared" si="55"/>
        <v>0</v>
      </c>
      <c r="V391" s="436" t="str">
        <f t="shared" si="56"/>
        <v>-</v>
      </c>
      <c r="W391" s="480" t="s">
        <v>294</v>
      </c>
      <c r="X391" s="155">
        <v>1.63</v>
      </c>
      <c r="Y391" s="156">
        <f t="shared" si="57"/>
        <v>0</v>
      </c>
      <c r="Z391" s="156"/>
      <c r="AA391" s="175" t="s">
        <v>1260</v>
      </c>
      <c r="AB391" s="438" t="s">
        <v>1258</v>
      </c>
      <c r="AC391" s="49"/>
      <c r="AD391" s="49"/>
      <c r="AE391" s="49"/>
      <c r="AF391" s="49"/>
      <c r="AG391" s="49"/>
      <c r="AH391" s="49"/>
      <c r="AI391" s="49"/>
      <c r="AJ391" s="49"/>
      <c r="AK391" s="49"/>
      <c r="AL391" s="49"/>
      <c r="AM391" s="49"/>
      <c r="AN391" s="49"/>
      <c r="AO391" s="49"/>
      <c r="AP391" s="49"/>
      <c r="AQ391" s="49"/>
      <c r="AR391" s="49"/>
      <c r="AS391" s="49"/>
      <c r="AT391" s="49"/>
      <c r="AU391" s="49"/>
      <c r="AV391" s="49"/>
      <c r="AW391" s="49"/>
      <c r="AX391" s="49"/>
      <c r="AY391" s="49"/>
      <c r="AZ391" s="49"/>
      <c r="BA391" s="49"/>
      <c r="BB391" s="49"/>
      <c r="BC391" s="49"/>
      <c r="BD391" s="49"/>
      <c r="BE391" s="49"/>
      <c r="BF391" s="74"/>
      <c r="BG391" s="132"/>
      <c r="BH391" s="76"/>
      <c r="BI391" s="77"/>
      <c r="BJ391" s="439"/>
      <c r="BK391" s="439"/>
      <c r="BL391" s="439"/>
      <c r="BM391" s="439"/>
      <c r="BN391" s="439"/>
      <c r="BO391" s="439"/>
      <c r="BP391" s="439">
        <v>1</v>
      </c>
      <c r="BQ391" s="439"/>
      <c r="BR391" s="439"/>
      <c r="BS391" s="440"/>
      <c r="BT391" s="439"/>
      <c r="BU391" s="439"/>
      <c r="BV391" s="439"/>
      <c r="BW391" s="439"/>
      <c r="BX391" s="439"/>
      <c r="BY391" s="439"/>
      <c r="BZ391" s="439"/>
      <c r="CA391" s="439"/>
      <c r="CB391" s="439"/>
      <c r="CC391" s="439">
        <v>1</v>
      </c>
      <c r="CD391" s="439"/>
      <c r="CE391" s="439"/>
      <c r="CF391" s="77"/>
      <c r="CG391" s="439"/>
      <c r="CH391" s="439">
        <v>1</v>
      </c>
      <c r="CI391" s="439"/>
      <c r="CJ391" s="78"/>
      <c r="CK391" s="133"/>
      <c r="CL391" s="75"/>
    </row>
    <row r="392" spans="1:90" s="47" customFormat="1" ht="13" customHeight="1">
      <c r="A392" s="1143"/>
      <c r="B392" s="432" t="s">
        <v>525</v>
      </c>
      <c r="C392" s="433" t="s">
        <v>526</v>
      </c>
      <c r="D392" s="160">
        <v>1</v>
      </c>
      <c r="E392" s="442">
        <v>113</v>
      </c>
      <c r="F392" s="161"/>
      <c r="G392" s="162"/>
      <c r="H392" s="163"/>
      <c r="I392" s="533"/>
      <c r="J392" s="164"/>
      <c r="K392" s="165"/>
      <c r="L392" s="166"/>
      <c r="M392" s="167"/>
      <c r="N392" s="168"/>
      <c r="O392" s="169"/>
      <c r="P392" s="170"/>
      <c r="Q392" s="171"/>
      <c r="R392" s="172"/>
      <c r="S392" s="577"/>
      <c r="T392" s="435">
        <f t="shared" si="54"/>
        <v>0</v>
      </c>
      <c r="U392" s="435">
        <f t="shared" si="55"/>
        <v>0</v>
      </c>
      <c r="V392" s="436" t="str">
        <f t="shared" si="56"/>
        <v>-</v>
      </c>
      <c r="W392" s="480" t="s">
        <v>320</v>
      </c>
      <c r="X392" s="155">
        <v>1.72</v>
      </c>
      <c r="Y392" s="156">
        <f t="shared" si="57"/>
        <v>0</v>
      </c>
      <c r="Z392" s="156"/>
      <c r="AA392" s="175" t="s">
        <v>1260</v>
      </c>
      <c r="AB392" s="438" t="s">
        <v>1258</v>
      </c>
      <c r="AC392" s="49"/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49"/>
      <c r="AO392" s="49"/>
      <c r="AP392" s="49"/>
      <c r="AQ392" s="49"/>
      <c r="AR392" s="49"/>
      <c r="AS392" s="49"/>
      <c r="AT392" s="49"/>
      <c r="AU392" s="49"/>
      <c r="AV392" s="49"/>
      <c r="AW392" s="49"/>
      <c r="AX392" s="49"/>
      <c r="AY392" s="49"/>
      <c r="AZ392" s="49"/>
      <c r="BA392" s="49"/>
      <c r="BB392" s="49"/>
      <c r="BC392" s="49"/>
      <c r="BD392" s="49"/>
      <c r="BE392" s="49"/>
      <c r="BF392" s="74"/>
      <c r="BG392" s="132"/>
      <c r="BH392" s="76"/>
      <c r="BI392" s="77"/>
      <c r="BJ392" s="439"/>
      <c r="BK392" s="439"/>
      <c r="BL392" s="439"/>
      <c r="BM392" s="439"/>
      <c r="BN392" s="439"/>
      <c r="BO392" s="439"/>
      <c r="BP392" s="439">
        <v>1</v>
      </c>
      <c r="BQ392" s="439"/>
      <c r="BR392" s="439"/>
      <c r="BS392" s="440"/>
      <c r="BT392" s="439"/>
      <c r="BU392" s="439"/>
      <c r="BV392" s="439"/>
      <c r="BW392" s="439"/>
      <c r="BX392" s="439"/>
      <c r="BY392" s="439"/>
      <c r="BZ392" s="439"/>
      <c r="CA392" s="439"/>
      <c r="CB392" s="439"/>
      <c r="CC392" s="439"/>
      <c r="CD392" s="439">
        <v>1</v>
      </c>
      <c r="CE392" s="439"/>
      <c r="CF392" s="77"/>
      <c r="CG392" s="439"/>
      <c r="CH392" s="439">
        <v>1</v>
      </c>
      <c r="CI392" s="439"/>
      <c r="CJ392" s="78"/>
      <c r="CK392" s="133"/>
      <c r="CL392" s="75"/>
    </row>
    <row r="393" spans="1:90" s="47" customFormat="1" ht="13" customHeight="1">
      <c r="A393" s="1143"/>
      <c r="B393" s="432" t="s">
        <v>527</v>
      </c>
      <c r="C393" s="433" t="s">
        <v>528</v>
      </c>
      <c r="D393" s="160">
        <v>1</v>
      </c>
      <c r="E393" s="442">
        <v>112</v>
      </c>
      <c r="F393" s="161"/>
      <c r="G393" s="162"/>
      <c r="H393" s="163"/>
      <c r="I393" s="533"/>
      <c r="J393" s="164"/>
      <c r="K393" s="165"/>
      <c r="L393" s="166"/>
      <c r="M393" s="167"/>
      <c r="N393" s="168"/>
      <c r="O393" s="169"/>
      <c r="P393" s="170"/>
      <c r="Q393" s="171"/>
      <c r="R393" s="172"/>
      <c r="S393" s="577"/>
      <c r="T393" s="435">
        <f t="shared" si="54"/>
        <v>0</v>
      </c>
      <c r="U393" s="435">
        <f t="shared" si="55"/>
        <v>0</v>
      </c>
      <c r="V393" s="436" t="str">
        <f t="shared" si="56"/>
        <v>-</v>
      </c>
      <c r="W393" s="480" t="s">
        <v>323</v>
      </c>
      <c r="X393" s="155">
        <v>1.69</v>
      </c>
      <c r="Y393" s="156">
        <f t="shared" si="57"/>
        <v>0</v>
      </c>
      <c r="Z393" s="156"/>
      <c r="AA393" s="175" t="s">
        <v>1260</v>
      </c>
      <c r="AB393" s="438" t="s">
        <v>1258</v>
      </c>
      <c r="AC393" s="49"/>
      <c r="AD393" s="49"/>
      <c r="AE393" s="49"/>
      <c r="AF393" s="49"/>
      <c r="AG393" s="49"/>
      <c r="AH393" s="49"/>
      <c r="AI393" s="49"/>
      <c r="AJ393" s="49"/>
      <c r="AK393" s="49"/>
      <c r="AL393" s="49"/>
      <c r="AM393" s="49"/>
      <c r="AN393" s="49"/>
      <c r="AO393" s="49"/>
      <c r="AP393" s="49"/>
      <c r="AQ393" s="49"/>
      <c r="AR393" s="49"/>
      <c r="AS393" s="49"/>
      <c r="AT393" s="49"/>
      <c r="AU393" s="49"/>
      <c r="AV393" s="49"/>
      <c r="AW393" s="49"/>
      <c r="AX393" s="49"/>
      <c r="AY393" s="49"/>
      <c r="AZ393" s="49"/>
      <c r="BA393" s="49"/>
      <c r="BB393" s="49"/>
      <c r="BC393" s="49"/>
      <c r="BD393" s="49"/>
      <c r="BE393" s="49"/>
      <c r="BF393" s="74"/>
      <c r="BG393" s="132"/>
      <c r="BH393" s="76"/>
      <c r="BI393" s="77"/>
      <c r="BJ393" s="439"/>
      <c r="BK393" s="439"/>
      <c r="BL393" s="439"/>
      <c r="BM393" s="439"/>
      <c r="BN393" s="439"/>
      <c r="BO393" s="439"/>
      <c r="BP393" s="439">
        <v>1</v>
      </c>
      <c r="BQ393" s="439"/>
      <c r="BR393" s="439"/>
      <c r="BS393" s="440"/>
      <c r="BT393" s="439"/>
      <c r="BU393" s="439"/>
      <c r="BV393" s="439"/>
      <c r="BW393" s="439"/>
      <c r="BX393" s="439"/>
      <c r="BY393" s="439"/>
      <c r="BZ393" s="439"/>
      <c r="CA393" s="439"/>
      <c r="CB393" s="439"/>
      <c r="CC393" s="439">
        <v>1</v>
      </c>
      <c r="CD393" s="439"/>
      <c r="CE393" s="439"/>
      <c r="CF393" s="77"/>
      <c r="CG393" s="439"/>
      <c r="CH393" s="439">
        <v>1</v>
      </c>
      <c r="CI393" s="439"/>
      <c r="CJ393" s="78"/>
      <c r="CK393" s="133"/>
      <c r="CL393" s="75"/>
    </row>
    <row r="394" spans="1:90" s="47" customFormat="1" ht="13" customHeight="1">
      <c r="A394" s="1143"/>
      <c r="B394" s="432" t="s">
        <v>529</v>
      </c>
      <c r="C394" s="433" t="s">
        <v>530</v>
      </c>
      <c r="D394" s="160">
        <v>1</v>
      </c>
      <c r="E394" s="442">
        <v>90</v>
      </c>
      <c r="F394" s="161"/>
      <c r="G394" s="162"/>
      <c r="H394" s="163"/>
      <c r="I394" s="533"/>
      <c r="J394" s="164"/>
      <c r="K394" s="165"/>
      <c r="L394" s="166"/>
      <c r="M394" s="167"/>
      <c r="N394" s="168"/>
      <c r="O394" s="169"/>
      <c r="P394" s="170"/>
      <c r="Q394" s="171"/>
      <c r="R394" s="172"/>
      <c r="S394" s="577"/>
      <c r="T394" s="435">
        <f t="shared" si="54"/>
        <v>0</v>
      </c>
      <c r="U394" s="435">
        <f t="shared" si="55"/>
        <v>0</v>
      </c>
      <c r="V394" s="436" t="str">
        <f t="shared" si="56"/>
        <v>-</v>
      </c>
      <c r="W394" s="480" t="s">
        <v>531</v>
      </c>
      <c r="X394" s="155">
        <v>1.3</v>
      </c>
      <c r="Y394" s="156">
        <f t="shared" si="57"/>
        <v>0</v>
      </c>
      <c r="Z394" s="156"/>
      <c r="AA394" s="175" t="s">
        <v>1260</v>
      </c>
      <c r="AB394" s="438" t="s">
        <v>1258</v>
      </c>
      <c r="AC394" s="49"/>
      <c r="AD394" s="49"/>
      <c r="AE394" s="49"/>
      <c r="AF394" s="49"/>
      <c r="AG394" s="49"/>
      <c r="AH394" s="49"/>
      <c r="AI394" s="49"/>
      <c r="AJ394" s="49"/>
      <c r="AK394" s="49"/>
      <c r="AL394" s="49"/>
      <c r="AM394" s="49"/>
      <c r="AN394" s="49"/>
      <c r="AO394" s="49"/>
      <c r="AP394" s="49"/>
      <c r="AQ394" s="49"/>
      <c r="AR394" s="49"/>
      <c r="AS394" s="49"/>
      <c r="AT394" s="49"/>
      <c r="AU394" s="49"/>
      <c r="AV394" s="49"/>
      <c r="AW394" s="49"/>
      <c r="AX394" s="49"/>
      <c r="AY394" s="49"/>
      <c r="AZ394" s="49"/>
      <c r="BA394" s="49"/>
      <c r="BB394" s="49"/>
      <c r="BC394" s="49"/>
      <c r="BD394" s="49"/>
      <c r="BE394" s="49"/>
      <c r="BF394" s="74"/>
      <c r="BG394" s="132"/>
      <c r="BH394" s="76"/>
      <c r="BI394" s="77"/>
      <c r="BJ394" s="439"/>
      <c r="BK394" s="439"/>
      <c r="BL394" s="439"/>
      <c r="BM394" s="439"/>
      <c r="BN394" s="439"/>
      <c r="BO394" s="439"/>
      <c r="BP394" s="439">
        <v>1</v>
      </c>
      <c r="BQ394" s="439"/>
      <c r="BR394" s="439"/>
      <c r="BS394" s="440"/>
      <c r="BT394" s="439"/>
      <c r="BU394" s="439"/>
      <c r="BV394" s="439"/>
      <c r="BW394" s="439"/>
      <c r="BX394" s="439"/>
      <c r="BY394" s="439"/>
      <c r="BZ394" s="439"/>
      <c r="CA394" s="439"/>
      <c r="CB394" s="439"/>
      <c r="CC394" s="439"/>
      <c r="CD394" s="439"/>
      <c r="CE394" s="439">
        <v>1</v>
      </c>
      <c r="CF394" s="77"/>
      <c r="CG394" s="439"/>
      <c r="CH394" s="439">
        <v>1</v>
      </c>
      <c r="CI394" s="439"/>
      <c r="CJ394" s="78"/>
      <c r="CK394" s="133"/>
      <c r="CL394" s="75"/>
    </row>
    <row r="395" spans="1:90" s="47" customFormat="1" ht="13" customHeight="1">
      <c r="A395" s="1143"/>
      <c r="B395" s="432" t="s">
        <v>532</v>
      </c>
      <c r="C395" s="433" t="s">
        <v>533</v>
      </c>
      <c r="D395" s="160">
        <v>1</v>
      </c>
      <c r="E395" s="442">
        <v>87</v>
      </c>
      <c r="F395" s="161"/>
      <c r="G395" s="162"/>
      <c r="H395" s="163"/>
      <c r="I395" s="533"/>
      <c r="J395" s="164"/>
      <c r="K395" s="165"/>
      <c r="L395" s="166"/>
      <c r="M395" s="167"/>
      <c r="N395" s="168"/>
      <c r="O395" s="169"/>
      <c r="P395" s="170"/>
      <c r="Q395" s="171"/>
      <c r="R395" s="172"/>
      <c r="S395" s="577"/>
      <c r="T395" s="435">
        <f t="shared" si="54"/>
        <v>0</v>
      </c>
      <c r="U395" s="435">
        <f t="shared" si="55"/>
        <v>0</v>
      </c>
      <c r="V395" s="436" t="str">
        <f t="shared" si="56"/>
        <v>-</v>
      </c>
      <c r="W395" s="480" t="s">
        <v>56</v>
      </c>
      <c r="X395" s="155">
        <v>1.25</v>
      </c>
      <c r="Y395" s="156">
        <f t="shared" si="57"/>
        <v>0</v>
      </c>
      <c r="Z395" s="156"/>
      <c r="AA395" s="175" t="s">
        <v>1252</v>
      </c>
      <c r="AB395" s="438" t="s">
        <v>1258</v>
      </c>
      <c r="AC395" s="49"/>
      <c r="AD395" s="49"/>
      <c r="AE395" s="49"/>
      <c r="AF395" s="49"/>
      <c r="AG395" s="49"/>
      <c r="AH395" s="49"/>
      <c r="AI395" s="49"/>
      <c r="AJ395" s="49"/>
      <c r="AK395" s="49"/>
      <c r="AL395" s="49"/>
      <c r="AM395" s="49"/>
      <c r="AN395" s="49"/>
      <c r="AO395" s="49"/>
      <c r="AP395" s="49"/>
      <c r="AQ395" s="49"/>
      <c r="AR395" s="49"/>
      <c r="AS395" s="49"/>
      <c r="AT395" s="49"/>
      <c r="AU395" s="49"/>
      <c r="AV395" s="49"/>
      <c r="AW395" s="49"/>
      <c r="AX395" s="49"/>
      <c r="AY395" s="49"/>
      <c r="AZ395" s="49"/>
      <c r="BA395" s="49"/>
      <c r="BB395" s="49"/>
      <c r="BC395" s="49"/>
      <c r="BD395" s="49"/>
      <c r="BE395" s="49"/>
      <c r="BF395" s="74"/>
      <c r="BG395" s="132"/>
      <c r="BH395" s="76"/>
      <c r="BI395" s="77"/>
      <c r="BJ395" s="439"/>
      <c r="BK395" s="439"/>
      <c r="BL395" s="439"/>
      <c r="BM395" s="439"/>
      <c r="BN395" s="439"/>
      <c r="BO395" s="439"/>
      <c r="BP395" s="439">
        <v>1</v>
      </c>
      <c r="BQ395" s="439"/>
      <c r="BR395" s="439"/>
      <c r="BS395" s="440"/>
      <c r="BT395" s="439"/>
      <c r="BU395" s="439"/>
      <c r="BV395" s="439"/>
      <c r="BW395" s="439"/>
      <c r="BX395" s="439"/>
      <c r="BY395" s="439"/>
      <c r="BZ395" s="439"/>
      <c r="CA395" s="439"/>
      <c r="CB395" s="439"/>
      <c r="CC395" s="439"/>
      <c r="CD395" s="439"/>
      <c r="CE395" s="439">
        <v>1</v>
      </c>
      <c r="CF395" s="77"/>
      <c r="CG395" s="439"/>
      <c r="CH395" s="439"/>
      <c r="CI395" s="439">
        <v>1</v>
      </c>
      <c r="CJ395" s="78"/>
      <c r="CK395" s="133"/>
      <c r="CL395" s="75"/>
    </row>
    <row r="396" spans="1:90" s="47" customFormat="1" ht="13" customHeight="1">
      <c r="A396" s="1143"/>
      <c r="B396" s="432" t="s">
        <v>534</v>
      </c>
      <c r="C396" s="433" t="s">
        <v>776</v>
      </c>
      <c r="D396" s="160">
        <v>1</v>
      </c>
      <c r="E396" s="442">
        <v>89</v>
      </c>
      <c r="F396" s="161"/>
      <c r="G396" s="162"/>
      <c r="H396" s="163"/>
      <c r="I396" s="533"/>
      <c r="J396" s="164"/>
      <c r="K396" s="165"/>
      <c r="L396" s="166"/>
      <c r="M396" s="167"/>
      <c r="N396" s="168"/>
      <c r="O396" s="169"/>
      <c r="P396" s="170"/>
      <c r="Q396" s="171"/>
      <c r="R396" s="172"/>
      <c r="S396" s="577"/>
      <c r="T396" s="435">
        <f t="shared" si="54"/>
        <v>0</v>
      </c>
      <c r="U396" s="435">
        <f t="shared" si="55"/>
        <v>0</v>
      </c>
      <c r="V396" s="436" t="str">
        <f t="shared" si="56"/>
        <v>-</v>
      </c>
      <c r="W396" s="480" t="s">
        <v>40</v>
      </c>
      <c r="X396" s="155">
        <v>1.27</v>
      </c>
      <c r="Y396" s="156">
        <f t="shared" si="57"/>
        <v>0</v>
      </c>
      <c r="Z396" s="156"/>
      <c r="AA396" s="175" t="s">
        <v>1260</v>
      </c>
      <c r="AB396" s="438" t="s">
        <v>1258</v>
      </c>
      <c r="AC396" s="49"/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49"/>
      <c r="AO396" s="49"/>
      <c r="AP396" s="49"/>
      <c r="AQ396" s="49"/>
      <c r="AR396" s="49"/>
      <c r="AS396" s="49"/>
      <c r="AT396" s="49"/>
      <c r="AU396" s="49"/>
      <c r="AV396" s="49"/>
      <c r="AW396" s="49"/>
      <c r="AX396" s="49"/>
      <c r="AY396" s="49"/>
      <c r="AZ396" s="49"/>
      <c r="BA396" s="49"/>
      <c r="BB396" s="49"/>
      <c r="BC396" s="49"/>
      <c r="BD396" s="49"/>
      <c r="BE396" s="49"/>
      <c r="BF396" s="74"/>
      <c r="BG396" s="132"/>
      <c r="BH396" s="76"/>
      <c r="BI396" s="77"/>
      <c r="BJ396" s="439"/>
      <c r="BK396" s="439"/>
      <c r="BL396" s="439"/>
      <c r="BM396" s="439"/>
      <c r="BN396" s="439"/>
      <c r="BO396" s="439"/>
      <c r="BP396" s="439">
        <v>1</v>
      </c>
      <c r="BQ396" s="439"/>
      <c r="BR396" s="439"/>
      <c r="BS396" s="440"/>
      <c r="BT396" s="439"/>
      <c r="BU396" s="439"/>
      <c r="BV396" s="439"/>
      <c r="BW396" s="439"/>
      <c r="BX396" s="439"/>
      <c r="BY396" s="439"/>
      <c r="BZ396" s="439"/>
      <c r="CA396" s="439"/>
      <c r="CB396" s="439"/>
      <c r="CC396" s="439"/>
      <c r="CD396" s="439"/>
      <c r="CE396" s="439">
        <v>1</v>
      </c>
      <c r="CF396" s="77"/>
      <c r="CG396" s="439"/>
      <c r="CH396" s="439">
        <v>1</v>
      </c>
      <c r="CI396" s="439"/>
      <c r="CJ396" s="78"/>
      <c r="CK396" s="133"/>
      <c r="CL396" s="75"/>
    </row>
    <row r="397" spans="1:90" s="47" customFormat="1" ht="13" customHeight="1">
      <c r="A397" s="1143"/>
      <c r="B397" s="432" t="s">
        <v>535</v>
      </c>
      <c r="C397" s="433" t="s">
        <v>536</v>
      </c>
      <c r="D397" s="160">
        <v>1</v>
      </c>
      <c r="E397" s="442">
        <v>237</v>
      </c>
      <c r="F397" s="161"/>
      <c r="G397" s="162"/>
      <c r="H397" s="163"/>
      <c r="I397" s="533"/>
      <c r="J397" s="164"/>
      <c r="K397" s="165"/>
      <c r="L397" s="166"/>
      <c r="M397" s="167"/>
      <c r="N397" s="168"/>
      <c r="O397" s="169"/>
      <c r="P397" s="170"/>
      <c r="Q397" s="171"/>
      <c r="R397" s="172"/>
      <c r="S397" s="577"/>
      <c r="T397" s="435">
        <f t="shared" si="54"/>
        <v>0</v>
      </c>
      <c r="U397" s="435">
        <f t="shared" si="55"/>
        <v>0</v>
      </c>
      <c r="V397" s="436" t="str">
        <f t="shared" si="56"/>
        <v>-</v>
      </c>
      <c r="W397" s="480" t="s">
        <v>351</v>
      </c>
      <c r="X397" s="155">
        <v>3.87</v>
      </c>
      <c r="Y397" s="156">
        <f t="shared" si="57"/>
        <v>0</v>
      </c>
      <c r="Z397" s="156"/>
      <c r="AA397" s="175" t="s">
        <v>1252</v>
      </c>
      <c r="AB397" s="438" t="s">
        <v>1259</v>
      </c>
      <c r="AC397" s="49"/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9"/>
      <c r="AQ397" s="49"/>
      <c r="AR397" s="49"/>
      <c r="AS397" s="49"/>
      <c r="AT397" s="49"/>
      <c r="AU397" s="49"/>
      <c r="AV397" s="49"/>
      <c r="AW397" s="49"/>
      <c r="AX397" s="49"/>
      <c r="AY397" s="49"/>
      <c r="AZ397" s="49"/>
      <c r="BA397" s="49"/>
      <c r="BB397" s="49"/>
      <c r="BC397" s="49"/>
      <c r="BD397" s="49"/>
      <c r="BE397" s="49"/>
      <c r="BF397" s="74"/>
      <c r="BG397" s="132"/>
      <c r="BH397" s="76"/>
      <c r="BI397" s="77"/>
      <c r="BJ397" s="439"/>
      <c r="BK397" s="439"/>
      <c r="BL397" s="439"/>
      <c r="BM397" s="439"/>
      <c r="BN397" s="439"/>
      <c r="BO397" s="439"/>
      <c r="BP397" s="439">
        <v>1</v>
      </c>
      <c r="BQ397" s="439"/>
      <c r="BR397" s="439"/>
      <c r="BS397" s="440"/>
      <c r="BT397" s="439"/>
      <c r="BU397" s="439"/>
      <c r="BV397" s="439"/>
      <c r="BW397" s="439"/>
      <c r="BX397" s="439"/>
      <c r="BY397" s="439"/>
      <c r="BZ397" s="439"/>
      <c r="CA397" s="439"/>
      <c r="CB397" s="439"/>
      <c r="CC397" s="439">
        <v>1</v>
      </c>
      <c r="CD397" s="439"/>
      <c r="CE397" s="439"/>
      <c r="CF397" s="77"/>
      <c r="CG397" s="439"/>
      <c r="CH397" s="439"/>
      <c r="CI397" s="439">
        <v>1</v>
      </c>
      <c r="CJ397" s="78"/>
      <c r="CK397" s="133"/>
      <c r="CL397" s="75"/>
    </row>
    <row r="398" spans="1:90" s="47" customFormat="1" ht="13" customHeight="1">
      <c r="A398" s="1143"/>
      <c r="B398" s="432" t="s">
        <v>537</v>
      </c>
      <c r="C398" s="433" t="s">
        <v>538</v>
      </c>
      <c r="D398" s="160">
        <v>1</v>
      </c>
      <c r="E398" s="442">
        <v>135</v>
      </c>
      <c r="F398" s="161"/>
      <c r="G398" s="162"/>
      <c r="H398" s="163"/>
      <c r="I398" s="533"/>
      <c r="J398" s="164"/>
      <c r="K398" s="165"/>
      <c r="L398" s="166"/>
      <c r="M398" s="167"/>
      <c r="N398" s="168"/>
      <c r="O398" s="169"/>
      <c r="P398" s="170"/>
      <c r="Q398" s="171"/>
      <c r="R398" s="172"/>
      <c r="S398" s="577"/>
      <c r="T398" s="435">
        <f t="shared" si="54"/>
        <v>0</v>
      </c>
      <c r="U398" s="435">
        <f t="shared" si="55"/>
        <v>0</v>
      </c>
      <c r="V398" s="436" t="str">
        <f t="shared" si="56"/>
        <v>-</v>
      </c>
      <c r="W398" s="480" t="s">
        <v>351</v>
      </c>
      <c r="X398" s="155">
        <v>2.0699999999999998</v>
      </c>
      <c r="Y398" s="156">
        <f t="shared" si="57"/>
        <v>0</v>
      </c>
      <c r="Z398" s="156"/>
      <c r="AA398" s="175" t="s">
        <v>1252</v>
      </c>
      <c r="AB398" s="438" t="s">
        <v>1259</v>
      </c>
      <c r="AC398" s="49"/>
      <c r="AD398" s="49"/>
      <c r="AE398" s="49"/>
      <c r="AF398" s="49"/>
      <c r="AG398" s="49"/>
      <c r="AH398" s="49"/>
      <c r="AI398" s="49"/>
      <c r="AJ398" s="49"/>
      <c r="AK398" s="49"/>
      <c r="AL398" s="49"/>
      <c r="AM398" s="49"/>
      <c r="AN398" s="49"/>
      <c r="AO398" s="49"/>
      <c r="AP398" s="49"/>
      <c r="AQ398" s="49"/>
      <c r="AR398" s="49"/>
      <c r="AS398" s="49"/>
      <c r="AT398" s="49"/>
      <c r="AU398" s="49"/>
      <c r="AV398" s="49"/>
      <c r="AW398" s="49"/>
      <c r="AX398" s="49"/>
      <c r="AY398" s="49"/>
      <c r="AZ398" s="49"/>
      <c r="BA398" s="49"/>
      <c r="BB398" s="49"/>
      <c r="BC398" s="49"/>
      <c r="BD398" s="49"/>
      <c r="BE398" s="49"/>
      <c r="BF398" s="74"/>
      <c r="BG398" s="132"/>
      <c r="BH398" s="76"/>
      <c r="BI398" s="77"/>
      <c r="BJ398" s="439"/>
      <c r="BK398" s="439"/>
      <c r="BL398" s="439"/>
      <c r="BM398" s="439"/>
      <c r="BN398" s="439"/>
      <c r="BO398" s="439"/>
      <c r="BP398" s="439">
        <v>1</v>
      </c>
      <c r="BQ398" s="439"/>
      <c r="BR398" s="439"/>
      <c r="BS398" s="440"/>
      <c r="BT398" s="439"/>
      <c r="BU398" s="439"/>
      <c r="BV398" s="439"/>
      <c r="BW398" s="439"/>
      <c r="BX398" s="439"/>
      <c r="BY398" s="439"/>
      <c r="BZ398" s="439"/>
      <c r="CA398" s="439"/>
      <c r="CB398" s="439"/>
      <c r="CC398" s="439">
        <v>1</v>
      </c>
      <c r="CD398" s="439"/>
      <c r="CE398" s="439"/>
      <c r="CF398" s="77"/>
      <c r="CG398" s="439"/>
      <c r="CH398" s="439"/>
      <c r="CI398" s="439">
        <v>1</v>
      </c>
      <c r="CJ398" s="78"/>
      <c r="CK398" s="133"/>
      <c r="CL398" s="75"/>
    </row>
    <row r="399" spans="1:90" s="47" customFormat="1" ht="13" customHeight="1">
      <c r="A399" s="1143"/>
      <c r="B399" s="432" t="s">
        <v>539</v>
      </c>
      <c r="C399" s="433" t="s">
        <v>540</v>
      </c>
      <c r="D399" s="160">
        <v>1</v>
      </c>
      <c r="E399" s="442">
        <v>233</v>
      </c>
      <c r="F399" s="161"/>
      <c r="G399" s="162"/>
      <c r="H399" s="163"/>
      <c r="I399" s="533"/>
      <c r="J399" s="164"/>
      <c r="K399" s="165"/>
      <c r="L399" s="166"/>
      <c r="M399" s="167"/>
      <c r="N399" s="168"/>
      <c r="O399" s="169"/>
      <c r="P399" s="170"/>
      <c r="Q399" s="171"/>
      <c r="R399" s="172"/>
      <c r="S399" s="577"/>
      <c r="T399" s="435">
        <f t="shared" si="54"/>
        <v>0</v>
      </c>
      <c r="U399" s="435">
        <f t="shared" si="55"/>
        <v>0</v>
      </c>
      <c r="V399" s="436" t="str">
        <f t="shared" si="56"/>
        <v>-</v>
      </c>
      <c r="W399" s="480" t="s">
        <v>351</v>
      </c>
      <c r="X399" s="155">
        <v>3.79</v>
      </c>
      <c r="Y399" s="156">
        <f t="shared" si="57"/>
        <v>0</v>
      </c>
      <c r="Z399" s="156"/>
      <c r="AA399" s="175" t="s">
        <v>1260</v>
      </c>
      <c r="AB399" s="438" t="s">
        <v>1259</v>
      </c>
      <c r="AC399" s="49"/>
      <c r="AD399" s="49"/>
      <c r="AE399" s="49"/>
      <c r="AF399" s="49"/>
      <c r="AG399" s="49"/>
      <c r="AH399" s="49"/>
      <c r="AI399" s="49"/>
      <c r="AJ399" s="49"/>
      <c r="AK399" s="49"/>
      <c r="AL399" s="49"/>
      <c r="AM399" s="49"/>
      <c r="AN399" s="49"/>
      <c r="AO399" s="49"/>
      <c r="AP399" s="49"/>
      <c r="AQ399" s="49"/>
      <c r="AR399" s="49"/>
      <c r="AS399" s="49"/>
      <c r="AT399" s="49"/>
      <c r="AU399" s="49"/>
      <c r="AV399" s="49"/>
      <c r="AW399" s="49"/>
      <c r="AX399" s="49"/>
      <c r="AY399" s="49"/>
      <c r="AZ399" s="49"/>
      <c r="BA399" s="49"/>
      <c r="BB399" s="49"/>
      <c r="BC399" s="49"/>
      <c r="BD399" s="49"/>
      <c r="BE399" s="49"/>
      <c r="BF399" s="74"/>
      <c r="BG399" s="132"/>
      <c r="BH399" s="76"/>
      <c r="BI399" s="77"/>
      <c r="BJ399" s="439"/>
      <c r="BK399" s="439"/>
      <c r="BL399" s="439"/>
      <c r="BM399" s="439"/>
      <c r="BN399" s="439"/>
      <c r="BO399" s="439"/>
      <c r="BP399" s="439">
        <v>1</v>
      </c>
      <c r="BQ399" s="439"/>
      <c r="BR399" s="439"/>
      <c r="BS399" s="440"/>
      <c r="BT399" s="439"/>
      <c r="BU399" s="439"/>
      <c r="BV399" s="439"/>
      <c r="BW399" s="439"/>
      <c r="BX399" s="439"/>
      <c r="BY399" s="439"/>
      <c r="BZ399" s="439"/>
      <c r="CA399" s="439"/>
      <c r="CB399" s="439"/>
      <c r="CC399" s="439">
        <v>1</v>
      </c>
      <c r="CD399" s="439"/>
      <c r="CE399" s="439"/>
      <c r="CF399" s="77"/>
      <c r="CG399" s="439"/>
      <c r="CH399" s="439">
        <v>1</v>
      </c>
      <c r="CI399" s="439"/>
      <c r="CJ399" s="78"/>
      <c r="CK399" s="133"/>
      <c r="CL399" s="75"/>
    </row>
    <row r="400" spans="1:90" s="47" customFormat="1" ht="13" customHeight="1">
      <c r="A400" s="1143"/>
      <c r="B400" s="432" t="s">
        <v>541</v>
      </c>
      <c r="C400" s="433" t="s">
        <v>542</v>
      </c>
      <c r="D400" s="160">
        <v>1</v>
      </c>
      <c r="E400" s="442">
        <v>177</v>
      </c>
      <c r="F400" s="161"/>
      <c r="G400" s="162"/>
      <c r="H400" s="163"/>
      <c r="I400" s="533"/>
      <c r="J400" s="164"/>
      <c r="K400" s="165"/>
      <c r="L400" s="166"/>
      <c r="M400" s="167"/>
      <c r="N400" s="168"/>
      <c r="O400" s="169"/>
      <c r="P400" s="170"/>
      <c r="Q400" s="171"/>
      <c r="R400" s="172"/>
      <c r="S400" s="577"/>
      <c r="T400" s="435">
        <f t="shared" si="54"/>
        <v>0</v>
      </c>
      <c r="U400" s="435">
        <f t="shared" si="55"/>
        <v>0</v>
      </c>
      <c r="V400" s="436" t="str">
        <f t="shared" si="56"/>
        <v>-</v>
      </c>
      <c r="W400" s="480" t="s">
        <v>40</v>
      </c>
      <c r="X400" s="155">
        <v>2.82</v>
      </c>
      <c r="Y400" s="156">
        <f t="shared" si="57"/>
        <v>0</v>
      </c>
      <c r="Z400" s="156"/>
      <c r="AA400" s="175" t="s">
        <v>1260</v>
      </c>
      <c r="AB400" s="438" t="s">
        <v>1259</v>
      </c>
      <c r="AC400" s="49"/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9"/>
      <c r="AQ400" s="49"/>
      <c r="AR400" s="49"/>
      <c r="AS400" s="49"/>
      <c r="AT400" s="49"/>
      <c r="AU400" s="49"/>
      <c r="AV400" s="49"/>
      <c r="AW400" s="49"/>
      <c r="AX400" s="49"/>
      <c r="AY400" s="49"/>
      <c r="AZ400" s="49"/>
      <c r="BA400" s="49"/>
      <c r="BB400" s="49"/>
      <c r="BC400" s="49"/>
      <c r="BD400" s="49"/>
      <c r="BE400" s="49"/>
      <c r="BF400" s="74"/>
      <c r="BG400" s="132"/>
      <c r="BH400" s="76"/>
      <c r="BI400" s="77"/>
      <c r="BJ400" s="439"/>
      <c r="BK400" s="439"/>
      <c r="BL400" s="439"/>
      <c r="BM400" s="439"/>
      <c r="BN400" s="439"/>
      <c r="BO400" s="439"/>
      <c r="BP400" s="439">
        <v>1</v>
      </c>
      <c r="BQ400" s="439"/>
      <c r="BR400" s="439"/>
      <c r="BS400" s="440"/>
      <c r="BT400" s="439"/>
      <c r="BU400" s="439"/>
      <c r="BV400" s="439"/>
      <c r="BW400" s="439"/>
      <c r="BX400" s="439"/>
      <c r="BY400" s="439"/>
      <c r="BZ400" s="439"/>
      <c r="CA400" s="439"/>
      <c r="CB400" s="439"/>
      <c r="CC400" s="439">
        <v>1</v>
      </c>
      <c r="CD400" s="439"/>
      <c r="CE400" s="439"/>
      <c r="CF400" s="77"/>
      <c r="CG400" s="439"/>
      <c r="CH400" s="439">
        <v>1</v>
      </c>
      <c r="CI400" s="439"/>
      <c r="CJ400" s="78"/>
      <c r="CK400" s="133"/>
      <c r="CL400" s="75"/>
    </row>
    <row r="401" spans="1:90" s="47" customFormat="1" ht="13" customHeight="1">
      <c r="A401" s="1143"/>
      <c r="B401" s="432" t="s">
        <v>543</v>
      </c>
      <c r="C401" s="433" t="s">
        <v>544</v>
      </c>
      <c r="D401" s="160">
        <v>1</v>
      </c>
      <c r="E401" s="442">
        <v>218</v>
      </c>
      <c r="F401" s="161"/>
      <c r="G401" s="162"/>
      <c r="H401" s="163"/>
      <c r="I401" s="533"/>
      <c r="J401" s="164"/>
      <c r="K401" s="165"/>
      <c r="L401" s="166"/>
      <c r="M401" s="167"/>
      <c r="N401" s="168"/>
      <c r="O401" s="169"/>
      <c r="P401" s="170"/>
      <c r="Q401" s="171"/>
      <c r="R401" s="172"/>
      <c r="S401" s="577"/>
      <c r="T401" s="435">
        <f t="shared" si="54"/>
        <v>0</v>
      </c>
      <c r="U401" s="435">
        <f t="shared" si="55"/>
        <v>0</v>
      </c>
      <c r="V401" s="436" t="str">
        <f t="shared" si="56"/>
        <v>-</v>
      </c>
      <c r="W401" s="480" t="s">
        <v>56</v>
      </c>
      <c r="X401" s="155">
        <v>3.51</v>
      </c>
      <c r="Y401" s="156">
        <f t="shared" si="57"/>
        <v>0</v>
      </c>
      <c r="Z401" s="156"/>
      <c r="AA401" s="175" t="s">
        <v>1252</v>
      </c>
      <c r="AB401" s="438" t="s">
        <v>1259</v>
      </c>
      <c r="AC401" s="49"/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9"/>
      <c r="AQ401" s="49"/>
      <c r="AR401" s="49"/>
      <c r="AS401" s="49"/>
      <c r="AT401" s="49"/>
      <c r="AU401" s="49"/>
      <c r="AV401" s="49"/>
      <c r="AW401" s="49"/>
      <c r="AX401" s="49"/>
      <c r="AY401" s="49"/>
      <c r="AZ401" s="49"/>
      <c r="BA401" s="49"/>
      <c r="BB401" s="49"/>
      <c r="BC401" s="49"/>
      <c r="BD401" s="49"/>
      <c r="BE401" s="49"/>
      <c r="BF401" s="74"/>
      <c r="BG401" s="132"/>
      <c r="BH401" s="76"/>
      <c r="BI401" s="77"/>
      <c r="BJ401" s="439"/>
      <c r="BK401" s="439"/>
      <c r="BL401" s="439"/>
      <c r="BM401" s="439"/>
      <c r="BN401" s="439"/>
      <c r="BO401" s="439"/>
      <c r="BP401" s="439">
        <v>1</v>
      </c>
      <c r="BQ401" s="439"/>
      <c r="BR401" s="439"/>
      <c r="BS401" s="440"/>
      <c r="BT401" s="439"/>
      <c r="BU401" s="439"/>
      <c r="BV401" s="439"/>
      <c r="BW401" s="439"/>
      <c r="BX401" s="439"/>
      <c r="BY401" s="439"/>
      <c r="BZ401" s="439"/>
      <c r="CA401" s="439"/>
      <c r="CB401" s="439"/>
      <c r="CC401" s="439">
        <v>1</v>
      </c>
      <c r="CD401" s="439"/>
      <c r="CE401" s="439"/>
      <c r="CF401" s="77"/>
      <c r="CG401" s="439"/>
      <c r="CH401" s="439"/>
      <c r="CI401" s="439">
        <v>1</v>
      </c>
      <c r="CJ401" s="78"/>
      <c r="CK401" s="133"/>
      <c r="CL401" s="75"/>
    </row>
    <row r="402" spans="1:90" s="47" customFormat="1" ht="13" customHeight="1">
      <c r="A402" s="1143"/>
      <c r="B402" s="432" t="s">
        <v>545</v>
      </c>
      <c r="C402" s="433" t="s">
        <v>546</v>
      </c>
      <c r="D402" s="160">
        <v>1</v>
      </c>
      <c r="E402" s="442">
        <v>165</v>
      </c>
      <c r="F402" s="161"/>
      <c r="G402" s="162"/>
      <c r="H402" s="163"/>
      <c r="I402" s="533"/>
      <c r="J402" s="164"/>
      <c r="K402" s="165"/>
      <c r="L402" s="166"/>
      <c r="M402" s="167"/>
      <c r="N402" s="168"/>
      <c r="O402" s="169"/>
      <c r="P402" s="170"/>
      <c r="Q402" s="171"/>
      <c r="R402" s="172"/>
      <c r="S402" s="577"/>
      <c r="T402" s="435">
        <f t="shared" si="54"/>
        <v>0</v>
      </c>
      <c r="U402" s="435">
        <f t="shared" si="55"/>
        <v>0</v>
      </c>
      <c r="V402" s="436" t="str">
        <f t="shared" si="56"/>
        <v>-</v>
      </c>
      <c r="W402" s="480" t="s">
        <v>40</v>
      </c>
      <c r="X402" s="155">
        <v>2.6</v>
      </c>
      <c r="Y402" s="156">
        <f t="shared" si="57"/>
        <v>0</v>
      </c>
      <c r="Z402" s="156"/>
      <c r="AA402" s="175" t="s">
        <v>1254</v>
      </c>
      <c r="AB402" s="438" t="s">
        <v>1259</v>
      </c>
      <c r="AC402" s="49"/>
      <c r="AD402" s="49"/>
      <c r="AE402" s="49"/>
      <c r="AF402" s="49"/>
      <c r="AG402" s="49"/>
      <c r="AH402" s="49"/>
      <c r="AI402" s="49"/>
      <c r="AJ402" s="49"/>
      <c r="AK402" s="49"/>
      <c r="AL402" s="49"/>
      <c r="AM402" s="49"/>
      <c r="AN402" s="49"/>
      <c r="AO402" s="49"/>
      <c r="AP402" s="49"/>
      <c r="AQ402" s="49"/>
      <c r="AR402" s="49"/>
      <c r="AS402" s="49"/>
      <c r="AT402" s="49"/>
      <c r="AU402" s="49"/>
      <c r="AV402" s="49"/>
      <c r="AW402" s="49"/>
      <c r="AX402" s="49"/>
      <c r="AY402" s="49"/>
      <c r="AZ402" s="49"/>
      <c r="BA402" s="49"/>
      <c r="BB402" s="49"/>
      <c r="BC402" s="49"/>
      <c r="BD402" s="49"/>
      <c r="BE402" s="49"/>
      <c r="BF402" s="74"/>
      <c r="BG402" s="132"/>
      <c r="BH402" s="76"/>
      <c r="BI402" s="77"/>
      <c r="BJ402" s="439"/>
      <c r="BK402" s="439"/>
      <c r="BL402" s="439"/>
      <c r="BM402" s="439"/>
      <c r="BN402" s="439"/>
      <c r="BO402" s="439"/>
      <c r="BP402" s="439">
        <v>1</v>
      </c>
      <c r="BQ402" s="439"/>
      <c r="BR402" s="439"/>
      <c r="BS402" s="440"/>
      <c r="BT402" s="439"/>
      <c r="BU402" s="439"/>
      <c r="BV402" s="439"/>
      <c r="BW402" s="439"/>
      <c r="BX402" s="439"/>
      <c r="BY402" s="439"/>
      <c r="BZ402" s="439"/>
      <c r="CA402" s="439"/>
      <c r="CB402" s="439"/>
      <c r="CC402" s="439">
        <v>1</v>
      </c>
      <c r="CD402" s="439"/>
      <c r="CE402" s="439"/>
      <c r="CF402" s="77"/>
      <c r="CG402" s="439">
        <v>1</v>
      </c>
      <c r="CH402" s="439"/>
      <c r="CI402" s="439"/>
      <c r="CJ402" s="78"/>
      <c r="CK402" s="133"/>
      <c r="CL402" s="75"/>
    </row>
    <row r="403" spans="1:90" s="47" customFormat="1" ht="13" customHeight="1">
      <c r="A403" s="1143"/>
      <c r="B403" s="432" t="s">
        <v>547</v>
      </c>
      <c r="C403" s="433" t="s">
        <v>548</v>
      </c>
      <c r="D403" s="160">
        <v>1</v>
      </c>
      <c r="E403" s="442">
        <v>166</v>
      </c>
      <c r="F403" s="161"/>
      <c r="G403" s="162"/>
      <c r="H403" s="163"/>
      <c r="I403" s="533"/>
      <c r="J403" s="164"/>
      <c r="K403" s="165"/>
      <c r="L403" s="166"/>
      <c r="M403" s="167"/>
      <c r="N403" s="168"/>
      <c r="O403" s="169"/>
      <c r="P403" s="170"/>
      <c r="Q403" s="171"/>
      <c r="R403" s="172"/>
      <c r="S403" s="577"/>
      <c r="T403" s="435">
        <f t="shared" si="54"/>
        <v>0</v>
      </c>
      <c r="U403" s="435">
        <f t="shared" si="55"/>
        <v>0</v>
      </c>
      <c r="V403" s="436" t="str">
        <f t="shared" si="56"/>
        <v>-</v>
      </c>
      <c r="W403" s="480" t="s">
        <v>56</v>
      </c>
      <c r="X403" s="155">
        <v>2.64</v>
      </c>
      <c r="Y403" s="156">
        <f t="shared" si="57"/>
        <v>0</v>
      </c>
      <c r="Z403" s="156"/>
      <c r="AA403" s="175" t="s">
        <v>1252</v>
      </c>
      <c r="AB403" s="438" t="s">
        <v>1259</v>
      </c>
      <c r="AC403" s="49"/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9"/>
      <c r="AQ403" s="49"/>
      <c r="AR403" s="49"/>
      <c r="AS403" s="49"/>
      <c r="AT403" s="49"/>
      <c r="AU403" s="49"/>
      <c r="AV403" s="49"/>
      <c r="AW403" s="49"/>
      <c r="AX403" s="49"/>
      <c r="AY403" s="49"/>
      <c r="AZ403" s="49"/>
      <c r="BA403" s="49"/>
      <c r="BB403" s="49"/>
      <c r="BC403" s="49"/>
      <c r="BD403" s="49"/>
      <c r="BE403" s="49"/>
      <c r="BF403" s="74"/>
      <c r="BG403" s="132"/>
      <c r="BH403" s="76"/>
      <c r="BI403" s="77"/>
      <c r="BJ403" s="439"/>
      <c r="BK403" s="439"/>
      <c r="BL403" s="439"/>
      <c r="BM403" s="439"/>
      <c r="BN403" s="439"/>
      <c r="BO403" s="439"/>
      <c r="BP403" s="439">
        <v>1</v>
      </c>
      <c r="BQ403" s="439"/>
      <c r="BR403" s="439"/>
      <c r="BS403" s="440"/>
      <c r="BT403" s="439"/>
      <c r="BU403" s="439"/>
      <c r="BV403" s="439"/>
      <c r="BW403" s="439"/>
      <c r="BX403" s="439"/>
      <c r="BY403" s="439"/>
      <c r="BZ403" s="439"/>
      <c r="CA403" s="439"/>
      <c r="CB403" s="439"/>
      <c r="CC403" s="439">
        <v>1</v>
      </c>
      <c r="CD403" s="439"/>
      <c r="CE403" s="439"/>
      <c r="CF403" s="77"/>
      <c r="CG403" s="439"/>
      <c r="CH403" s="439"/>
      <c r="CI403" s="439">
        <v>1</v>
      </c>
      <c r="CJ403" s="78"/>
      <c r="CK403" s="133"/>
      <c r="CL403" s="75"/>
    </row>
    <row r="404" spans="1:90" s="47" customFormat="1" ht="13" customHeight="1">
      <c r="A404" s="1143"/>
      <c r="B404" s="432" t="s">
        <v>549</v>
      </c>
      <c r="C404" s="433" t="s">
        <v>550</v>
      </c>
      <c r="D404" s="160">
        <v>1</v>
      </c>
      <c r="E404" s="442">
        <v>147</v>
      </c>
      <c r="F404" s="161"/>
      <c r="G404" s="162"/>
      <c r="H404" s="163"/>
      <c r="I404" s="533"/>
      <c r="J404" s="164"/>
      <c r="K404" s="165"/>
      <c r="L404" s="166"/>
      <c r="M404" s="167"/>
      <c r="N404" s="168"/>
      <c r="O404" s="169"/>
      <c r="P404" s="170"/>
      <c r="Q404" s="171"/>
      <c r="R404" s="172"/>
      <c r="S404" s="577"/>
      <c r="T404" s="435">
        <f t="shared" si="54"/>
        <v>0</v>
      </c>
      <c r="U404" s="435">
        <f t="shared" si="55"/>
        <v>0</v>
      </c>
      <c r="V404" s="436" t="str">
        <f t="shared" si="56"/>
        <v>-</v>
      </c>
      <c r="W404" s="480" t="s">
        <v>40</v>
      </c>
      <c r="X404" s="155">
        <v>2.2799999999999998</v>
      </c>
      <c r="Y404" s="156">
        <f t="shared" si="57"/>
        <v>0</v>
      </c>
      <c r="Z404" s="156"/>
      <c r="AA404" s="175" t="s">
        <v>1260</v>
      </c>
      <c r="AB404" s="438" t="s">
        <v>1259</v>
      </c>
      <c r="AC404" s="49"/>
      <c r="AD404" s="49"/>
      <c r="AE404" s="49"/>
      <c r="AF404" s="49"/>
      <c r="AG404" s="49"/>
      <c r="AH404" s="49"/>
      <c r="AI404" s="49"/>
      <c r="AJ404" s="49"/>
      <c r="AK404" s="49"/>
      <c r="AL404" s="49"/>
      <c r="AM404" s="49"/>
      <c r="AN404" s="49"/>
      <c r="AO404" s="49"/>
      <c r="AP404" s="49"/>
      <c r="AQ404" s="49"/>
      <c r="AR404" s="49"/>
      <c r="AS404" s="49"/>
      <c r="AT404" s="49"/>
      <c r="AU404" s="49"/>
      <c r="AV404" s="49"/>
      <c r="AW404" s="49"/>
      <c r="AX404" s="49"/>
      <c r="AY404" s="49"/>
      <c r="AZ404" s="49"/>
      <c r="BA404" s="49"/>
      <c r="BB404" s="49"/>
      <c r="BC404" s="49"/>
      <c r="BD404" s="49"/>
      <c r="BE404" s="49"/>
      <c r="BF404" s="74"/>
      <c r="BG404" s="132"/>
      <c r="BH404" s="76"/>
      <c r="BI404" s="77"/>
      <c r="BJ404" s="439"/>
      <c r="BK404" s="439"/>
      <c r="BL404" s="439"/>
      <c r="BM404" s="439"/>
      <c r="BN404" s="439"/>
      <c r="BO404" s="439"/>
      <c r="BP404" s="439">
        <v>1</v>
      </c>
      <c r="BQ404" s="439"/>
      <c r="BR404" s="439"/>
      <c r="BS404" s="440"/>
      <c r="BT404" s="439"/>
      <c r="BU404" s="439"/>
      <c r="BV404" s="439"/>
      <c r="BW404" s="439"/>
      <c r="BX404" s="439"/>
      <c r="BY404" s="439"/>
      <c r="BZ404" s="439"/>
      <c r="CA404" s="439"/>
      <c r="CB404" s="439"/>
      <c r="CC404" s="439"/>
      <c r="CD404" s="439"/>
      <c r="CE404" s="439">
        <v>1</v>
      </c>
      <c r="CF404" s="77"/>
      <c r="CG404" s="439"/>
      <c r="CH404" s="439">
        <v>1</v>
      </c>
      <c r="CI404" s="439"/>
      <c r="CJ404" s="78"/>
      <c r="CK404" s="133"/>
      <c r="CL404" s="75"/>
    </row>
    <row r="405" spans="1:90" s="47" customFormat="1" ht="13" customHeight="1">
      <c r="A405" s="1143"/>
      <c r="B405" s="432" t="s">
        <v>551</v>
      </c>
      <c r="C405" s="433" t="s">
        <v>552</v>
      </c>
      <c r="D405" s="160">
        <v>1</v>
      </c>
      <c r="E405" s="442">
        <v>123</v>
      </c>
      <c r="F405" s="161"/>
      <c r="G405" s="162"/>
      <c r="H405" s="163"/>
      <c r="I405" s="533"/>
      <c r="J405" s="164"/>
      <c r="K405" s="165"/>
      <c r="L405" s="166"/>
      <c r="M405" s="167"/>
      <c r="N405" s="168"/>
      <c r="O405" s="169"/>
      <c r="P405" s="170"/>
      <c r="Q405" s="171"/>
      <c r="R405" s="172"/>
      <c r="S405" s="577"/>
      <c r="T405" s="435">
        <f t="shared" si="54"/>
        <v>0</v>
      </c>
      <c r="U405" s="435">
        <f t="shared" si="55"/>
        <v>0</v>
      </c>
      <c r="V405" s="436" t="str">
        <f t="shared" si="56"/>
        <v>-</v>
      </c>
      <c r="W405" s="480" t="s">
        <v>40</v>
      </c>
      <c r="X405" s="155">
        <v>1.88</v>
      </c>
      <c r="Y405" s="156">
        <f t="shared" si="57"/>
        <v>0</v>
      </c>
      <c r="Z405" s="156"/>
      <c r="AA405" s="175" t="s">
        <v>1260</v>
      </c>
      <c r="AB405" s="438" t="s">
        <v>1259</v>
      </c>
      <c r="AC405" s="49"/>
      <c r="AD405" s="49"/>
      <c r="AE405" s="49"/>
      <c r="AF405" s="49"/>
      <c r="AG405" s="49"/>
      <c r="AH405" s="49"/>
      <c r="AI405" s="49"/>
      <c r="AJ405" s="49"/>
      <c r="AK405" s="49"/>
      <c r="AL405" s="49"/>
      <c r="AM405" s="49"/>
      <c r="AN405" s="49"/>
      <c r="AO405" s="49"/>
      <c r="AP405" s="49"/>
      <c r="AQ405" s="49"/>
      <c r="AR405" s="49"/>
      <c r="AS405" s="49"/>
      <c r="AT405" s="49"/>
      <c r="AU405" s="49"/>
      <c r="AV405" s="49"/>
      <c r="AW405" s="49"/>
      <c r="AX405" s="49"/>
      <c r="AY405" s="49"/>
      <c r="AZ405" s="49"/>
      <c r="BA405" s="49"/>
      <c r="BB405" s="49"/>
      <c r="BC405" s="49"/>
      <c r="BD405" s="49"/>
      <c r="BE405" s="49"/>
      <c r="BF405" s="74"/>
      <c r="BG405" s="132"/>
      <c r="BH405" s="76"/>
      <c r="BI405" s="77"/>
      <c r="BJ405" s="439"/>
      <c r="BK405" s="439"/>
      <c r="BL405" s="439"/>
      <c r="BM405" s="439"/>
      <c r="BN405" s="439"/>
      <c r="BO405" s="439"/>
      <c r="BP405" s="439">
        <v>1</v>
      </c>
      <c r="BQ405" s="439"/>
      <c r="BR405" s="439"/>
      <c r="BS405" s="440"/>
      <c r="BT405" s="439"/>
      <c r="BU405" s="439"/>
      <c r="BV405" s="439"/>
      <c r="BW405" s="439"/>
      <c r="BX405" s="439"/>
      <c r="BY405" s="439"/>
      <c r="BZ405" s="439"/>
      <c r="CA405" s="439"/>
      <c r="CB405" s="439"/>
      <c r="CC405" s="439"/>
      <c r="CD405" s="439"/>
      <c r="CE405" s="439">
        <v>1</v>
      </c>
      <c r="CF405" s="77"/>
      <c r="CG405" s="439"/>
      <c r="CH405" s="439">
        <v>1</v>
      </c>
      <c r="CI405" s="439"/>
      <c r="CJ405" s="78"/>
      <c r="CK405" s="133"/>
      <c r="CL405" s="75"/>
    </row>
    <row r="406" spans="1:90" s="47" customFormat="1" ht="13" customHeight="1">
      <c r="A406" s="1145"/>
      <c r="B406" s="443" t="s">
        <v>553</v>
      </c>
      <c r="C406" s="444" t="s">
        <v>554</v>
      </c>
      <c r="D406" s="182">
        <v>1</v>
      </c>
      <c r="E406" s="445">
        <v>246</v>
      </c>
      <c r="F406" s="183"/>
      <c r="G406" s="184"/>
      <c r="H406" s="185"/>
      <c r="I406" s="534"/>
      <c r="J406" s="187"/>
      <c r="K406" s="188"/>
      <c r="L406" s="189"/>
      <c r="M406" s="190"/>
      <c r="N406" s="191"/>
      <c r="O406" s="192"/>
      <c r="P406" s="193"/>
      <c r="Q406" s="194"/>
      <c r="R406" s="195"/>
      <c r="S406" s="578"/>
      <c r="T406" s="446">
        <f t="shared" si="54"/>
        <v>0</v>
      </c>
      <c r="U406" s="446">
        <f t="shared" si="55"/>
        <v>0</v>
      </c>
      <c r="V406" s="447" t="str">
        <f t="shared" si="56"/>
        <v>-</v>
      </c>
      <c r="W406" s="491" t="s">
        <v>40</v>
      </c>
      <c r="X406" s="155">
        <v>4.0199999999999996</v>
      </c>
      <c r="Y406" s="156">
        <f t="shared" si="57"/>
        <v>0</v>
      </c>
      <c r="Z406" s="156"/>
      <c r="AA406" s="198" t="s">
        <v>1260</v>
      </c>
      <c r="AB406" s="198" t="s">
        <v>1259</v>
      </c>
      <c r="AC406" s="49"/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9"/>
      <c r="AQ406" s="49"/>
      <c r="AR406" s="49"/>
      <c r="AS406" s="49"/>
      <c r="AT406" s="49"/>
      <c r="AU406" s="49"/>
      <c r="AV406" s="49"/>
      <c r="AW406" s="49"/>
      <c r="AX406" s="49"/>
      <c r="AY406" s="49"/>
      <c r="AZ406" s="49"/>
      <c r="BA406" s="49"/>
      <c r="BB406" s="49"/>
      <c r="BC406" s="49"/>
      <c r="BD406" s="49"/>
      <c r="BE406" s="49"/>
      <c r="BF406" s="74"/>
      <c r="BG406" s="132"/>
      <c r="BH406" s="76"/>
      <c r="BI406" s="77"/>
      <c r="BJ406" s="439"/>
      <c r="BK406" s="439"/>
      <c r="BL406" s="439"/>
      <c r="BM406" s="439"/>
      <c r="BN406" s="439"/>
      <c r="BO406" s="439"/>
      <c r="BP406" s="439">
        <v>1</v>
      </c>
      <c r="BQ406" s="439"/>
      <c r="BR406" s="439"/>
      <c r="BS406" s="440"/>
      <c r="BT406" s="439"/>
      <c r="BU406" s="439"/>
      <c r="BV406" s="439"/>
      <c r="BW406" s="439"/>
      <c r="BX406" s="439"/>
      <c r="BY406" s="439"/>
      <c r="BZ406" s="439"/>
      <c r="CA406" s="439"/>
      <c r="CB406" s="439"/>
      <c r="CC406" s="439"/>
      <c r="CD406" s="439"/>
      <c r="CE406" s="439">
        <v>1</v>
      </c>
      <c r="CF406" s="77"/>
      <c r="CG406" s="439"/>
      <c r="CH406" s="439">
        <v>1</v>
      </c>
      <c r="CI406" s="439"/>
      <c r="CJ406" s="78"/>
      <c r="CK406" s="133"/>
      <c r="CL406" s="75"/>
    </row>
    <row r="407" spans="1:90" s="387" customFormat="1" ht="13" customHeight="1">
      <c r="A407" s="1146" t="s">
        <v>555</v>
      </c>
      <c r="B407" s="492" t="s">
        <v>555</v>
      </c>
      <c r="C407" s="493" t="s">
        <v>556</v>
      </c>
      <c r="D407" s="494">
        <v>10</v>
      </c>
      <c r="E407" s="495">
        <v>15</v>
      </c>
      <c r="F407" s="562"/>
      <c r="G407" s="563"/>
      <c r="H407" s="564"/>
      <c r="I407" s="565"/>
      <c r="J407" s="566"/>
      <c r="K407" s="567"/>
      <c r="L407" s="568"/>
      <c r="M407" s="569"/>
      <c r="N407" s="570"/>
      <c r="O407" s="571"/>
      <c r="P407" s="572"/>
      <c r="Q407" s="573"/>
      <c r="R407" s="574"/>
      <c r="S407" s="582"/>
      <c r="T407" s="497">
        <f t="shared" si="54"/>
        <v>0</v>
      </c>
      <c r="U407" s="497">
        <f t="shared" si="55"/>
        <v>0</v>
      </c>
      <c r="V407" s="498" t="str">
        <f t="shared" si="56"/>
        <v>-</v>
      </c>
      <c r="W407" s="499"/>
      <c r="X407" s="156"/>
      <c r="Y407" s="156"/>
      <c r="Z407" s="156"/>
      <c r="AA407" s="198"/>
      <c r="AB407" s="198"/>
      <c r="AC407" s="49"/>
      <c r="AD407" s="49"/>
      <c r="AE407" s="49"/>
      <c r="AF407" s="49"/>
      <c r="AG407" s="49"/>
      <c r="AH407" s="49"/>
      <c r="AI407" s="49"/>
      <c r="AJ407" s="49"/>
      <c r="AK407" s="49"/>
      <c r="AL407" s="49"/>
      <c r="AM407" s="49"/>
      <c r="AN407" s="49"/>
      <c r="AO407" s="49"/>
      <c r="AP407" s="49"/>
      <c r="AQ407" s="49"/>
      <c r="AR407" s="49"/>
      <c r="AS407" s="49"/>
      <c r="AT407" s="49"/>
      <c r="AU407" s="49"/>
      <c r="AV407" s="49"/>
      <c r="AW407" s="49"/>
      <c r="AX407" s="49"/>
      <c r="AY407" s="49"/>
      <c r="AZ407" s="49"/>
      <c r="BA407" s="49"/>
      <c r="BB407" s="49"/>
      <c r="BC407" s="49"/>
      <c r="BD407" s="49"/>
      <c r="BE407" s="49"/>
      <c r="BF407" s="74"/>
      <c r="BG407" s="132"/>
      <c r="BH407" s="76"/>
      <c r="BI407" s="77"/>
      <c r="BJ407" s="77"/>
      <c r="BK407" s="77"/>
      <c r="BL407" s="77"/>
      <c r="BM407" s="77"/>
      <c r="BN407" s="77"/>
      <c r="BO407" s="77"/>
      <c r="BP407" s="77"/>
      <c r="BQ407" s="77"/>
      <c r="BR407" s="77"/>
      <c r="BS407" s="77"/>
      <c r="BT407" s="77"/>
      <c r="BU407" s="77"/>
      <c r="BV407" s="77"/>
      <c r="BW407" s="77"/>
      <c r="BX407" s="77"/>
      <c r="BY407" s="77"/>
      <c r="BZ407" s="77"/>
      <c r="CA407" s="77"/>
      <c r="CB407" s="77"/>
      <c r="CC407" s="77"/>
      <c r="CD407" s="77"/>
      <c r="CE407" s="77"/>
      <c r="CF407" s="77"/>
      <c r="CG407" s="77"/>
      <c r="CH407" s="77"/>
      <c r="CI407" s="77"/>
      <c r="CJ407" s="77"/>
      <c r="CK407" s="77"/>
      <c r="CL407" s="386"/>
    </row>
    <row r="408" spans="1:90" s="47" customFormat="1" ht="11" customHeight="1">
      <c r="A408" s="1147"/>
      <c r="B408" s="500"/>
      <c r="C408" s="501"/>
      <c r="D408" s="1234" t="s">
        <v>1780</v>
      </c>
      <c r="E408" s="1235"/>
      <c r="F408" s="502">
        <f t="shared" ref="F408:S408" si="58">SUMPRODUCT($D4:$D407,F4:F407)</f>
        <v>0</v>
      </c>
      <c r="G408" s="503">
        <f t="shared" si="58"/>
        <v>0</v>
      </c>
      <c r="H408" s="504">
        <f t="shared" si="58"/>
        <v>0</v>
      </c>
      <c r="I408" s="505">
        <f t="shared" si="58"/>
        <v>0</v>
      </c>
      <c r="J408" s="506">
        <f t="shared" si="58"/>
        <v>0</v>
      </c>
      <c r="K408" s="507">
        <f t="shared" si="58"/>
        <v>0</v>
      </c>
      <c r="L408" s="508">
        <f t="shared" si="58"/>
        <v>0</v>
      </c>
      <c r="M408" s="509">
        <f t="shared" si="58"/>
        <v>0</v>
      </c>
      <c r="N408" s="510">
        <f t="shared" si="58"/>
        <v>0</v>
      </c>
      <c r="O408" s="511">
        <f t="shared" si="58"/>
        <v>0</v>
      </c>
      <c r="P408" s="512">
        <f t="shared" si="58"/>
        <v>0</v>
      </c>
      <c r="Q408" s="513">
        <f t="shared" si="58"/>
        <v>0</v>
      </c>
      <c r="R408" s="514">
        <f t="shared" si="58"/>
        <v>0</v>
      </c>
      <c r="S408" s="515">
        <f t="shared" si="58"/>
        <v>0</v>
      </c>
      <c r="T408" s="516">
        <f>SUM(T4:T407)</f>
        <v>0</v>
      </c>
      <c r="U408" s="516">
        <f>SUM(U4:U407)</f>
        <v>0</v>
      </c>
      <c r="V408" s="516"/>
      <c r="W408" s="517"/>
      <c r="X408" s="518"/>
      <c r="Y408" s="156"/>
      <c r="Z408" s="519"/>
      <c r="AA408" s="520"/>
      <c r="AB408" s="520"/>
      <c r="AC408" s="521"/>
      <c r="AD408" s="521"/>
      <c r="AE408" s="521"/>
      <c r="AF408" s="521"/>
      <c r="AG408" s="521"/>
      <c r="AH408" s="521"/>
      <c r="AI408" s="521"/>
      <c r="AJ408" s="521"/>
      <c r="AK408" s="521"/>
      <c r="AL408" s="521"/>
      <c r="AM408" s="521"/>
      <c r="AN408" s="521"/>
      <c r="AO408" s="521"/>
      <c r="AP408" s="521"/>
      <c r="AQ408" s="521"/>
      <c r="AR408" s="521"/>
      <c r="AS408" s="521"/>
      <c r="AT408" s="521"/>
      <c r="AU408" s="521"/>
      <c r="AV408" s="521"/>
      <c r="AW408" s="521"/>
      <c r="AX408" s="521"/>
      <c r="AY408" s="521"/>
      <c r="AZ408" s="521"/>
      <c r="BA408" s="521"/>
      <c r="BB408" s="521"/>
      <c r="BC408" s="521"/>
      <c r="BD408" s="521"/>
      <c r="BE408" s="521"/>
      <c r="BF408" s="522"/>
      <c r="BG408" s="523"/>
      <c r="BH408" s="523"/>
      <c r="BI408" s="77"/>
      <c r="BJ408" s="77"/>
      <c r="BK408" s="77"/>
      <c r="BL408" s="77"/>
      <c r="BM408" s="77"/>
      <c r="BN408" s="77"/>
      <c r="BO408" s="77"/>
      <c r="BP408" s="77"/>
      <c r="BQ408" s="77"/>
      <c r="BR408" s="77"/>
      <c r="BS408" s="77"/>
      <c r="BT408" s="77"/>
      <c r="BU408" s="77"/>
      <c r="BV408" s="77"/>
      <c r="BW408" s="77"/>
      <c r="BX408" s="77"/>
      <c r="BY408" s="77"/>
      <c r="BZ408" s="77"/>
      <c r="CA408" s="77"/>
      <c r="CB408" s="77"/>
      <c r="CC408" s="77"/>
      <c r="CD408" s="77"/>
      <c r="CE408" s="77"/>
      <c r="CF408" s="77"/>
      <c r="CG408" s="77"/>
      <c r="CH408" s="77"/>
      <c r="CI408" s="77"/>
      <c r="CJ408" s="133"/>
      <c r="CK408" s="133"/>
      <c r="CL408" s="75"/>
    </row>
    <row r="409" spans="1:90" s="47" customFormat="1" ht="11" customHeight="1">
      <c r="A409" s="1148"/>
      <c r="B409" s="524"/>
      <c r="C409" s="524"/>
      <c r="D409" s="525"/>
      <c r="E409" s="526"/>
      <c r="F409" s="527"/>
      <c r="G409" s="527"/>
      <c r="H409" s="527"/>
      <c r="I409" s="527"/>
      <c r="J409" s="527"/>
      <c r="K409" s="527"/>
      <c r="L409" s="527"/>
      <c r="M409" s="527"/>
      <c r="N409" s="527"/>
      <c r="O409" s="527"/>
      <c r="P409" s="527"/>
      <c r="Q409" s="527"/>
      <c r="R409" s="527"/>
      <c r="S409" s="527"/>
      <c r="T409" s="1227" t="s">
        <v>0</v>
      </c>
      <c r="U409" s="1227"/>
      <c r="V409" s="528">
        <f>SUM(V4:V407)</f>
        <v>0</v>
      </c>
      <c r="W409" s="529"/>
      <c r="X409" s="156"/>
      <c r="Y409" s="156"/>
      <c r="Z409" s="156"/>
      <c r="AA409" s="520"/>
      <c r="AB409" s="520"/>
      <c r="AC409" s="521"/>
      <c r="AD409" s="521"/>
      <c r="AE409" s="521"/>
      <c r="AF409" s="521"/>
      <c r="AG409" s="521"/>
      <c r="AH409" s="521"/>
      <c r="AI409" s="521"/>
      <c r="AJ409" s="521"/>
      <c r="AK409" s="521"/>
      <c r="AL409" s="521"/>
      <c r="AM409" s="521"/>
      <c r="AN409" s="521"/>
      <c r="AO409" s="521"/>
      <c r="AP409" s="521"/>
      <c r="AQ409" s="521"/>
      <c r="AR409" s="521"/>
      <c r="AS409" s="521"/>
      <c r="AT409" s="521"/>
      <c r="AU409" s="521"/>
      <c r="AV409" s="521"/>
      <c r="AW409" s="521"/>
      <c r="AX409" s="521"/>
      <c r="AY409" s="521"/>
      <c r="AZ409" s="521"/>
      <c r="BA409" s="521"/>
      <c r="BB409" s="521"/>
      <c r="BC409" s="521"/>
      <c r="BD409" s="521"/>
      <c r="BE409" s="521"/>
      <c r="BF409" s="522"/>
      <c r="BG409" s="523"/>
      <c r="BH409" s="523"/>
      <c r="BI409" s="77"/>
      <c r="BJ409" s="77"/>
      <c r="BK409" s="77"/>
      <c r="BL409" s="77"/>
      <c r="BM409" s="77"/>
      <c r="BN409" s="77"/>
      <c r="BO409" s="77"/>
      <c r="BP409" s="77"/>
      <c r="BQ409" s="77"/>
      <c r="BR409" s="77"/>
      <c r="BS409" s="77"/>
      <c r="BT409" s="77"/>
      <c r="BU409" s="77"/>
      <c r="BV409" s="77"/>
      <c r="BW409" s="77"/>
      <c r="BX409" s="77"/>
      <c r="BY409" s="77"/>
      <c r="BZ409" s="77"/>
      <c r="CA409" s="77"/>
      <c r="CB409" s="77"/>
      <c r="CC409" s="77"/>
      <c r="CD409" s="77"/>
      <c r="CE409" s="77"/>
      <c r="CF409" s="77"/>
      <c r="CG409" s="77"/>
      <c r="CH409" s="77"/>
      <c r="CI409" s="77"/>
      <c r="CJ409" s="133"/>
      <c r="CK409" s="133"/>
      <c r="CL409" s="75"/>
    </row>
    <row r="410" spans="1:90" s="47" customFormat="1" ht="18" customHeight="1">
      <c r="A410" s="1149"/>
      <c r="B410" s="521"/>
      <c r="C410" s="521"/>
      <c r="D410" s="521"/>
      <c r="E410" s="521"/>
      <c r="F410" s="530"/>
      <c r="G410" s="530"/>
      <c r="H410" s="530"/>
      <c r="I410" s="530"/>
      <c r="J410" s="530"/>
      <c r="K410" s="530"/>
      <c r="L410" s="530"/>
      <c r="M410" s="530"/>
      <c r="N410" s="530"/>
      <c r="O410" s="530"/>
      <c r="P410" s="530"/>
      <c r="Q410" s="530"/>
      <c r="R410" s="530"/>
      <c r="S410" s="530"/>
      <c r="T410" s="521"/>
      <c r="U410" s="521"/>
      <c r="V410" s="521"/>
      <c r="W410" s="387"/>
      <c r="X410" s="48"/>
      <c r="Y410" s="48"/>
      <c r="Z410" s="48"/>
      <c r="AA410" s="521"/>
      <c r="AB410" s="521"/>
      <c r="AC410" s="521"/>
      <c r="AD410" s="521"/>
      <c r="AE410" s="521"/>
      <c r="AF410" s="521"/>
      <c r="AG410" s="521"/>
      <c r="AH410" s="521"/>
      <c r="AI410" s="521"/>
      <c r="AJ410" s="521"/>
      <c r="AK410" s="521"/>
      <c r="AL410" s="521"/>
      <c r="AM410" s="521"/>
      <c r="AN410" s="521"/>
      <c r="AO410" s="521"/>
      <c r="AP410" s="521"/>
      <c r="AQ410" s="521"/>
      <c r="AR410" s="521"/>
      <c r="AS410" s="521"/>
      <c r="AT410" s="521"/>
      <c r="AU410" s="521"/>
      <c r="AV410" s="521"/>
      <c r="AW410" s="521"/>
      <c r="AX410" s="521"/>
      <c r="AY410" s="521"/>
      <c r="AZ410" s="521"/>
      <c r="BA410" s="521"/>
      <c r="BB410" s="521"/>
      <c r="BC410" s="521"/>
      <c r="BD410" s="521"/>
      <c r="BE410" s="521"/>
      <c r="BF410" s="522"/>
      <c r="BG410" s="523"/>
      <c r="BH410" s="523"/>
      <c r="BI410" s="77"/>
      <c r="BJ410" s="77"/>
      <c r="BK410" s="77"/>
      <c r="BL410" s="77"/>
      <c r="BM410" s="77"/>
      <c r="BN410" s="77"/>
      <c r="BO410" s="77"/>
      <c r="BP410" s="77"/>
      <c r="BQ410" s="77"/>
      <c r="BR410" s="77"/>
      <c r="BS410" s="77"/>
      <c r="BT410" s="77"/>
      <c r="BU410" s="77"/>
      <c r="BV410" s="77"/>
      <c r="BW410" s="77"/>
      <c r="BX410" s="77"/>
      <c r="BY410" s="77"/>
      <c r="BZ410" s="77"/>
      <c r="CA410" s="77"/>
      <c r="CB410" s="77"/>
      <c r="CC410" s="77"/>
      <c r="CD410" s="77"/>
      <c r="CE410" s="77"/>
      <c r="CF410" s="77"/>
      <c r="CG410" s="77"/>
      <c r="CH410" s="77"/>
      <c r="CI410" s="77"/>
      <c r="CJ410" s="133"/>
      <c r="CK410" s="133"/>
      <c r="CL410" s="75"/>
    </row>
    <row r="411" spans="1:90" s="47" customFormat="1" ht="18" customHeight="1">
      <c r="A411" s="1149"/>
      <c r="B411" s="521"/>
      <c r="C411" s="521"/>
      <c r="D411" s="521"/>
      <c r="E411" s="521"/>
      <c r="F411" s="530"/>
      <c r="G411" s="530"/>
      <c r="H411" s="530"/>
      <c r="I411" s="530"/>
      <c r="J411" s="530"/>
      <c r="K411" s="530"/>
      <c r="L411" s="530"/>
      <c r="M411" s="530"/>
      <c r="N411" s="530"/>
      <c r="O411" s="530"/>
      <c r="P411" s="530"/>
      <c r="Q411" s="530"/>
      <c r="R411" s="530"/>
      <c r="S411" s="530"/>
      <c r="T411" s="521"/>
      <c r="U411" s="521"/>
      <c r="V411" s="521"/>
      <c r="W411" s="387"/>
      <c r="X411" s="48"/>
      <c r="Y411" s="48"/>
      <c r="Z411" s="48"/>
      <c r="AA411" s="521"/>
      <c r="AB411" s="521"/>
      <c r="AC411" s="521"/>
      <c r="AD411" s="521"/>
      <c r="AE411" s="521"/>
      <c r="AF411" s="521"/>
      <c r="AG411" s="521"/>
      <c r="AH411" s="521"/>
      <c r="AI411" s="521"/>
      <c r="AJ411" s="521"/>
      <c r="AK411" s="521"/>
      <c r="AL411" s="521"/>
      <c r="AM411" s="521"/>
      <c r="AN411" s="521"/>
      <c r="AO411" s="521"/>
      <c r="AP411" s="521"/>
      <c r="AQ411" s="521"/>
      <c r="AR411" s="521"/>
      <c r="AS411" s="521"/>
      <c r="AT411" s="521"/>
      <c r="AU411" s="521"/>
      <c r="AV411" s="521"/>
      <c r="AW411" s="521"/>
      <c r="AX411" s="521"/>
      <c r="AY411" s="521"/>
      <c r="AZ411" s="521"/>
      <c r="BA411" s="521"/>
      <c r="BB411" s="521"/>
      <c r="BC411" s="521"/>
      <c r="BD411" s="521"/>
      <c r="BE411" s="521"/>
      <c r="BF411" s="522"/>
      <c r="BG411" s="523"/>
      <c r="BH411" s="523"/>
      <c r="BI411" s="77"/>
      <c r="BJ411" s="77"/>
      <c r="BK411" s="77"/>
      <c r="BL411" s="77"/>
      <c r="BM411" s="77"/>
      <c r="BN411" s="77"/>
      <c r="BO411" s="77"/>
      <c r="BP411" s="77"/>
      <c r="BQ411" s="77"/>
      <c r="BR411" s="77"/>
      <c r="BS411" s="77"/>
      <c r="BT411" s="77"/>
      <c r="BU411" s="77"/>
      <c r="BV411" s="77"/>
      <c r="BW411" s="77"/>
      <c r="BX411" s="77"/>
      <c r="BY411" s="77"/>
      <c r="BZ411" s="77"/>
      <c r="CA411" s="77"/>
      <c r="CB411" s="77"/>
      <c r="CC411" s="77"/>
      <c r="CD411" s="77"/>
      <c r="CE411" s="77"/>
      <c r="CF411" s="77"/>
      <c r="CG411" s="77"/>
      <c r="CH411" s="77"/>
      <c r="CI411" s="77"/>
      <c r="CJ411" s="133"/>
      <c r="CK411" s="133"/>
      <c r="CL411" s="75"/>
    </row>
    <row r="412" spans="1:90" s="47" customFormat="1" ht="18" customHeight="1">
      <c r="A412" s="1149"/>
      <c r="B412" s="521"/>
      <c r="C412" s="521"/>
      <c r="D412" s="521"/>
      <c r="E412" s="521"/>
      <c r="F412" s="530"/>
      <c r="G412" s="530"/>
      <c r="H412" s="530"/>
      <c r="I412" s="530"/>
      <c r="J412" s="530"/>
      <c r="K412" s="530"/>
      <c r="L412" s="530"/>
      <c r="M412" s="530"/>
      <c r="N412" s="530"/>
      <c r="O412" s="530"/>
      <c r="P412" s="530"/>
      <c r="Q412" s="530"/>
      <c r="R412" s="530"/>
      <c r="S412" s="530"/>
      <c r="T412" s="521"/>
      <c r="U412" s="521"/>
      <c r="V412" s="521"/>
      <c r="W412" s="387"/>
      <c r="X412" s="48"/>
      <c r="Y412" s="48"/>
      <c r="Z412" s="48"/>
      <c r="AA412" s="521"/>
      <c r="AB412" s="521"/>
      <c r="AC412" s="521"/>
      <c r="AD412" s="521"/>
      <c r="AE412" s="521"/>
      <c r="AF412" s="521"/>
      <c r="AG412" s="521"/>
      <c r="AH412" s="521"/>
      <c r="AI412" s="521"/>
      <c r="AJ412" s="521"/>
      <c r="AK412" s="521"/>
      <c r="AL412" s="521"/>
      <c r="AM412" s="521"/>
      <c r="AN412" s="521"/>
      <c r="AO412" s="521"/>
      <c r="AP412" s="521"/>
      <c r="AQ412" s="521"/>
      <c r="AR412" s="521"/>
      <c r="AS412" s="521"/>
      <c r="AT412" s="521"/>
      <c r="AU412" s="521"/>
      <c r="AV412" s="521"/>
      <c r="AW412" s="521"/>
      <c r="AX412" s="521"/>
      <c r="AY412" s="521"/>
      <c r="AZ412" s="521"/>
      <c r="BA412" s="521"/>
      <c r="BB412" s="521"/>
      <c r="BC412" s="521"/>
      <c r="BD412" s="521"/>
      <c r="BE412" s="521"/>
      <c r="BF412" s="522"/>
      <c r="BG412" s="523"/>
      <c r="BH412" s="523"/>
      <c r="BI412" s="77"/>
      <c r="BJ412" s="77"/>
      <c r="BK412" s="77"/>
      <c r="BL412" s="77"/>
      <c r="BM412" s="77"/>
      <c r="BN412" s="77"/>
      <c r="BO412" s="77"/>
      <c r="BP412" s="77"/>
      <c r="BQ412" s="77"/>
      <c r="BR412" s="77"/>
      <c r="BS412" s="77"/>
      <c r="BT412" s="77"/>
      <c r="BU412" s="77"/>
      <c r="BV412" s="77"/>
      <c r="BW412" s="77"/>
      <c r="BX412" s="77"/>
      <c r="BY412" s="77"/>
      <c r="BZ412" s="77"/>
      <c r="CA412" s="77"/>
      <c r="CB412" s="77"/>
      <c r="CC412" s="77"/>
      <c r="CD412" s="77"/>
      <c r="CE412" s="77"/>
      <c r="CF412" s="77"/>
      <c r="CG412" s="77"/>
      <c r="CH412" s="77"/>
      <c r="CI412" s="77"/>
      <c r="CJ412" s="133"/>
      <c r="CK412" s="133"/>
      <c r="CL412" s="75"/>
    </row>
    <row r="413" spans="1:90" s="47" customFormat="1" ht="18" customHeight="1">
      <c r="A413" s="1149"/>
      <c r="B413" s="521"/>
      <c r="C413" s="521"/>
      <c r="D413" s="521"/>
      <c r="E413" s="521"/>
      <c r="F413" s="530"/>
      <c r="G413" s="530"/>
      <c r="H413" s="530"/>
      <c r="I413" s="530"/>
      <c r="J413" s="530"/>
      <c r="K413" s="530"/>
      <c r="L413" s="530"/>
      <c r="M413" s="530"/>
      <c r="N413" s="530"/>
      <c r="O413" s="530"/>
      <c r="P413" s="530"/>
      <c r="Q413" s="530"/>
      <c r="R413" s="530"/>
      <c r="S413" s="530"/>
      <c r="T413" s="521"/>
      <c r="U413" s="521"/>
      <c r="V413" s="521"/>
      <c r="W413" s="387"/>
      <c r="X413" s="48"/>
      <c r="Y413" s="48"/>
      <c r="Z413" s="48"/>
      <c r="AA413" s="521"/>
      <c r="AB413" s="521"/>
      <c r="AC413" s="521"/>
      <c r="AD413" s="521"/>
      <c r="AE413" s="521"/>
      <c r="AF413" s="521"/>
      <c r="AG413" s="521"/>
      <c r="AH413" s="521"/>
      <c r="AI413" s="521"/>
      <c r="AJ413" s="521"/>
      <c r="AK413" s="521"/>
      <c r="AL413" s="521"/>
      <c r="AM413" s="521"/>
      <c r="AN413" s="521"/>
      <c r="AO413" s="521"/>
      <c r="AP413" s="521"/>
      <c r="AQ413" s="521"/>
      <c r="AR413" s="521"/>
      <c r="AS413" s="521"/>
      <c r="AT413" s="521"/>
      <c r="AU413" s="521"/>
      <c r="AV413" s="521"/>
      <c r="AW413" s="521"/>
      <c r="AX413" s="521"/>
      <c r="AY413" s="521"/>
      <c r="AZ413" s="521"/>
      <c r="BA413" s="521"/>
      <c r="BB413" s="521"/>
      <c r="BC413" s="521"/>
      <c r="BD413" s="521"/>
      <c r="BE413" s="521"/>
      <c r="BF413" s="522"/>
      <c r="BG413" s="523"/>
      <c r="BH413" s="523"/>
      <c r="BI413" s="77"/>
      <c r="BJ413" s="77"/>
      <c r="BK413" s="77"/>
      <c r="BL413" s="77"/>
      <c r="BM413" s="77"/>
      <c r="BN413" s="77"/>
      <c r="BO413" s="77"/>
      <c r="BP413" s="77"/>
      <c r="BQ413" s="77"/>
      <c r="BR413" s="77"/>
      <c r="BS413" s="77"/>
      <c r="BT413" s="77"/>
      <c r="BU413" s="77"/>
      <c r="BV413" s="77"/>
      <c r="BW413" s="77"/>
      <c r="BX413" s="77"/>
      <c r="BY413" s="77"/>
      <c r="BZ413" s="77"/>
      <c r="CA413" s="77"/>
      <c r="CB413" s="77"/>
      <c r="CC413" s="77"/>
      <c r="CD413" s="77"/>
      <c r="CE413" s="77"/>
      <c r="CF413" s="77"/>
      <c r="CG413" s="77"/>
      <c r="CH413" s="77"/>
      <c r="CI413" s="77"/>
      <c r="CJ413" s="133"/>
      <c r="CK413" s="133"/>
      <c r="CL413" s="75"/>
    </row>
    <row r="414" spans="1:90" s="47" customFormat="1" ht="18" customHeight="1">
      <c r="A414" s="1149"/>
      <c r="B414" s="521"/>
      <c r="C414" s="521"/>
      <c r="D414" s="521"/>
      <c r="E414" s="521"/>
      <c r="F414" s="530"/>
      <c r="G414" s="530"/>
      <c r="H414" s="530"/>
      <c r="I414" s="530"/>
      <c r="J414" s="530"/>
      <c r="K414" s="530"/>
      <c r="L414" s="530"/>
      <c r="M414" s="530"/>
      <c r="N414" s="530"/>
      <c r="O414" s="530"/>
      <c r="P414" s="530"/>
      <c r="Q414" s="530"/>
      <c r="R414" s="530"/>
      <c r="S414" s="530"/>
      <c r="T414" s="521"/>
      <c r="U414" s="521"/>
      <c r="V414" s="521"/>
      <c r="W414" s="387"/>
      <c r="X414" s="48"/>
      <c r="Y414" s="48"/>
      <c r="Z414" s="48"/>
      <c r="AA414" s="521"/>
      <c r="AB414" s="521"/>
      <c r="AC414" s="521"/>
      <c r="AD414" s="521"/>
      <c r="AE414" s="521"/>
      <c r="AF414" s="521"/>
      <c r="AG414" s="521"/>
      <c r="AH414" s="521"/>
      <c r="AI414" s="521"/>
      <c r="AJ414" s="521"/>
      <c r="AK414" s="521"/>
      <c r="AL414" s="521"/>
      <c r="AM414" s="521"/>
      <c r="AN414" s="521"/>
      <c r="AO414" s="521"/>
      <c r="AP414" s="521"/>
      <c r="AQ414" s="521"/>
      <c r="AR414" s="521"/>
      <c r="AS414" s="521"/>
      <c r="AT414" s="521"/>
      <c r="AU414" s="521"/>
      <c r="AV414" s="521"/>
      <c r="AW414" s="521"/>
      <c r="AX414" s="521"/>
      <c r="AY414" s="521"/>
      <c r="AZ414" s="521"/>
      <c r="BA414" s="521"/>
      <c r="BB414" s="521"/>
      <c r="BC414" s="521"/>
      <c r="BD414" s="521"/>
      <c r="BE414" s="521"/>
      <c r="BF414" s="522"/>
      <c r="BG414" s="523"/>
      <c r="BH414" s="523"/>
      <c r="BI414" s="77"/>
      <c r="BJ414" s="77"/>
      <c r="BK414" s="77"/>
      <c r="BL414" s="77"/>
      <c r="BM414" s="77"/>
      <c r="BN414" s="77"/>
      <c r="BO414" s="77"/>
      <c r="BP414" s="77"/>
      <c r="BQ414" s="77"/>
      <c r="BR414" s="77"/>
      <c r="BS414" s="77"/>
      <c r="BT414" s="77"/>
      <c r="BU414" s="77"/>
      <c r="BV414" s="77"/>
      <c r="BW414" s="77"/>
      <c r="BX414" s="77"/>
      <c r="BY414" s="77"/>
      <c r="BZ414" s="77"/>
      <c r="CA414" s="77"/>
      <c r="CB414" s="77"/>
      <c r="CC414" s="77"/>
      <c r="CD414" s="77"/>
      <c r="CE414" s="77"/>
      <c r="CF414" s="77"/>
      <c r="CG414" s="77"/>
      <c r="CH414" s="77"/>
      <c r="CI414" s="77"/>
      <c r="CJ414" s="133"/>
      <c r="CK414" s="133"/>
      <c r="CL414" s="75"/>
    </row>
    <row r="415" spans="1:90" s="47" customFormat="1" ht="18" customHeight="1">
      <c r="A415" s="1149"/>
      <c r="B415" s="521"/>
      <c r="C415" s="521"/>
      <c r="D415" s="521"/>
      <c r="E415" s="521"/>
      <c r="F415" s="530"/>
      <c r="G415" s="530"/>
      <c r="H415" s="530"/>
      <c r="I415" s="530"/>
      <c r="J415" s="530"/>
      <c r="K415" s="530"/>
      <c r="L415" s="530"/>
      <c r="M415" s="530"/>
      <c r="N415" s="530"/>
      <c r="O415" s="530"/>
      <c r="P415" s="530"/>
      <c r="Q415" s="530"/>
      <c r="R415" s="530"/>
      <c r="S415" s="530"/>
      <c r="T415" s="521"/>
      <c r="U415" s="521"/>
      <c r="V415" s="521"/>
      <c r="W415" s="387"/>
      <c r="X415" s="48"/>
      <c r="Y415" s="48"/>
      <c r="Z415" s="48"/>
      <c r="AA415" s="521"/>
      <c r="AB415" s="521"/>
      <c r="AC415" s="521"/>
      <c r="AD415" s="521"/>
      <c r="AE415" s="521"/>
      <c r="AF415" s="521"/>
      <c r="AG415" s="521"/>
      <c r="AH415" s="521"/>
      <c r="AI415" s="521"/>
      <c r="AJ415" s="521"/>
      <c r="AK415" s="521"/>
      <c r="AL415" s="521"/>
      <c r="AM415" s="521"/>
      <c r="AN415" s="521"/>
      <c r="AO415" s="521"/>
      <c r="AP415" s="521"/>
      <c r="AQ415" s="521"/>
      <c r="AR415" s="521"/>
      <c r="AS415" s="521"/>
      <c r="AT415" s="521"/>
      <c r="AU415" s="521"/>
      <c r="AV415" s="521"/>
      <c r="AW415" s="521"/>
      <c r="AX415" s="521"/>
      <c r="AY415" s="521"/>
      <c r="AZ415" s="521"/>
      <c r="BA415" s="521"/>
      <c r="BB415" s="521"/>
      <c r="BC415" s="521"/>
      <c r="BD415" s="521"/>
      <c r="BE415" s="521"/>
      <c r="BF415" s="522"/>
      <c r="BG415" s="523"/>
      <c r="BH415" s="523"/>
      <c r="BI415" s="77"/>
      <c r="BJ415" s="77"/>
      <c r="BK415" s="77"/>
      <c r="BL415" s="77"/>
      <c r="BM415" s="77"/>
      <c r="BN415" s="77"/>
      <c r="BO415" s="77"/>
      <c r="BP415" s="77"/>
      <c r="BQ415" s="77"/>
      <c r="BR415" s="77"/>
      <c r="BS415" s="77"/>
      <c r="BT415" s="77"/>
      <c r="BU415" s="77"/>
      <c r="BV415" s="77"/>
      <c r="BW415" s="77"/>
      <c r="BX415" s="77"/>
      <c r="BY415" s="77"/>
      <c r="BZ415" s="77"/>
      <c r="CA415" s="77"/>
      <c r="CB415" s="77"/>
      <c r="CC415" s="77"/>
      <c r="CD415" s="77"/>
      <c r="CE415" s="77"/>
      <c r="CF415" s="77"/>
      <c r="CG415" s="77"/>
      <c r="CH415" s="77"/>
      <c r="CI415" s="77"/>
      <c r="CJ415" s="133"/>
      <c r="CK415" s="133"/>
      <c r="CL415" s="75"/>
    </row>
    <row r="416" spans="1:90" ht="18" customHeight="1">
      <c r="X416" s="48"/>
      <c r="Y416" s="48"/>
    </row>
    <row r="417" spans="24:25" ht="18" customHeight="1">
      <c r="X417" s="48"/>
      <c r="Y417" s="48"/>
    </row>
    <row r="418" spans="24:25" ht="18" customHeight="1">
      <c r="X418" s="48"/>
      <c r="Y418" s="48"/>
    </row>
    <row r="419" spans="24:25" ht="18" customHeight="1">
      <c r="X419" s="48"/>
      <c r="Y419" s="48"/>
    </row>
    <row r="420" spans="24:25" ht="18" customHeight="1">
      <c r="X420" s="48"/>
      <c r="Y420" s="48"/>
    </row>
    <row r="421" spans="24:25" ht="18" customHeight="1">
      <c r="X421" s="48"/>
      <c r="Y421" s="48"/>
    </row>
  </sheetData>
  <sheetProtection algorithmName="SHA-512" hashValue="8TZTlJQsAf0g2VA3SRPqimmKfb4I9kjHrNOYgbPgf4xcx30ByFouy9YO2dDI2zOVd9LoLTOwO1G6Qfgd10qdZQ==" saltValue="ArTv5xJJLeBmIQMe6I02Ng==" spinCount="100000" sheet="1" objects="1" scenarios="1"/>
  <mergeCells count="13">
    <mergeCell ref="A12:A13"/>
    <mergeCell ref="T409:U409"/>
    <mergeCell ref="CG1:CI1"/>
    <mergeCell ref="F1:S1"/>
    <mergeCell ref="D2:E2"/>
    <mergeCell ref="BJ2:BR2"/>
    <mergeCell ref="CG2:CI2"/>
    <mergeCell ref="BZ2:CE2"/>
    <mergeCell ref="BV2:BX2"/>
    <mergeCell ref="T1:W1"/>
    <mergeCell ref="D408:E408"/>
    <mergeCell ref="B1:D1"/>
    <mergeCell ref="A23:A32"/>
  </mergeCells>
  <phoneticPr fontId="7" type="noConversion"/>
  <conditionalFormatting sqref="BS4:BS406 BY4:BY406 CJ4:CJ406">
    <cfRule type="cellIs" dxfId="0" priority="1" operator="notEqual">
      <formula>0</formula>
    </cfRule>
  </conditionalFormatting>
  <pageMargins left="0.5" right="0.5" top="0.75" bottom="0.75" header="0.27777800000000002" footer="0.27777800000000002"/>
  <pageSetup orientation="portrait"/>
  <headerFooter>
    <oddFooter>&amp;L&amp;"Helvetica,Regular"&amp;11&amp;K000000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A1:KQ178"/>
  <sheetViews>
    <sheetView showGridLines="0" zoomScale="110" zoomScaleNormal="58" workbookViewId="0">
      <pane xSplit="5" ySplit="3" topLeftCell="F4" activePane="bottomRight" state="frozen"/>
      <selection pane="topRight" activeCell="F1" sqref="F1"/>
      <selection pane="bottomLeft" activeCell="A5" sqref="A5"/>
      <selection pane="bottomRight" activeCell="F19" sqref="F19"/>
    </sheetView>
  </sheetViews>
  <sheetFormatPr baseColWidth="10" defaultColWidth="30.5" defaultRowHeight="18" customHeight="1"/>
  <cols>
    <col min="1" max="1" width="8.1640625" style="766" customWidth="1"/>
    <col min="2" max="2" width="15.33203125" style="766" customWidth="1"/>
    <col min="3" max="3" width="9" style="766" customWidth="1"/>
    <col min="4" max="4" width="8.1640625" style="25" customWidth="1"/>
    <col min="5" max="5" width="9.1640625" style="25" customWidth="1"/>
    <col min="6" max="17" width="6.6640625" style="25" customWidth="1"/>
    <col min="18" max="18" width="6.5" style="25" customWidth="1"/>
    <col min="19" max="19" width="7.5" style="25" customWidth="1"/>
    <col min="20" max="20" width="14.33203125" style="25" customWidth="1"/>
    <col min="21" max="21" width="14" style="767" hidden="1" customWidth="1"/>
    <col min="22" max="22" width="0.33203125" style="25" customWidth="1"/>
    <col min="23" max="23" width="4.1640625" style="25" customWidth="1"/>
    <col min="24" max="24" width="10.1640625" style="25" customWidth="1"/>
    <col min="25" max="25" width="9" style="25" customWidth="1"/>
    <col min="26" max="66" width="15.6640625" style="25" customWidth="1"/>
    <col min="67" max="67" width="15.6640625" style="769" hidden="1" customWidth="1"/>
    <col min="68" max="68" width="21" style="768" hidden="1" customWidth="1"/>
    <col min="69" max="71" width="9.5" style="768" hidden="1" customWidth="1"/>
    <col min="72" max="73" width="9.83203125" style="768" hidden="1" customWidth="1"/>
    <col min="74" max="74" width="30.5" style="768" hidden="1" customWidth="1"/>
    <col min="75" max="75" width="3.1640625" style="768" hidden="1" customWidth="1"/>
    <col min="76" max="76" width="3" style="768" hidden="1" customWidth="1"/>
    <col min="77" max="77" width="3.5" style="768" hidden="1" customWidth="1"/>
    <col min="78" max="78" width="30.5" style="768" hidden="1" customWidth="1"/>
    <col min="79" max="79" width="30.5" style="769" hidden="1" customWidth="1"/>
    <col min="80" max="304" width="30.5" style="25" customWidth="1"/>
    <col min="305" max="16384" width="30.5" style="25"/>
  </cols>
  <sheetData>
    <row r="1" spans="1:303" ht="72" customHeight="1">
      <c r="A1" s="364"/>
      <c r="B1" s="1275" t="e" vm="1">
        <v>#VALUE!</v>
      </c>
      <c r="C1" s="1275"/>
      <c r="D1" s="1275"/>
      <c r="E1" s="364"/>
      <c r="F1" s="1247" t="s">
        <v>1926</v>
      </c>
      <c r="G1" s="1248"/>
      <c r="H1" s="1248"/>
      <c r="I1" s="1248"/>
      <c r="J1" s="1248"/>
      <c r="K1" s="1248"/>
      <c r="L1" s="1248"/>
      <c r="M1" s="1248"/>
      <c r="N1" s="1248"/>
      <c r="O1" s="1248"/>
      <c r="P1" s="1248"/>
      <c r="Q1" s="1248"/>
      <c r="R1" s="1269"/>
      <c r="S1" s="1269"/>
      <c r="T1" s="1269"/>
      <c r="U1" s="584"/>
      <c r="V1" s="22"/>
      <c r="W1" s="22"/>
      <c r="X1" s="380" t="s">
        <v>1773</v>
      </c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  <c r="BN1" s="134"/>
      <c r="BO1" s="585"/>
      <c r="BP1" s="586"/>
      <c r="BQ1" s="1268"/>
      <c r="BR1" s="1268"/>
      <c r="BS1" s="1268"/>
      <c r="BT1" s="1268"/>
      <c r="BU1" s="1268"/>
      <c r="BV1" s="587"/>
      <c r="BW1" s="587"/>
      <c r="BX1" s="587"/>
      <c r="BY1" s="587"/>
      <c r="BZ1" s="587"/>
      <c r="CA1" s="588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4"/>
    </row>
    <row r="2" spans="1:303" s="610" customFormat="1" ht="24" customHeight="1">
      <c r="A2" s="583" t="s">
        <v>1976</v>
      </c>
      <c r="B2" s="589"/>
      <c r="C2" s="1279" t="s">
        <v>1774</v>
      </c>
      <c r="D2" s="1279"/>
      <c r="E2" s="1280"/>
      <c r="F2" s="590">
        <v>9016</v>
      </c>
      <c r="G2" s="591">
        <v>1018</v>
      </c>
      <c r="H2" s="592">
        <v>3020</v>
      </c>
      <c r="I2" s="593">
        <v>5015</v>
      </c>
      <c r="J2" s="594">
        <v>9005</v>
      </c>
      <c r="K2" s="595"/>
      <c r="L2" s="596"/>
      <c r="M2" s="597"/>
      <c r="N2" s="598">
        <v>4008</v>
      </c>
      <c r="O2" s="599" t="s">
        <v>1277</v>
      </c>
      <c r="P2" s="1111">
        <v>6037</v>
      </c>
      <c r="Q2" s="880">
        <v>7046</v>
      </c>
      <c r="R2" s="600"/>
      <c r="S2" s="601" t="s">
        <v>1775</v>
      </c>
      <c r="T2" s="602">
        <f>SUM(V4:V169)</f>
        <v>0</v>
      </c>
      <c r="U2" s="603"/>
      <c r="V2" s="603"/>
      <c r="W2" s="603"/>
      <c r="X2" s="603"/>
      <c r="Y2" s="603"/>
      <c r="Z2" s="603"/>
      <c r="AA2" s="603"/>
      <c r="AB2" s="603"/>
      <c r="AC2" s="603"/>
      <c r="AD2" s="603"/>
      <c r="AE2" s="603"/>
      <c r="AF2" s="603"/>
      <c r="AG2" s="603"/>
      <c r="AH2" s="603"/>
      <c r="AI2" s="603"/>
      <c r="AJ2" s="603"/>
      <c r="AK2" s="603"/>
      <c r="AL2" s="603"/>
      <c r="AM2" s="603"/>
      <c r="AN2" s="603"/>
      <c r="AO2" s="603"/>
      <c r="AP2" s="603"/>
      <c r="AQ2" s="603"/>
      <c r="AR2" s="603"/>
      <c r="AS2" s="603"/>
      <c r="AT2" s="603"/>
      <c r="AU2" s="603"/>
      <c r="AV2" s="603"/>
      <c r="AW2" s="603"/>
      <c r="AX2" s="603"/>
      <c r="AY2" s="603"/>
      <c r="AZ2" s="603"/>
      <c r="BA2" s="603"/>
      <c r="BB2" s="603"/>
      <c r="BC2" s="603"/>
      <c r="BD2" s="603"/>
      <c r="BE2" s="603"/>
      <c r="BF2" s="603"/>
      <c r="BG2" s="603"/>
      <c r="BH2" s="603"/>
      <c r="BI2" s="603"/>
      <c r="BJ2" s="603"/>
      <c r="BK2" s="603"/>
      <c r="BL2" s="603"/>
      <c r="BM2" s="603"/>
      <c r="BN2" s="603"/>
      <c r="BO2" s="604"/>
      <c r="BP2" s="605"/>
      <c r="BQ2" s="606"/>
      <c r="BR2" s="606"/>
      <c r="BS2" s="606"/>
      <c r="BT2" s="606"/>
      <c r="BU2" s="606"/>
      <c r="BV2" s="606"/>
      <c r="BW2" s="606"/>
      <c r="BX2" s="606"/>
      <c r="BY2" s="606"/>
      <c r="BZ2" s="606"/>
      <c r="CA2" s="607"/>
      <c r="CB2" s="608"/>
      <c r="CC2" s="608"/>
      <c r="CD2" s="608"/>
      <c r="CE2" s="608"/>
      <c r="CF2" s="608"/>
      <c r="CG2" s="608"/>
      <c r="CH2" s="608"/>
      <c r="CI2" s="608"/>
      <c r="CJ2" s="608"/>
      <c r="CK2" s="608"/>
      <c r="CL2" s="608"/>
      <c r="CM2" s="608"/>
      <c r="CN2" s="608"/>
      <c r="CO2" s="608"/>
      <c r="CP2" s="608"/>
      <c r="CQ2" s="608"/>
      <c r="CR2" s="608"/>
      <c r="CS2" s="608"/>
      <c r="CT2" s="608"/>
      <c r="CU2" s="608"/>
      <c r="CV2" s="608"/>
      <c r="CW2" s="608"/>
      <c r="CX2" s="608"/>
      <c r="CY2" s="608"/>
      <c r="CZ2" s="608"/>
      <c r="DA2" s="608"/>
      <c r="DB2" s="608"/>
      <c r="DC2" s="608"/>
      <c r="DD2" s="608"/>
      <c r="DE2" s="608"/>
      <c r="DF2" s="608"/>
      <c r="DG2" s="608"/>
      <c r="DH2" s="608"/>
      <c r="DI2" s="608"/>
      <c r="DJ2" s="608"/>
      <c r="DK2" s="608"/>
      <c r="DL2" s="608"/>
      <c r="DM2" s="608"/>
      <c r="DN2" s="608"/>
      <c r="DO2" s="608"/>
      <c r="DP2" s="608"/>
      <c r="DQ2" s="608"/>
      <c r="DR2" s="608"/>
      <c r="DS2" s="608"/>
      <c r="DT2" s="608"/>
      <c r="DU2" s="608"/>
      <c r="DV2" s="608"/>
      <c r="DW2" s="608"/>
      <c r="DX2" s="608"/>
      <c r="DY2" s="608"/>
      <c r="DZ2" s="608"/>
      <c r="EA2" s="608"/>
      <c r="EB2" s="608"/>
      <c r="EC2" s="608"/>
      <c r="ED2" s="608"/>
      <c r="EE2" s="608"/>
      <c r="EF2" s="608"/>
      <c r="EG2" s="608"/>
      <c r="EH2" s="608"/>
      <c r="EI2" s="608"/>
      <c r="EJ2" s="608"/>
      <c r="EK2" s="608"/>
      <c r="EL2" s="608"/>
      <c r="EM2" s="608"/>
      <c r="EN2" s="608"/>
      <c r="EO2" s="608"/>
      <c r="EP2" s="608"/>
      <c r="EQ2" s="608"/>
      <c r="ER2" s="608"/>
      <c r="ES2" s="608"/>
      <c r="ET2" s="608"/>
      <c r="EU2" s="608"/>
      <c r="EV2" s="608"/>
      <c r="EW2" s="608"/>
      <c r="EX2" s="608"/>
      <c r="EY2" s="608"/>
      <c r="EZ2" s="608"/>
      <c r="FA2" s="608"/>
      <c r="FB2" s="608"/>
      <c r="FC2" s="608"/>
      <c r="FD2" s="608"/>
      <c r="FE2" s="608"/>
      <c r="FF2" s="608"/>
      <c r="FG2" s="608"/>
      <c r="FH2" s="608"/>
      <c r="FI2" s="608"/>
      <c r="FJ2" s="608"/>
      <c r="FK2" s="608"/>
      <c r="FL2" s="608"/>
      <c r="FM2" s="608"/>
      <c r="FN2" s="608"/>
      <c r="FO2" s="608"/>
      <c r="FP2" s="608"/>
      <c r="FQ2" s="608"/>
      <c r="FR2" s="608"/>
      <c r="FS2" s="608"/>
      <c r="FT2" s="608"/>
      <c r="FU2" s="608"/>
      <c r="FV2" s="608"/>
      <c r="FW2" s="608"/>
      <c r="FX2" s="608"/>
      <c r="FY2" s="608"/>
      <c r="FZ2" s="608"/>
      <c r="GA2" s="608"/>
      <c r="GB2" s="608"/>
      <c r="GC2" s="608"/>
      <c r="GD2" s="608"/>
      <c r="GE2" s="608"/>
      <c r="GF2" s="608"/>
      <c r="GG2" s="608"/>
      <c r="GH2" s="608"/>
      <c r="GI2" s="608"/>
      <c r="GJ2" s="608"/>
      <c r="GK2" s="608"/>
      <c r="GL2" s="608"/>
      <c r="GM2" s="608"/>
      <c r="GN2" s="608"/>
      <c r="GO2" s="608"/>
      <c r="GP2" s="608"/>
      <c r="GQ2" s="608"/>
      <c r="GR2" s="608"/>
      <c r="GS2" s="608"/>
      <c r="GT2" s="608"/>
      <c r="GU2" s="608"/>
      <c r="GV2" s="608"/>
      <c r="GW2" s="608"/>
      <c r="GX2" s="608"/>
      <c r="GY2" s="608"/>
      <c r="GZ2" s="608"/>
      <c r="HA2" s="608"/>
      <c r="HB2" s="608"/>
      <c r="HC2" s="608"/>
      <c r="HD2" s="608"/>
      <c r="HE2" s="608"/>
      <c r="HF2" s="608"/>
      <c r="HG2" s="608"/>
      <c r="HH2" s="608"/>
      <c r="HI2" s="608"/>
      <c r="HJ2" s="608"/>
      <c r="HK2" s="608"/>
      <c r="HL2" s="608"/>
      <c r="HM2" s="608"/>
      <c r="HN2" s="608"/>
      <c r="HO2" s="608"/>
      <c r="HP2" s="608"/>
      <c r="HQ2" s="608"/>
      <c r="HR2" s="608"/>
      <c r="HS2" s="608"/>
      <c r="HT2" s="608"/>
      <c r="HU2" s="608"/>
      <c r="HV2" s="608"/>
      <c r="HW2" s="608"/>
      <c r="HX2" s="608"/>
      <c r="HY2" s="608"/>
      <c r="HZ2" s="608"/>
      <c r="IA2" s="608"/>
      <c r="IB2" s="608"/>
      <c r="IC2" s="608"/>
      <c r="ID2" s="608"/>
      <c r="IE2" s="608"/>
      <c r="IF2" s="608"/>
      <c r="IG2" s="608"/>
      <c r="IH2" s="608"/>
      <c r="II2" s="608"/>
      <c r="IJ2" s="608"/>
      <c r="IK2" s="608"/>
      <c r="IL2" s="608"/>
      <c r="IM2" s="608"/>
      <c r="IN2" s="608"/>
      <c r="IO2" s="608"/>
      <c r="IP2" s="608"/>
      <c r="IQ2" s="608"/>
      <c r="IR2" s="608"/>
      <c r="IS2" s="608"/>
      <c r="IT2" s="608"/>
      <c r="IU2" s="608"/>
      <c r="IV2" s="608"/>
      <c r="IW2" s="608"/>
      <c r="IX2" s="608"/>
      <c r="IY2" s="608"/>
      <c r="IZ2" s="608"/>
      <c r="JA2" s="608"/>
      <c r="JB2" s="608"/>
      <c r="JC2" s="608"/>
      <c r="JD2" s="608"/>
      <c r="JE2" s="608"/>
      <c r="JF2" s="608"/>
      <c r="JG2" s="608"/>
      <c r="JH2" s="608"/>
      <c r="JI2" s="608"/>
      <c r="JJ2" s="608"/>
      <c r="JK2" s="608"/>
      <c r="JL2" s="608"/>
      <c r="JM2" s="608"/>
      <c r="JN2" s="608"/>
      <c r="JO2" s="608"/>
      <c r="JP2" s="608"/>
      <c r="JQ2" s="608"/>
      <c r="JR2" s="608"/>
      <c r="JS2" s="608"/>
      <c r="JT2" s="608"/>
      <c r="JU2" s="608"/>
      <c r="JV2" s="608"/>
      <c r="JW2" s="608"/>
      <c r="JX2" s="608"/>
      <c r="JY2" s="608"/>
      <c r="JZ2" s="608"/>
      <c r="KA2" s="608"/>
      <c r="KB2" s="608"/>
      <c r="KC2" s="608"/>
      <c r="KD2" s="608"/>
      <c r="KE2" s="608"/>
      <c r="KF2" s="608"/>
      <c r="KG2" s="608"/>
      <c r="KH2" s="608"/>
      <c r="KI2" s="608"/>
      <c r="KJ2" s="608"/>
      <c r="KK2" s="608"/>
      <c r="KL2" s="608"/>
      <c r="KM2" s="608"/>
      <c r="KN2" s="608"/>
      <c r="KO2" s="608"/>
      <c r="KP2" s="608"/>
      <c r="KQ2" s="609"/>
    </row>
    <row r="3" spans="1:303" s="610" customFormat="1" ht="29" customHeight="1">
      <c r="A3" s="611" t="s">
        <v>2</v>
      </c>
      <c r="B3" s="612" t="s">
        <v>3</v>
      </c>
      <c r="C3" s="612" t="s">
        <v>4</v>
      </c>
      <c r="D3" s="613" t="s">
        <v>1781</v>
      </c>
      <c r="E3" s="614" t="s">
        <v>1776</v>
      </c>
      <c r="F3" s="615" t="s">
        <v>561</v>
      </c>
      <c r="G3" s="616" t="s">
        <v>559</v>
      </c>
      <c r="H3" s="617" t="s">
        <v>560</v>
      </c>
      <c r="I3" s="618" t="s">
        <v>558</v>
      </c>
      <c r="J3" s="619" t="s">
        <v>557</v>
      </c>
      <c r="K3" s="620" t="s">
        <v>1953</v>
      </c>
      <c r="L3" s="621" t="s">
        <v>1954</v>
      </c>
      <c r="M3" s="622" t="s">
        <v>1955</v>
      </c>
      <c r="N3" s="623" t="s">
        <v>1956</v>
      </c>
      <c r="O3" s="624" t="s">
        <v>1145</v>
      </c>
      <c r="P3" s="1112" t="s">
        <v>1961</v>
      </c>
      <c r="Q3" s="881" t="s">
        <v>1962</v>
      </c>
      <c r="R3" s="625" t="s">
        <v>1777</v>
      </c>
      <c r="S3" s="626" t="s">
        <v>1782</v>
      </c>
      <c r="T3" s="627" t="s">
        <v>1763</v>
      </c>
      <c r="U3" s="628" t="s">
        <v>6</v>
      </c>
      <c r="V3" s="628" t="s">
        <v>1</v>
      </c>
      <c r="W3" s="628"/>
      <c r="X3" s="629" t="s">
        <v>1255</v>
      </c>
      <c r="Y3" s="629" t="s">
        <v>1256</v>
      </c>
      <c r="Z3" s="630"/>
      <c r="AA3" s="630"/>
      <c r="AB3" s="630"/>
      <c r="AC3" s="630"/>
      <c r="AD3" s="630"/>
      <c r="AE3" s="630"/>
      <c r="AF3" s="630"/>
      <c r="AG3" s="630"/>
      <c r="AH3" s="630"/>
      <c r="AI3" s="630"/>
      <c r="AJ3" s="630"/>
      <c r="AK3" s="630"/>
      <c r="AL3" s="630"/>
      <c r="AM3" s="630"/>
      <c r="AN3" s="630"/>
      <c r="AO3" s="630"/>
      <c r="AP3" s="630"/>
      <c r="AQ3" s="630"/>
      <c r="AR3" s="630"/>
      <c r="AS3" s="630"/>
      <c r="AT3" s="630"/>
      <c r="AU3" s="630"/>
      <c r="AV3" s="630"/>
      <c r="AW3" s="630"/>
      <c r="AX3" s="630"/>
      <c r="AY3" s="630"/>
      <c r="AZ3" s="630"/>
      <c r="BA3" s="630"/>
      <c r="BB3" s="630"/>
      <c r="BC3" s="630"/>
      <c r="BD3" s="630"/>
      <c r="BE3" s="630"/>
      <c r="BF3" s="630"/>
      <c r="BG3" s="630"/>
      <c r="BH3" s="630"/>
      <c r="BI3" s="630"/>
      <c r="BJ3" s="630"/>
      <c r="BK3" s="630"/>
      <c r="BL3" s="630"/>
      <c r="BM3" s="630"/>
      <c r="BN3" s="630"/>
      <c r="BO3" s="631"/>
      <c r="BP3" s="632"/>
      <c r="BQ3" s="633" t="s">
        <v>1262</v>
      </c>
      <c r="BR3" s="633" t="s">
        <v>1260</v>
      </c>
      <c r="BS3" s="633" t="s">
        <v>1261</v>
      </c>
      <c r="BT3" s="633" t="s">
        <v>1257</v>
      </c>
      <c r="BU3" s="633" t="s">
        <v>1258</v>
      </c>
      <c r="BV3" s="606"/>
      <c r="BW3" s="633" t="s">
        <v>1254</v>
      </c>
      <c r="BX3" s="633" t="s">
        <v>1253</v>
      </c>
      <c r="BY3" s="633" t="s">
        <v>1252</v>
      </c>
      <c r="BZ3" s="606"/>
      <c r="CA3" s="607"/>
      <c r="CB3" s="608"/>
      <c r="CC3" s="608"/>
      <c r="CD3" s="608"/>
      <c r="CE3" s="608"/>
      <c r="CF3" s="608"/>
      <c r="CG3" s="608"/>
      <c r="CH3" s="608"/>
      <c r="CI3" s="608"/>
      <c r="CJ3" s="608"/>
      <c r="CK3" s="608"/>
      <c r="CL3" s="608"/>
      <c r="CM3" s="608"/>
      <c r="CN3" s="608"/>
      <c r="CO3" s="608"/>
      <c r="CP3" s="608"/>
      <c r="CQ3" s="608"/>
      <c r="CR3" s="608"/>
      <c r="CS3" s="608"/>
      <c r="CT3" s="608"/>
      <c r="CU3" s="608"/>
      <c r="CV3" s="608"/>
      <c r="CW3" s="608"/>
      <c r="CX3" s="608"/>
      <c r="CY3" s="608"/>
      <c r="CZ3" s="608"/>
      <c r="DA3" s="608"/>
      <c r="DB3" s="608"/>
      <c r="DC3" s="608"/>
      <c r="DD3" s="608"/>
      <c r="DE3" s="608"/>
      <c r="DF3" s="608"/>
      <c r="DG3" s="608"/>
      <c r="DH3" s="608"/>
      <c r="DI3" s="608"/>
      <c r="DJ3" s="608"/>
      <c r="DK3" s="608"/>
      <c r="DL3" s="608"/>
      <c r="DM3" s="608"/>
      <c r="DN3" s="608"/>
      <c r="DO3" s="608"/>
      <c r="DP3" s="608"/>
      <c r="DQ3" s="608"/>
      <c r="DR3" s="608"/>
      <c r="DS3" s="608"/>
      <c r="DT3" s="608"/>
      <c r="DU3" s="608"/>
      <c r="DV3" s="608"/>
      <c r="DW3" s="608"/>
      <c r="DX3" s="608"/>
      <c r="DY3" s="608"/>
      <c r="DZ3" s="608"/>
      <c r="EA3" s="608"/>
      <c r="EB3" s="608"/>
      <c r="EC3" s="608"/>
      <c r="ED3" s="608"/>
      <c r="EE3" s="608"/>
      <c r="EF3" s="608"/>
      <c r="EG3" s="608"/>
      <c r="EH3" s="608"/>
      <c r="EI3" s="608"/>
      <c r="EJ3" s="608"/>
      <c r="EK3" s="608"/>
      <c r="EL3" s="608"/>
      <c r="EM3" s="608"/>
      <c r="EN3" s="608"/>
      <c r="EO3" s="608"/>
      <c r="EP3" s="608"/>
      <c r="EQ3" s="608"/>
      <c r="ER3" s="608"/>
      <c r="ES3" s="608"/>
      <c r="ET3" s="608"/>
      <c r="EU3" s="608"/>
      <c r="EV3" s="608"/>
      <c r="EW3" s="608"/>
      <c r="EX3" s="608"/>
      <c r="EY3" s="608"/>
      <c r="EZ3" s="608"/>
      <c r="FA3" s="608"/>
      <c r="FB3" s="608"/>
      <c r="FC3" s="608"/>
      <c r="FD3" s="608"/>
      <c r="FE3" s="608"/>
      <c r="FF3" s="608"/>
      <c r="FG3" s="608"/>
      <c r="FH3" s="608"/>
      <c r="FI3" s="608"/>
      <c r="FJ3" s="608"/>
      <c r="FK3" s="608"/>
      <c r="FL3" s="608"/>
      <c r="FM3" s="608"/>
      <c r="FN3" s="608"/>
      <c r="FO3" s="608"/>
      <c r="FP3" s="608"/>
      <c r="FQ3" s="608"/>
      <c r="FR3" s="608"/>
      <c r="FS3" s="608"/>
      <c r="FT3" s="608"/>
      <c r="FU3" s="608"/>
      <c r="FV3" s="608"/>
      <c r="FW3" s="608"/>
      <c r="FX3" s="608"/>
      <c r="FY3" s="608"/>
      <c r="FZ3" s="608"/>
      <c r="GA3" s="608"/>
      <c r="GB3" s="608"/>
      <c r="GC3" s="608"/>
      <c r="GD3" s="608"/>
      <c r="GE3" s="608"/>
      <c r="GF3" s="608"/>
      <c r="GG3" s="608"/>
      <c r="GH3" s="608"/>
      <c r="GI3" s="608"/>
      <c r="GJ3" s="608"/>
      <c r="GK3" s="608"/>
      <c r="GL3" s="608"/>
      <c r="GM3" s="608"/>
      <c r="GN3" s="608"/>
      <c r="GO3" s="608"/>
      <c r="GP3" s="608"/>
      <c r="GQ3" s="608"/>
      <c r="GR3" s="608"/>
      <c r="GS3" s="608"/>
      <c r="GT3" s="608"/>
      <c r="GU3" s="608"/>
      <c r="GV3" s="608"/>
      <c r="GW3" s="608"/>
      <c r="GX3" s="608"/>
      <c r="GY3" s="608"/>
      <c r="GZ3" s="608"/>
      <c r="HA3" s="608"/>
      <c r="HB3" s="608"/>
      <c r="HC3" s="608"/>
      <c r="HD3" s="608"/>
      <c r="HE3" s="608"/>
      <c r="HF3" s="608"/>
      <c r="HG3" s="608"/>
      <c r="HH3" s="608"/>
      <c r="HI3" s="608"/>
      <c r="HJ3" s="608"/>
      <c r="HK3" s="608"/>
      <c r="HL3" s="608"/>
      <c r="HM3" s="608"/>
      <c r="HN3" s="608"/>
      <c r="HO3" s="608"/>
      <c r="HP3" s="608"/>
      <c r="HQ3" s="608"/>
      <c r="HR3" s="608"/>
      <c r="HS3" s="608"/>
      <c r="HT3" s="608"/>
      <c r="HU3" s="608"/>
      <c r="HV3" s="608"/>
      <c r="HW3" s="608"/>
      <c r="HX3" s="608"/>
      <c r="HY3" s="608"/>
      <c r="HZ3" s="608"/>
      <c r="IA3" s="608"/>
      <c r="IB3" s="608"/>
      <c r="IC3" s="608"/>
      <c r="ID3" s="608"/>
      <c r="IE3" s="608"/>
      <c r="IF3" s="608"/>
      <c r="IG3" s="608"/>
      <c r="IH3" s="608"/>
      <c r="II3" s="608"/>
      <c r="IJ3" s="608"/>
      <c r="IK3" s="608"/>
      <c r="IL3" s="608"/>
      <c r="IM3" s="608"/>
      <c r="IN3" s="608"/>
      <c r="IO3" s="608"/>
      <c r="IP3" s="608"/>
      <c r="IQ3" s="608"/>
      <c r="IR3" s="608"/>
      <c r="IS3" s="608"/>
      <c r="IT3" s="608"/>
      <c r="IU3" s="608"/>
      <c r="IV3" s="608"/>
      <c r="IW3" s="608"/>
      <c r="IX3" s="608"/>
      <c r="IY3" s="608"/>
      <c r="IZ3" s="608"/>
      <c r="JA3" s="608"/>
      <c r="JB3" s="608"/>
      <c r="JC3" s="608"/>
      <c r="JD3" s="608"/>
      <c r="JE3" s="608"/>
      <c r="JF3" s="608"/>
      <c r="JG3" s="608"/>
      <c r="JH3" s="608"/>
      <c r="JI3" s="608"/>
      <c r="JJ3" s="608"/>
      <c r="JK3" s="608"/>
      <c r="JL3" s="608"/>
      <c r="JM3" s="608"/>
      <c r="JN3" s="608"/>
      <c r="JO3" s="608"/>
      <c r="JP3" s="608"/>
      <c r="JQ3" s="608"/>
      <c r="JR3" s="608"/>
      <c r="JS3" s="608"/>
      <c r="JT3" s="608"/>
      <c r="JU3" s="608"/>
      <c r="JV3" s="608"/>
      <c r="JW3" s="608"/>
      <c r="JX3" s="608"/>
      <c r="JY3" s="608"/>
      <c r="JZ3" s="608"/>
      <c r="KA3" s="608"/>
      <c r="KB3" s="608"/>
      <c r="KC3" s="608"/>
      <c r="KD3" s="608"/>
      <c r="KE3" s="608"/>
      <c r="KF3" s="608"/>
      <c r="KG3" s="608"/>
      <c r="KH3" s="608"/>
      <c r="KI3" s="608"/>
      <c r="KJ3" s="608"/>
      <c r="KK3" s="608"/>
      <c r="KL3" s="608"/>
      <c r="KM3" s="608"/>
      <c r="KN3" s="608"/>
      <c r="KO3" s="608"/>
      <c r="KP3" s="608"/>
      <c r="KQ3" s="609"/>
    </row>
    <row r="4" spans="1:303" ht="13" customHeight="1">
      <c r="A4" s="1272" t="s">
        <v>1924</v>
      </c>
      <c r="B4" s="634" t="s">
        <v>1578</v>
      </c>
      <c r="C4" s="634" t="s">
        <v>1524</v>
      </c>
      <c r="D4" s="635">
        <v>1</v>
      </c>
      <c r="E4" s="636">
        <v>262</v>
      </c>
      <c r="F4" s="770"/>
      <c r="G4" s="771"/>
      <c r="H4" s="772"/>
      <c r="I4" s="773"/>
      <c r="J4" s="774"/>
      <c r="K4" s="775"/>
      <c r="L4" s="776"/>
      <c r="M4" s="777"/>
      <c r="N4" s="778"/>
      <c r="O4" s="779"/>
      <c r="P4" s="1113"/>
      <c r="Q4" s="1255"/>
      <c r="R4" s="637">
        <f t="shared" ref="R4:R54" si="0">SUM(F4:Q4)</f>
        <v>0</v>
      </c>
      <c r="S4" s="638">
        <f t="shared" ref="S4:S54" si="1">R4*D4</f>
        <v>0</v>
      </c>
      <c r="T4" s="639" t="str">
        <f t="shared" ref="T4:T54" si="2">IF(R4&gt;0,R4*E4,"-")</f>
        <v>-</v>
      </c>
      <c r="U4" s="640">
        <v>1.5</v>
      </c>
      <c r="V4" s="250">
        <f t="shared" ref="V4:V13" si="3">U4*R4</f>
        <v>0</v>
      </c>
      <c r="W4" s="640"/>
      <c r="X4" s="641" t="s">
        <v>1260</v>
      </c>
      <c r="Y4" s="641" t="s">
        <v>1261</v>
      </c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135"/>
      <c r="BP4" s="642"/>
      <c r="BQ4" s="643"/>
      <c r="BR4" s="643"/>
      <c r="BS4" s="644">
        <v>1</v>
      </c>
      <c r="BT4" s="643"/>
      <c r="BU4" s="643"/>
      <c r="BV4" s="587"/>
      <c r="BW4" s="643"/>
      <c r="BX4" s="644">
        <v>1</v>
      </c>
      <c r="BY4" s="643"/>
      <c r="BZ4" s="587"/>
      <c r="CA4" s="41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7"/>
    </row>
    <row r="5" spans="1:303" ht="13" customHeight="1">
      <c r="A5" s="1273"/>
      <c r="B5" s="645" t="s">
        <v>1579</v>
      </c>
      <c r="C5" s="645" t="s">
        <v>1525</v>
      </c>
      <c r="D5" s="646">
        <v>1</v>
      </c>
      <c r="E5" s="647">
        <v>262</v>
      </c>
      <c r="F5" s="780"/>
      <c r="G5" s="781"/>
      <c r="H5" s="782"/>
      <c r="I5" s="783"/>
      <c r="J5" s="774"/>
      <c r="K5" s="784"/>
      <c r="L5" s="785"/>
      <c r="M5" s="786"/>
      <c r="N5" s="787"/>
      <c r="O5" s="788"/>
      <c r="P5" s="1114"/>
      <c r="Q5" s="1256"/>
      <c r="R5" s="637">
        <f t="shared" si="0"/>
        <v>0</v>
      </c>
      <c r="S5" s="648">
        <f t="shared" si="1"/>
        <v>0</v>
      </c>
      <c r="T5" s="649" t="str">
        <f t="shared" si="2"/>
        <v>-</v>
      </c>
      <c r="U5" s="640">
        <v>1.6</v>
      </c>
      <c r="V5" s="250">
        <f t="shared" si="3"/>
        <v>0</v>
      </c>
      <c r="W5" s="640"/>
      <c r="X5" s="650" t="s">
        <v>1254</v>
      </c>
      <c r="Y5" s="650" t="s">
        <v>1261</v>
      </c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135"/>
      <c r="BP5" s="642"/>
      <c r="BQ5" s="643"/>
      <c r="BR5" s="643"/>
      <c r="BS5" s="644">
        <v>1</v>
      </c>
      <c r="BT5" s="643"/>
      <c r="BU5" s="643"/>
      <c r="BV5" s="587"/>
      <c r="BW5" s="644">
        <v>1</v>
      </c>
      <c r="BX5" s="643"/>
      <c r="BY5" s="643"/>
      <c r="BZ5" s="587"/>
      <c r="CA5" s="41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  <c r="JZ5" s="26"/>
      <c r="KA5" s="26"/>
      <c r="KB5" s="26"/>
      <c r="KC5" s="26"/>
      <c r="KD5" s="26"/>
      <c r="KE5" s="26"/>
      <c r="KF5" s="26"/>
      <c r="KG5" s="26"/>
      <c r="KH5" s="26"/>
      <c r="KI5" s="26"/>
      <c r="KJ5" s="26"/>
      <c r="KK5" s="26"/>
      <c r="KL5" s="26"/>
      <c r="KM5" s="26"/>
      <c r="KN5" s="26"/>
      <c r="KO5" s="26"/>
      <c r="KP5" s="26"/>
      <c r="KQ5" s="27"/>
    </row>
    <row r="6" spans="1:303" ht="13" customHeight="1">
      <c r="A6" s="1273"/>
      <c r="B6" s="645" t="s">
        <v>1580</v>
      </c>
      <c r="C6" s="645" t="s">
        <v>1526</v>
      </c>
      <c r="D6" s="646">
        <v>1</v>
      </c>
      <c r="E6" s="647">
        <v>269</v>
      </c>
      <c r="F6" s="780"/>
      <c r="G6" s="781"/>
      <c r="H6" s="782"/>
      <c r="I6" s="783"/>
      <c r="J6" s="774"/>
      <c r="K6" s="784"/>
      <c r="L6" s="785"/>
      <c r="M6" s="786"/>
      <c r="N6" s="787"/>
      <c r="O6" s="788"/>
      <c r="P6" s="1114"/>
      <c r="Q6" s="1256"/>
      <c r="R6" s="637">
        <f t="shared" si="0"/>
        <v>0</v>
      </c>
      <c r="S6" s="648">
        <f t="shared" si="1"/>
        <v>0</v>
      </c>
      <c r="T6" s="649" t="str">
        <f t="shared" si="2"/>
        <v>-</v>
      </c>
      <c r="U6" s="640">
        <v>1.8</v>
      </c>
      <c r="V6" s="250">
        <f t="shared" si="3"/>
        <v>0</v>
      </c>
      <c r="W6" s="640"/>
      <c r="X6" s="650" t="s">
        <v>1260</v>
      </c>
      <c r="Y6" s="650" t="s">
        <v>1261</v>
      </c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135"/>
      <c r="BP6" s="642"/>
      <c r="BQ6" s="643"/>
      <c r="BR6" s="643"/>
      <c r="BS6" s="644">
        <v>1</v>
      </c>
      <c r="BT6" s="643"/>
      <c r="BU6" s="643"/>
      <c r="BV6" s="587"/>
      <c r="BW6" s="643"/>
      <c r="BX6" s="644">
        <v>1</v>
      </c>
      <c r="BY6" s="643"/>
      <c r="BZ6" s="587"/>
      <c r="CA6" s="41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7"/>
    </row>
    <row r="7" spans="1:303" ht="13" customHeight="1">
      <c r="A7" s="1273"/>
      <c r="B7" s="645" t="s">
        <v>1581</v>
      </c>
      <c r="C7" s="645" t="s">
        <v>1527</v>
      </c>
      <c r="D7" s="646">
        <v>1</v>
      </c>
      <c r="E7" s="647">
        <v>289</v>
      </c>
      <c r="F7" s="780"/>
      <c r="G7" s="781"/>
      <c r="H7" s="782"/>
      <c r="I7" s="783"/>
      <c r="J7" s="774"/>
      <c r="K7" s="784"/>
      <c r="L7" s="785"/>
      <c r="M7" s="786"/>
      <c r="N7" s="787"/>
      <c r="O7" s="788"/>
      <c r="P7" s="1114"/>
      <c r="Q7" s="1256"/>
      <c r="R7" s="637">
        <f t="shared" si="0"/>
        <v>0</v>
      </c>
      <c r="S7" s="648">
        <f t="shared" si="1"/>
        <v>0</v>
      </c>
      <c r="T7" s="649" t="str">
        <f t="shared" si="2"/>
        <v>-</v>
      </c>
      <c r="U7" s="640">
        <v>2</v>
      </c>
      <c r="V7" s="250">
        <f t="shared" si="3"/>
        <v>0</v>
      </c>
      <c r="W7" s="640"/>
      <c r="X7" s="650" t="s">
        <v>1254</v>
      </c>
      <c r="Y7" s="650" t="s">
        <v>1261</v>
      </c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135"/>
      <c r="BP7" s="642"/>
      <c r="BQ7" s="643"/>
      <c r="BR7" s="643"/>
      <c r="BS7" s="644">
        <v>1</v>
      </c>
      <c r="BT7" s="643"/>
      <c r="BU7" s="643"/>
      <c r="BV7" s="587"/>
      <c r="BW7" s="644">
        <v>1</v>
      </c>
      <c r="BX7" s="643"/>
      <c r="BY7" s="643"/>
      <c r="BZ7" s="587"/>
      <c r="CA7" s="41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7"/>
    </row>
    <row r="8" spans="1:303" ht="13" customHeight="1">
      <c r="A8" s="1273"/>
      <c r="B8" s="645" t="s">
        <v>1582</v>
      </c>
      <c r="C8" s="645" t="s">
        <v>1528</v>
      </c>
      <c r="D8" s="646">
        <v>1</v>
      </c>
      <c r="E8" s="647">
        <v>289</v>
      </c>
      <c r="F8" s="780"/>
      <c r="G8" s="781"/>
      <c r="H8" s="782"/>
      <c r="I8" s="783"/>
      <c r="J8" s="774"/>
      <c r="K8" s="784"/>
      <c r="L8" s="785"/>
      <c r="M8" s="786"/>
      <c r="N8" s="787"/>
      <c r="O8" s="788"/>
      <c r="P8" s="1114"/>
      <c r="Q8" s="1256"/>
      <c r="R8" s="637">
        <f t="shared" si="0"/>
        <v>0</v>
      </c>
      <c r="S8" s="648">
        <f t="shared" si="1"/>
        <v>0</v>
      </c>
      <c r="T8" s="649" t="str">
        <f t="shared" si="2"/>
        <v>-</v>
      </c>
      <c r="U8" s="640">
        <v>2.4</v>
      </c>
      <c r="V8" s="250">
        <f t="shared" si="3"/>
        <v>0</v>
      </c>
      <c r="W8" s="640"/>
      <c r="X8" s="650" t="s">
        <v>1252</v>
      </c>
      <c r="Y8" s="650" t="s">
        <v>1261</v>
      </c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135"/>
      <c r="BP8" s="642"/>
      <c r="BQ8" s="643"/>
      <c r="BR8" s="643"/>
      <c r="BS8" s="644">
        <v>1</v>
      </c>
      <c r="BT8" s="643"/>
      <c r="BU8" s="643"/>
      <c r="BV8" s="587"/>
      <c r="BW8" s="643"/>
      <c r="BX8" s="643"/>
      <c r="BY8" s="644">
        <v>1</v>
      </c>
      <c r="BZ8" s="587"/>
      <c r="CA8" s="41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7"/>
    </row>
    <row r="9" spans="1:303" ht="13" customHeight="1">
      <c r="A9" s="1273"/>
      <c r="B9" s="645" t="s">
        <v>1583</v>
      </c>
      <c r="C9" s="645" t="s">
        <v>1529</v>
      </c>
      <c r="D9" s="646">
        <v>1</v>
      </c>
      <c r="E9" s="647">
        <v>289</v>
      </c>
      <c r="F9" s="780"/>
      <c r="G9" s="781"/>
      <c r="H9" s="782"/>
      <c r="I9" s="783"/>
      <c r="J9" s="774"/>
      <c r="K9" s="784"/>
      <c r="L9" s="785"/>
      <c r="M9" s="786"/>
      <c r="N9" s="787"/>
      <c r="O9" s="788"/>
      <c r="P9" s="1114"/>
      <c r="Q9" s="1256"/>
      <c r="R9" s="637">
        <f t="shared" si="0"/>
        <v>0</v>
      </c>
      <c r="S9" s="648">
        <f t="shared" si="1"/>
        <v>0</v>
      </c>
      <c r="T9" s="649" t="str">
        <f t="shared" si="2"/>
        <v>-</v>
      </c>
      <c r="U9" s="640">
        <v>2.6</v>
      </c>
      <c r="V9" s="250">
        <f t="shared" si="3"/>
        <v>0</v>
      </c>
      <c r="W9" s="640"/>
      <c r="X9" s="650" t="s">
        <v>1252</v>
      </c>
      <c r="Y9" s="650" t="s">
        <v>1261</v>
      </c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135"/>
      <c r="BP9" s="642"/>
      <c r="BQ9" s="643"/>
      <c r="BR9" s="643"/>
      <c r="BS9" s="644">
        <v>1</v>
      </c>
      <c r="BT9" s="643"/>
      <c r="BU9" s="643"/>
      <c r="BV9" s="587"/>
      <c r="BW9" s="643"/>
      <c r="BX9" s="643"/>
      <c r="BY9" s="644">
        <v>1</v>
      </c>
      <c r="BZ9" s="587"/>
      <c r="CA9" s="41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/>
      <c r="KJ9" s="26"/>
      <c r="KK9" s="26"/>
      <c r="KL9" s="26"/>
      <c r="KM9" s="26"/>
      <c r="KN9" s="26"/>
      <c r="KO9" s="26"/>
      <c r="KP9" s="26"/>
      <c r="KQ9" s="27"/>
    </row>
    <row r="10" spans="1:303" ht="13" customHeight="1">
      <c r="A10" s="1273"/>
      <c r="B10" s="645" t="s">
        <v>1584</v>
      </c>
      <c r="C10" s="645" t="s">
        <v>1530</v>
      </c>
      <c r="D10" s="646">
        <v>1</v>
      </c>
      <c r="E10" s="647">
        <v>299</v>
      </c>
      <c r="F10" s="780"/>
      <c r="G10" s="781"/>
      <c r="H10" s="782"/>
      <c r="I10" s="783"/>
      <c r="J10" s="774"/>
      <c r="K10" s="784"/>
      <c r="L10" s="785"/>
      <c r="M10" s="786"/>
      <c r="N10" s="787"/>
      <c r="O10" s="788"/>
      <c r="P10" s="1114"/>
      <c r="Q10" s="1256"/>
      <c r="R10" s="637">
        <f t="shared" si="0"/>
        <v>0</v>
      </c>
      <c r="S10" s="648">
        <f t="shared" si="1"/>
        <v>0</v>
      </c>
      <c r="T10" s="649" t="str">
        <f t="shared" si="2"/>
        <v>-</v>
      </c>
      <c r="U10" s="640">
        <v>2.6</v>
      </c>
      <c r="V10" s="250">
        <f t="shared" si="3"/>
        <v>0</v>
      </c>
      <c r="W10" s="640"/>
      <c r="X10" s="650" t="s">
        <v>1260</v>
      </c>
      <c r="Y10" s="650" t="s">
        <v>1261</v>
      </c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135"/>
      <c r="BP10" s="642"/>
      <c r="BQ10" s="643"/>
      <c r="BR10" s="643"/>
      <c r="BS10" s="644">
        <v>1</v>
      </c>
      <c r="BT10" s="643"/>
      <c r="BU10" s="643"/>
      <c r="BV10" s="587"/>
      <c r="BW10" s="643"/>
      <c r="BX10" s="644">
        <v>1</v>
      </c>
      <c r="BY10" s="643"/>
      <c r="BZ10" s="587"/>
      <c r="CA10" s="41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7"/>
    </row>
    <row r="11" spans="1:303" ht="13" customHeight="1">
      <c r="A11" s="1273"/>
      <c r="B11" s="645" t="s">
        <v>1585</v>
      </c>
      <c r="C11" s="645" t="s">
        <v>1531</v>
      </c>
      <c r="D11" s="646">
        <v>1</v>
      </c>
      <c r="E11" s="647">
        <v>299</v>
      </c>
      <c r="F11" s="780"/>
      <c r="G11" s="781"/>
      <c r="H11" s="782"/>
      <c r="I11" s="783"/>
      <c r="J11" s="774"/>
      <c r="K11" s="784"/>
      <c r="L11" s="785"/>
      <c r="M11" s="786"/>
      <c r="N11" s="787"/>
      <c r="O11" s="788"/>
      <c r="P11" s="1114"/>
      <c r="Q11" s="1256"/>
      <c r="R11" s="637">
        <f t="shared" si="0"/>
        <v>0</v>
      </c>
      <c r="S11" s="648">
        <f t="shared" si="1"/>
        <v>0</v>
      </c>
      <c r="T11" s="649" t="str">
        <f t="shared" si="2"/>
        <v>-</v>
      </c>
      <c r="U11" s="640">
        <v>2.7</v>
      </c>
      <c r="V11" s="250">
        <f t="shared" si="3"/>
        <v>0</v>
      </c>
      <c r="W11" s="640"/>
      <c r="X11" s="650" t="s">
        <v>1254</v>
      </c>
      <c r="Y11" s="650" t="s">
        <v>1257</v>
      </c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135"/>
      <c r="BP11" s="642"/>
      <c r="BQ11" s="643"/>
      <c r="BR11" s="643"/>
      <c r="BS11" s="643"/>
      <c r="BT11" s="644">
        <v>1</v>
      </c>
      <c r="BU11" s="643"/>
      <c r="BV11" s="587"/>
      <c r="BW11" s="644">
        <v>1</v>
      </c>
      <c r="BX11" s="643"/>
      <c r="BY11" s="643"/>
      <c r="BZ11" s="587"/>
      <c r="CA11" s="41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7"/>
    </row>
    <row r="12" spans="1:303" ht="13" customHeight="1">
      <c r="A12" s="1273"/>
      <c r="B12" s="645" t="s">
        <v>1586</v>
      </c>
      <c r="C12" s="645" t="s">
        <v>1532</v>
      </c>
      <c r="D12" s="646">
        <v>1</v>
      </c>
      <c r="E12" s="647">
        <v>299</v>
      </c>
      <c r="F12" s="780"/>
      <c r="G12" s="781"/>
      <c r="H12" s="782"/>
      <c r="I12" s="783"/>
      <c r="J12" s="774"/>
      <c r="K12" s="784"/>
      <c r="L12" s="785"/>
      <c r="M12" s="786"/>
      <c r="N12" s="787"/>
      <c r="O12" s="788"/>
      <c r="P12" s="1114"/>
      <c r="Q12" s="1256"/>
      <c r="R12" s="637">
        <f t="shared" si="0"/>
        <v>0</v>
      </c>
      <c r="S12" s="648">
        <f t="shared" si="1"/>
        <v>0</v>
      </c>
      <c r="T12" s="649" t="str">
        <f t="shared" si="2"/>
        <v>-</v>
      </c>
      <c r="U12" s="640">
        <v>2.8</v>
      </c>
      <c r="V12" s="250">
        <f t="shared" si="3"/>
        <v>0</v>
      </c>
      <c r="W12" s="640"/>
      <c r="X12" s="650" t="s">
        <v>1252</v>
      </c>
      <c r="Y12" s="650" t="s">
        <v>1257</v>
      </c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135"/>
      <c r="BP12" s="642"/>
      <c r="BQ12" s="643"/>
      <c r="BR12" s="643"/>
      <c r="BS12" s="643"/>
      <c r="BT12" s="644">
        <v>1</v>
      </c>
      <c r="BU12" s="643"/>
      <c r="BV12" s="587"/>
      <c r="BW12" s="643"/>
      <c r="BX12" s="643"/>
      <c r="BY12" s="644">
        <v>1</v>
      </c>
      <c r="BZ12" s="587"/>
      <c r="CA12" s="41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7"/>
    </row>
    <row r="13" spans="1:303" ht="13" customHeight="1">
      <c r="A13" s="1274"/>
      <c r="B13" s="651" t="s">
        <v>1587</v>
      </c>
      <c r="C13" s="651" t="s">
        <v>1533</v>
      </c>
      <c r="D13" s="652">
        <v>1</v>
      </c>
      <c r="E13" s="653">
        <v>311</v>
      </c>
      <c r="F13" s="789"/>
      <c r="G13" s="790"/>
      <c r="H13" s="791"/>
      <c r="I13" s="792"/>
      <c r="J13" s="793"/>
      <c r="K13" s="794"/>
      <c r="L13" s="795"/>
      <c r="M13" s="796"/>
      <c r="N13" s="797"/>
      <c r="O13" s="798"/>
      <c r="P13" s="1115"/>
      <c r="Q13" s="1257"/>
      <c r="R13" s="654">
        <f t="shared" si="0"/>
        <v>0</v>
      </c>
      <c r="S13" s="654">
        <f t="shared" si="1"/>
        <v>0</v>
      </c>
      <c r="T13" s="655" t="str">
        <f t="shared" si="2"/>
        <v>-</v>
      </c>
      <c r="U13" s="640">
        <v>3.6</v>
      </c>
      <c r="V13" s="250">
        <f t="shared" si="3"/>
        <v>0</v>
      </c>
      <c r="W13" s="640"/>
      <c r="X13" s="656" t="s">
        <v>1260</v>
      </c>
      <c r="Y13" s="656" t="s">
        <v>1257</v>
      </c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135"/>
      <c r="BP13" s="642"/>
      <c r="BQ13" s="643"/>
      <c r="BR13" s="643"/>
      <c r="BS13" s="643"/>
      <c r="BT13" s="644">
        <v>1</v>
      </c>
      <c r="BU13" s="643"/>
      <c r="BV13" s="587"/>
      <c r="BW13" s="643"/>
      <c r="BX13" s="644">
        <v>1</v>
      </c>
      <c r="BY13" s="643"/>
      <c r="BZ13" s="587"/>
      <c r="CA13" s="41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7"/>
    </row>
    <row r="14" spans="1:303" ht="13" customHeight="1">
      <c r="A14" s="657"/>
      <c r="B14" s="658" t="s">
        <v>1518</v>
      </c>
      <c r="C14" s="659" t="s">
        <v>1519</v>
      </c>
      <c r="D14" s="660">
        <v>2</v>
      </c>
      <c r="E14" s="661">
        <v>343</v>
      </c>
      <c r="F14" s="770"/>
      <c r="G14" s="799"/>
      <c r="H14" s="800"/>
      <c r="I14" s="801"/>
      <c r="J14" s="802"/>
      <c r="K14" s="1258"/>
      <c r="L14" s="1261"/>
      <c r="M14" s="777"/>
      <c r="N14" s="778"/>
      <c r="O14" s="779"/>
      <c r="P14" s="1264"/>
      <c r="Q14" s="1267"/>
      <c r="R14" s="637">
        <f>SUM(F14:Q14)</f>
        <v>0</v>
      </c>
      <c r="S14" s="662">
        <f>R14*D14</f>
        <v>0</v>
      </c>
      <c r="T14" s="663" t="str">
        <f>IF(R14&gt;0,R14*E14,"-")</f>
        <v>-</v>
      </c>
      <c r="U14" s="664">
        <f>1.39+1.27</f>
        <v>2.66</v>
      </c>
      <c r="V14" s="250">
        <f>U14*R14</f>
        <v>0</v>
      </c>
      <c r="W14" s="250"/>
      <c r="X14" s="650" t="s">
        <v>1254</v>
      </c>
      <c r="Y14" s="650" t="s">
        <v>1260</v>
      </c>
      <c r="Z14" s="665"/>
      <c r="AA14" s="665"/>
      <c r="AB14" s="665"/>
      <c r="AC14" s="665"/>
      <c r="AD14" s="665"/>
      <c r="AE14" s="665"/>
      <c r="AF14" s="665"/>
      <c r="AG14" s="665"/>
      <c r="AH14" s="665"/>
      <c r="AI14" s="665"/>
      <c r="AJ14" s="665"/>
      <c r="AK14" s="665"/>
      <c r="AL14" s="665"/>
      <c r="AM14" s="665"/>
      <c r="AN14" s="665"/>
      <c r="AO14" s="665"/>
      <c r="AP14" s="665"/>
      <c r="AQ14" s="665"/>
      <c r="AR14" s="665"/>
      <c r="AS14" s="665"/>
      <c r="AT14" s="665"/>
      <c r="AU14" s="665"/>
      <c r="AV14" s="665"/>
      <c r="AW14" s="665"/>
      <c r="AX14" s="665"/>
      <c r="AY14" s="665"/>
      <c r="AZ14" s="665"/>
      <c r="BA14" s="665"/>
      <c r="BB14" s="665"/>
      <c r="BC14" s="665"/>
      <c r="BD14" s="665"/>
      <c r="BE14" s="665"/>
      <c r="BF14" s="665"/>
      <c r="BG14" s="665"/>
      <c r="BH14" s="665"/>
      <c r="BI14" s="665"/>
      <c r="BJ14" s="665"/>
      <c r="BK14" s="665"/>
      <c r="BL14" s="665"/>
      <c r="BM14" s="665"/>
      <c r="BN14" s="665"/>
      <c r="BO14" s="666"/>
      <c r="BP14" s="642"/>
      <c r="BQ14" s="643"/>
      <c r="BR14" s="644">
        <v>2</v>
      </c>
      <c r="BS14" s="643"/>
      <c r="BT14" s="643"/>
      <c r="BU14" s="643"/>
      <c r="BV14" s="587"/>
      <c r="BW14" s="644">
        <v>1</v>
      </c>
      <c r="BX14" s="644">
        <v>1</v>
      </c>
      <c r="BY14" s="643"/>
      <c r="BZ14" s="587"/>
      <c r="CA14" s="41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7"/>
    </row>
    <row r="15" spans="1:303" ht="13" customHeight="1">
      <c r="A15" s="667" t="s">
        <v>1591</v>
      </c>
      <c r="B15" s="668" t="s">
        <v>1520</v>
      </c>
      <c r="C15" s="669" t="s">
        <v>1521</v>
      </c>
      <c r="D15" s="670">
        <v>2</v>
      </c>
      <c r="E15" s="661">
        <v>296</v>
      </c>
      <c r="F15" s="780"/>
      <c r="G15" s="799"/>
      <c r="H15" s="800"/>
      <c r="I15" s="801"/>
      <c r="J15" s="802"/>
      <c r="K15" s="1259"/>
      <c r="L15" s="1262"/>
      <c r="M15" s="786"/>
      <c r="N15" s="787"/>
      <c r="O15" s="788"/>
      <c r="P15" s="1265"/>
      <c r="Q15" s="1256"/>
      <c r="R15" s="637">
        <f>SUM(F15:Q15)</f>
        <v>0</v>
      </c>
      <c r="S15" s="671">
        <f>R15*D15</f>
        <v>0</v>
      </c>
      <c r="T15" s="672" t="str">
        <f>IF(R15&gt;0,R15*E15,"-")</f>
        <v>-</v>
      </c>
      <c r="U15" s="664">
        <f>0.92+0.67</f>
        <v>1.59</v>
      </c>
      <c r="V15" s="250">
        <f>U15*R15</f>
        <v>0</v>
      </c>
      <c r="W15" s="250"/>
      <c r="X15" s="650" t="s">
        <v>1252</v>
      </c>
      <c r="Y15" s="650" t="s">
        <v>1260</v>
      </c>
      <c r="Z15" s="665"/>
      <c r="AA15" s="665"/>
      <c r="AB15" s="665"/>
      <c r="AC15" s="665"/>
      <c r="AD15" s="665"/>
      <c r="AE15" s="665"/>
      <c r="AF15" s="665"/>
      <c r="AG15" s="665"/>
      <c r="AH15" s="665"/>
      <c r="AI15" s="665"/>
      <c r="AJ15" s="665"/>
      <c r="AK15" s="665"/>
      <c r="AL15" s="665"/>
      <c r="AM15" s="665"/>
      <c r="AN15" s="665"/>
      <c r="AO15" s="665"/>
      <c r="AP15" s="665"/>
      <c r="AQ15" s="665"/>
      <c r="AR15" s="665"/>
      <c r="AS15" s="665"/>
      <c r="AT15" s="665"/>
      <c r="AU15" s="665"/>
      <c r="AV15" s="665"/>
      <c r="AW15" s="665"/>
      <c r="AX15" s="665"/>
      <c r="AY15" s="665"/>
      <c r="AZ15" s="665"/>
      <c r="BA15" s="665"/>
      <c r="BB15" s="665"/>
      <c r="BC15" s="665"/>
      <c r="BD15" s="665"/>
      <c r="BE15" s="665"/>
      <c r="BF15" s="665"/>
      <c r="BG15" s="665"/>
      <c r="BH15" s="665"/>
      <c r="BI15" s="665"/>
      <c r="BJ15" s="665"/>
      <c r="BK15" s="665"/>
      <c r="BL15" s="665"/>
      <c r="BM15" s="665"/>
      <c r="BN15" s="665"/>
      <c r="BO15" s="666"/>
      <c r="BP15" s="642"/>
      <c r="BQ15" s="643"/>
      <c r="BR15" s="644">
        <v>2</v>
      </c>
      <c r="BS15" s="643"/>
      <c r="BT15" s="643"/>
      <c r="BU15" s="643"/>
      <c r="BV15" s="587"/>
      <c r="BW15" s="643"/>
      <c r="BX15" s="643"/>
      <c r="BY15" s="644">
        <v>2</v>
      </c>
      <c r="BZ15" s="587"/>
      <c r="CA15" s="41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7"/>
    </row>
    <row r="16" spans="1:303" ht="13" customHeight="1">
      <c r="A16" s="673"/>
      <c r="B16" s="674" t="s">
        <v>1522</v>
      </c>
      <c r="C16" s="675" t="s">
        <v>1523</v>
      </c>
      <c r="D16" s="676">
        <v>2</v>
      </c>
      <c r="E16" s="677">
        <v>371</v>
      </c>
      <c r="F16" s="789"/>
      <c r="G16" s="803"/>
      <c r="H16" s="804"/>
      <c r="I16" s="805"/>
      <c r="J16" s="806"/>
      <c r="K16" s="1260"/>
      <c r="L16" s="1263"/>
      <c r="M16" s="796"/>
      <c r="N16" s="797"/>
      <c r="O16" s="798"/>
      <c r="P16" s="1266"/>
      <c r="Q16" s="1257"/>
      <c r="R16" s="678">
        <f>SUM(F16:Q16)</f>
        <v>0</v>
      </c>
      <c r="S16" s="678">
        <f>R16*D16</f>
        <v>0</v>
      </c>
      <c r="T16" s="679" t="str">
        <f>IF(R16&gt;0,R16*E16,"-")</f>
        <v>-</v>
      </c>
      <c r="U16" s="664">
        <f>1.97+0.92</f>
        <v>2.89</v>
      </c>
      <c r="V16" s="250">
        <f>U16*R16</f>
        <v>0</v>
      </c>
      <c r="W16" s="250"/>
      <c r="X16" s="656" t="s">
        <v>1260</v>
      </c>
      <c r="Y16" s="656" t="s">
        <v>1261</v>
      </c>
      <c r="Z16" s="665"/>
      <c r="AA16" s="665"/>
      <c r="AB16" s="665"/>
      <c r="AC16" s="665"/>
      <c r="AD16" s="665"/>
      <c r="AE16" s="665"/>
      <c r="AF16" s="665"/>
      <c r="AG16" s="665"/>
      <c r="AH16" s="665"/>
      <c r="AI16" s="665"/>
      <c r="AJ16" s="665"/>
      <c r="AK16" s="665"/>
      <c r="AL16" s="665"/>
      <c r="AM16" s="665"/>
      <c r="AN16" s="665"/>
      <c r="AO16" s="665"/>
      <c r="AP16" s="665"/>
      <c r="AQ16" s="665"/>
      <c r="AR16" s="665"/>
      <c r="AS16" s="665"/>
      <c r="AT16" s="665"/>
      <c r="AU16" s="665"/>
      <c r="AV16" s="665"/>
      <c r="AW16" s="665"/>
      <c r="AX16" s="665"/>
      <c r="AY16" s="665"/>
      <c r="AZ16" s="665"/>
      <c r="BA16" s="665"/>
      <c r="BB16" s="665"/>
      <c r="BC16" s="665"/>
      <c r="BD16" s="665"/>
      <c r="BE16" s="665"/>
      <c r="BF16" s="665"/>
      <c r="BG16" s="665"/>
      <c r="BH16" s="665"/>
      <c r="BI16" s="665"/>
      <c r="BJ16" s="665"/>
      <c r="BK16" s="665"/>
      <c r="BL16" s="665"/>
      <c r="BM16" s="665"/>
      <c r="BN16" s="665"/>
      <c r="BO16" s="666"/>
      <c r="BP16" s="642"/>
      <c r="BQ16" s="643"/>
      <c r="BR16" s="644">
        <v>1</v>
      </c>
      <c r="BS16" s="644">
        <v>1</v>
      </c>
      <c r="BT16" s="643"/>
      <c r="BU16" s="643"/>
      <c r="BV16" s="587"/>
      <c r="BW16" s="643"/>
      <c r="BX16" s="644">
        <v>1</v>
      </c>
      <c r="BY16" s="644">
        <v>1</v>
      </c>
      <c r="BZ16" s="587"/>
      <c r="CA16" s="41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7"/>
    </row>
    <row r="17" spans="1:303" ht="13" customHeight="1">
      <c r="A17" s="680"/>
      <c r="B17" s="681" t="s">
        <v>1500</v>
      </c>
      <c r="C17" s="681" t="s">
        <v>1501</v>
      </c>
      <c r="D17" s="682">
        <v>2</v>
      </c>
      <c r="E17" s="661">
        <v>383</v>
      </c>
      <c r="F17" s="770"/>
      <c r="G17" s="799"/>
      <c r="H17" s="800"/>
      <c r="I17" s="801"/>
      <c r="J17" s="802"/>
      <c r="K17" s="1258"/>
      <c r="L17" s="1261"/>
      <c r="M17" s="777"/>
      <c r="N17" s="778"/>
      <c r="O17" s="779"/>
      <c r="P17" s="1264"/>
      <c r="Q17" s="1267"/>
      <c r="R17" s="637">
        <f t="shared" si="0"/>
        <v>0</v>
      </c>
      <c r="S17" s="357">
        <f t="shared" si="1"/>
        <v>0</v>
      </c>
      <c r="T17" s="683" t="str">
        <f t="shared" si="2"/>
        <v>-</v>
      </c>
      <c r="U17" s="684">
        <f>2.27+1.25</f>
        <v>3.52</v>
      </c>
      <c r="V17" s="250">
        <f>U17*R17</f>
        <v>0</v>
      </c>
      <c r="W17" s="250"/>
      <c r="X17" s="641" t="s">
        <v>1260</v>
      </c>
      <c r="Y17" s="641" t="s">
        <v>1260</v>
      </c>
      <c r="Z17" s="665"/>
      <c r="AA17" s="665"/>
      <c r="AB17" s="665"/>
      <c r="AC17" s="665"/>
      <c r="AD17" s="665"/>
      <c r="AE17" s="665"/>
      <c r="AF17" s="665"/>
      <c r="AG17" s="665"/>
      <c r="AH17" s="665"/>
      <c r="AI17" s="665"/>
      <c r="AJ17" s="665"/>
      <c r="AK17" s="665"/>
      <c r="AL17" s="665"/>
      <c r="AM17" s="665"/>
      <c r="AN17" s="665"/>
      <c r="AO17" s="665"/>
      <c r="AP17" s="665"/>
      <c r="AQ17" s="665"/>
      <c r="AR17" s="665"/>
      <c r="AS17" s="665"/>
      <c r="AT17" s="665"/>
      <c r="AU17" s="665"/>
      <c r="AV17" s="665"/>
      <c r="AW17" s="665"/>
      <c r="AX17" s="665"/>
      <c r="AY17" s="665"/>
      <c r="AZ17" s="665"/>
      <c r="BA17" s="665"/>
      <c r="BB17" s="665"/>
      <c r="BC17" s="665"/>
      <c r="BD17" s="665"/>
      <c r="BE17" s="665"/>
      <c r="BF17" s="665"/>
      <c r="BG17" s="665"/>
      <c r="BH17" s="665"/>
      <c r="BI17" s="665"/>
      <c r="BJ17" s="665"/>
      <c r="BK17" s="665"/>
      <c r="BL17" s="665"/>
      <c r="BM17" s="665"/>
      <c r="BN17" s="665"/>
      <c r="BO17" s="666"/>
      <c r="BP17" s="642"/>
      <c r="BQ17" s="644">
        <v>1</v>
      </c>
      <c r="BR17" s="644">
        <v>1</v>
      </c>
      <c r="BS17" s="643"/>
      <c r="BT17" s="643"/>
      <c r="BU17" s="643"/>
      <c r="BV17" s="587"/>
      <c r="BW17" s="644">
        <v>1</v>
      </c>
      <c r="BX17" s="644">
        <v>1</v>
      </c>
      <c r="BY17" s="643"/>
      <c r="BZ17" s="587"/>
      <c r="CA17" s="41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7"/>
    </row>
    <row r="18" spans="1:303" ht="13" customHeight="1">
      <c r="A18" s="685"/>
      <c r="B18" s="669" t="s">
        <v>1502</v>
      </c>
      <c r="C18" s="669" t="s">
        <v>1503</v>
      </c>
      <c r="D18" s="670">
        <v>1</v>
      </c>
      <c r="E18" s="661">
        <v>350</v>
      </c>
      <c r="F18" s="780"/>
      <c r="G18" s="807"/>
      <c r="H18" s="808"/>
      <c r="I18" s="809"/>
      <c r="J18" s="810"/>
      <c r="K18" s="1259"/>
      <c r="L18" s="1262"/>
      <c r="M18" s="786"/>
      <c r="N18" s="787"/>
      <c r="O18" s="788"/>
      <c r="P18" s="1265"/>
      <c r="Q18" s="1256"/>
      <c r="R18" s="637">
        <f t="shared" si="0"/>
        <v>0</v>
      </c>
      <c r="S18" s="671">
        <f t="shared" si="1"/>
        <v>0</v>
      </c>
      <c r="T18" s="672" t="str">
        <f t="shared" si="2"/>
        <v>-</v>
      </c>
      <c r="U18" s="664">
        <v>5.21</v>
      </c>
      <c r="V18" s="250">
        <f t="shared" ref="V18:V25" si="4">U18*R18</f>
        <v>0</v>
      </c>
      <c r="W18" s="250"/>
      <c r="X18" s="650" t="s">
        <v>1260</v>
      </c>
      <c r="Y18" s="650" t="s">
        <v>1261</v>
      </c>
      <c r="Z18" s="665"/>
      <c r="AA18" s="665"/>
      <c r="AB18" s="665"/>
      <c r="AC18" s="665"/>
      <c r="AD18" s="665"/>
      <c r="AE18" s="665"/>
      <c r="AF18" s="665"/>
      <c r="AG18" s="665"/>
      <c r="AH18" s="665"/>
      <c r="AI18" s="665"/>
      <c r="AJ18" s="665"/>
      <c r="AK18" s="665"/>
      <c r="AL18" s="665"/>
      <c r="AM18" s="665"/>
      <c r="AN18" s="665"/>
      <c r="AO18" s="665"/>
      <c r="AP18" s="665"/>
      <c r="AQ18" s="665"/>
      <c r="AR18" s="665"/>
      <c r="AS18" s="665"/>
      <c r="AT18" s="665"/>
      <c r="AU18" s="665"/>
      <c r="AV18" s="665"/>
      <c r="AW18" s="665"/>
      <c r="AX18" s="665"/>
      <c r="AY18" s="665"/>
      <c r="AZ18" s="665"/>
      <c r="BA18" s="665"/>
      <c r="BB18" s="665"/>
      <c r="BC18" s="665"/>
      <c r="BD18" s="665"/>
      <c r="BE18" s="665"/>
      <c r="BF18" s="665"/>
      <c r="BG18" s="665"/>
      <c r="BH18" s="665"/>
      <c r="BI18" s="665"/>
      <c r="BJ18" s="665"/>
      <c r="BK18" s="665"/>
      <c r="BL18" s="665"/>
      <c r="BM18" s="665"/>
      <c r="BN18" s="665"/>
      <c r="BO18" s="666"/>
      <c r="BP18" s="642"/>
      <c r="BQ18" s="643"/>
      <c r="BR18" s="643"/>
      <c r="BS18" s="644">
        <v>1</v>
      </c>
      <c r="BT18" s="643"/>
      <c r="BU18" s="643"/>
      <c r="BV18" s="587"/>
      <c r="BW18" s="643"/>
      <c r="BX18" s="644">
        <v>1</v>
      </c>
      <c r="BY18" s="643"/>
      <c r="BZ18" s="587"/>
      <c r="CA18" s="41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6"/>
      <c r="JO18" s="26"/>
      <c r="JP18" s="26"/>
      <c r="JQ18" s="26"/>
      <c r="JR18" s="26"/>
      <c r="JS18" s="26"/>
      <c r="JT18" s="26"/>
      <c r="JU18" s="26"/>
      <c r="JV18" s="26"/>
      <c r="JW18" s="26"/>
      <c r="JX18" s="26"/>
      <c r="JY18" s="26"/>
      <c r="JZ18" s="26"/>
      <c r="KA18" s="26"/>
      <c r="KB18" s="26"/>
      <c r="KC18" s="26"/>
      <c r="KD18" s="26"/>
      <c r="KE18" s="26"/>
      <c r="KF18" s="26"/>
      <c r="KG18" s="26"/>
      <c r="KH18" s="26"/>
      <c r="KI18" s="26"/>
      <c r="KJ18" s="26"/>
      <c r="KK18" s="26"/>
      <c r="KL18" s="26"/>
      <c r="KM18" s="26"/>
      <c r="KN18" s="26"/>
      <c r="KO18" s="26"/>
      <c r="KP18" s="26"/>
      <c r="KQ18" s="27"/>
    </row>
    <row r="19" spans="1:303" ht="13" customHeight="1">
      <c r="A19" s="685"/>
      <c r="B19" s="668" t="s">
        <v>1504</v>
      </c>
      <c r="C19" s="669" t="s">
        <v>1505</v>
      </c>
      <c r="D19" s="670">
        <v>2</v>
      </c>
      <c r="E19" s="661">
        <v>378</v>
      </c>
      <c r="F19" s="780"/>
      <c r="G19" s="799"/>
      <c r="H19" s="800"/>
      <c r="I19" s="801"/>
      <c r="J19" s="802"/>
      <c r="K19" s="1259"/>
      <c r="L19" s="1262"/>
      <c r="M19" s="786"/>
      <c r="N19" s="787"/>
      <c r="O19" s="788"/>
      <c r="P19" s="1265"/>
      <c r="Q19" s="1256"/>
      <c r="R19" s="637">
        <f t="shared" si="0"/>
        <v>0</v>
      </c>
      <c r="S19" s="671">
        <f t="shared" si="1"/>
        <v>0</v>
      </c>
      <c r="T19" s="672" t="str">
        <f t="shared" si="2"/>
        <v>-</v>
      </c>
      <c r="U19" s="664">
        <f>2.26+1.04</f>
        <v>3.3</v>
      </c>
      <c r="V19" s="250">
        <f t="shared" si="4"/>
        <v>0</v>
      </c>
      <c r="W19" s="250"/>
      <c r="X19" s="650" t="s">
        <v>1252</v>
      </c>
      <c r="Y19" s="650" t="s">
        <v>1260</v>
      </c>
      <c r="Z19" s="665"/>
      <c r="AA19" s="665"/>
      <c r="AB19" s="665"/>
      <c r="AC19" s="665"/>
      <c r="AD19" s="665"/>
      <c r="AE19" s="665"/>
      <c r="AF19" s="665"/>
      <c r="AG19" s="665"/>
      <c r="AH19" s="665"/>
      <c r="AI19" s="665"/>
      <c r="AJ19" s="665"/>
      <c r="AK19" s="665"/>
      <c r="AL19" s="665"/>
      <c r="AM19" s="665"/>
      <c r="AN19" s="665"/>
      <c r="AO19" s="665"/>
      <c r="AP19" s="665"/>
      <c r="AQ19" s="665"/>
      <c r="AR19" s="665"/>
      <c r="AS19" s="665"/>
      <c r="AT19" s="665"/>
      <c r="AU19" s="665"/>
      <c r="AV19" s="665"/>
      <c r="AW19" s="665"/>
      <c r="AX19" s="665"/>
      <c r="AY19" s="665"/>
      <c r="AZ19" s="665"/>
      <c r="BA19" s="665"/>
      <c r="BB19" s="665"/>
      <c r="BC19" s="665"/>
      <c r="BD19" s="665"/>
      <c r="BE19" s="665"/>
      <c r="BF19" s="665"/>
      <c r="BG19" s="665"/>
      <c r="BH19" s="665"/>
      <c r="BI19" s="665"/>
      <c r="BJ19" s="665"/>
      <c r="BK19" s="665"/>
      <c r="BL19" s="665"/>
      <c r="BM19" s="665"/>
      <c r="BN19" s="665"/>
      <c r="BO19" s="666"/>
      <c r="BP19" s="642"/>
      <c r="BQ19" s="644">
        <v>1</v>
      </c>
      <c r="BR19" s="644">
        <v>1</v>
      </c>
      <c r="BS19" s="643"/>
      <c r="BT19" s="643"/>
      <c r="BU19" s="643"/>
      <c r="BV19" s="587"/>
      <c r="BW19" s="643"/>
      <c r="BX19" s="644">
        <v>1</v>
      </c>
      <c r="BY19" s="644">
        <v>1</v>
      </c>
      <c r="BZ19" s="587"/>
      <c r="CA19" s="41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7"/>
    </row>
    <row r="20" spans="1:303" ht="13" customHeight="1">
      <c r="A20" s="657"/>
      <c r="B20" s="668" t="s">
        <v>1506</v>
      </c>
      <c r="C20" s="669" t="s">
        <v>1507</v>
      </c>
      <c r="D20" s="670">
        <v>1</v>
      </c>
      <c r="E20" s="661">
        <v>251</v>
      </c>
      <c r="F20" s="780"/>
      <c r="G20" s="799"/>
      <c r="H20" s="800"/>
      <c r="I20" s="801"/>
      <c r="J20" s="802"/>
      <c r="K20" s="1259"/>
      <c r="L20" s="1262"/>
      <c r="M20" s="786"/>
      <c r="N20" s="787"/>
      <c r="O20" s="788"/>
      <c r="P20" s="1265"/>
      <c r="Q20" s="1256"/>
      <c r="R20" s="637">
        <f t="shared" si="0"/>
        <v>0</v>
      </c>
      <c r="S20" s="671">
        <f t="shared" si="1"/>
        <v>0</v>
      </c>
      <c r="T20" s="672" t="str">
        <f t="shared" si="2"/>
        <v>-</v>
      </c>
      <c r="U20" s="686">
        <v>2.48</v>
      </c>
      <c r="V20" s="250">
        <f t="shared" si="4"/>
        <v>0</v>
      </c>
      <c r="W20" s="250"/>
      <c r="X20" s="650" t="s">
        <v>1260</v>
      </c>
      <c r="Y20" s="650" t="s">
        <v>1260</v>
      </c>
      <c r="Z20" s="665"/>
      <c r="AA20" s="665"/>
      <c r="AB20" s="665"/>
      <c r="AC20" s="665"/>
      <c r="AD20" s="665"/>
      <c r="AE20" s="665"/>
      <c r="AF20" s="665"/>
      <c r="AG20" s="665"/>
      <c r="AH20" s="665"/>
      <c r="AI20" s="665"/>
      <c r="AJ20" s="665"/>
      <c r="AK20" s="665"/>
      <c r="AL20" s="665"/>
      <c r="AM20" s="665"/>
      <c r="AN20" s="665"/>
      <c r="AO20" s="665"/>
      <c r="AP20" s="665"/>
      <c r="AQ20" s="665"/>
      <c r="AR20" s="665"/>
      <c r="AS20" s="665"/>
      <c r="AT20" s="665"/>
      <c r="AU20" s="665"/>
      <c r="AV20" s="665"/>
      <c r="AW20" s="665"/>
      <c r="AX20" s="665"/>
      <c r="AY20" s="665"/>
      <c r="AZ20" s="665"/>
      <c r="BA20" s="665"/>
      <c r="BB20" s="665"/>
      <c r="BC20" s="665"/>
      <c r="BD20" s="665"/>
      <c r="BE20" s="665"/>
      <c r="BF20" s="665"/>
      <c r="BG20" s="665"/>
      <c r="BH20" s="665"/>
      <c r="BI20" s="665"/>
      <c r="BJ20" s="665"/>
      <c r="BK20" s="665"/>
      <c r="BL20" s="665"/>
      <c r="BM20" s="665"/>
      <c r="BN20" s="665"/>
      <c r="BO20" s="666"/>
      <c r="BP20" s="642"/>
      <c r="BQ20" s="643"/>
      <c r="BR20" s="644">
        <v>1</v>
      </c>
      <c r="BS20" s="643"/>
      <c r="BT20" s="643"/>
      <c r="BU20" s="643"/>
      <c r="BV20" s="587"/>
      <c r="BW20" s="643"/>
      <c r="BX20" s="644">
        <v>1</v>
      </c>
      <c r="BY20" s="643"/>
      <c r="BZ20" s="587"/>
      <c r="CA20" s="41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7"/>
    </row>
    <row r="21" spans="1:303" ht="13" customHeight="1">
      <c r="A21" s="667" t="s">
        <v>1590</v>
      </c>
      <c r="B21" s="668" t="s">
        <v>1508</v>
      </c>
      <c r="C21" s="634" t="s">
        <v>1509</v>
      </c>
      <c r="D21" s="687">
        <v>1</v>
      </c>
      <c r="E21" s="661">
        <v>261</v>
      </c>
      <c r="F21" s="780"/>
      <c r="G21" s="799"/>
      <c r="H21" s="800"/>
      <c r="I21" s="801"/>
      <c r="J21" s="802"/>
      <c r="K21" s="1259"/>
      <c r="L21" s="1262"/>
      <c r="M21" s="786"/>
      <c r="N21" s="787"/>
      <c r="O21" s="788"/>
      <c r="P21" s="1265"/>
      <c r="Q21" s="1256"/>
      <c r="R21" s="637">
        <f t="shared" si="0"/>
        <v>0</v>
      </c>
      <c r="S21" s="671">
        <f t="shared" si="1"/>
        <v>0</v>
      </c>
      <c r="T21" s="672" t="str">
        <f t="shared" si="2"/>
        <v>-</v>
      </c>
      <c r="U21" s="686">
        <v>2.7</v>
      </c>
      <c r="V21" s="250">
        <f t="shared" si="4"/>
        <v>0</v>
      </c>
      <c r="W21" s="250"/>
      <c r="X21" s="688" t="s">
        <v>1254</v>
      </c>
      <c r="Y21" s="688" t="s">
        <v>1260</v>
      </c>
      <c r="Z21" s="665"/>
      <c r="AA21" s="665"/>
      <c r="AB21" s="665"/>
      <c r="AC21" s="665"/>
      <c r="AD21" s="665"/>
      <c r="AE21" s="665"/>
      <c r="AF21" s="665"/>
      <c r="AG21" s="665"/>
      <c r="AH21" s="665"/>
      <c r="AI21" s="665"/>
      <c r="AJ21" s="665"/>
      <c r="AK21" s="665"/>
      <c r="AL21" s="665"/>
      <c r="AM21" s="665"/>
      <c r="AN21" s="665"/>
      <c r="AO21" s="665"/>
      <c r="AP21" s="665"/>
      <c r="AQ21" s="665"/>
      <c r="AR21" s="665"/>
      <c r="AS21" s="665"/>
      <c r="AT21" s="665"/>
      <c r="AU21" s="665"/>
      <c r="AV21" s="665"/>
      <c r="AW21" s="665"/>
      <c r="AX21" s="665"/>
      <c r="AY21" s="665"/>
      <c r="AZ21" s="665"/>
      <c r="BA21" s="665"/>
      <c r="BB21" s="665"/>
      <c r="BC21" s="665"/>
      <c r="BD21" s="665"/>
      <c r="BE21" s="665"/>
      <c r="BF21" s="665"/>
      <c r="BG21" s="665"/>
      <c r="BH21" s="665"/>
      <c r="BI21" s="665"/>
      <c r="BJ21" s="665"/>
      <c r="BK21" s="665"/>
      <c r="BL21" s="665"/>
      <c r="BM21" s="665"/>
      <c r="BN21" s="665"/>
      <c r="BO21" s="666"/>
      <c r="BP21" s="642"/>
      <c r="BQ21" s="643"/>
      <c r="BR21" s="644">
        <v>1</v>
      </c>
      <c r="BS21" s="643"/>
      <c r="BT21" s="643"/>
      <c r="BU21" s="643"/>
      <c r="BV21" s="587"/>
      <c r="BW21" s="644">
        <v>1</v>
      </c>
      <c r="BX21" s="643"/>
      <c r="BY21" s="643"/>
      <c r="BZ21" s="587"/>
      <c r="CA21" s="41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  <c r="IU21" s="26"/>
      <c r="IV21" s="26"/>
      <c r="IW21" s="26"/>
      <c r="IX21" s="26"/>
      <c r="IY21" s="26"/>
      <c r="IZ21" s="26"/>
      <c r="JA21" s="26"/>
      <c r="JB21" s="26"/>
      <c r="JC21" s="26"/>
      <c r="JD21" s="26"/>
      <c r="JE21" s="26"/>
      <c r="JF21" s="26"/>
      <c r="JG21" s="26"/>
      <c r="JH21" s="26"/>
      <c r="JI21" s="26"/>
      <c r="JJ21" s="26"/>
      <c r="JK21" s="26"/>
      <c r="JL21" s="26"/>
      <c r="JM21" s="26"/>
      <c r="JN21" s="26"/>
      <c r="JO21" s="26"/>
      <c r="JP21" s="26"/>
      <c r="JQ21" s="26"/>
      <c r="JR21" s="26"/>
      <c r="JS21" s="26"/>
      <c r="JT21" s="26"/>
      <c r="JU21" s="26"/>
      <c r="JV21" s="26"/>
      <c r="JW21" s="26"/>
      <c r="JX21" s="26"/>
      <c r="JY21" s="26"/>
      <c r="JZ21" s="26"/>
      <c r="KA21" s="26"/>
      <c r="KB21" s="26"/>
      <c r="KC21" s="26"/>
      <c r="KD21" s="26"/>
      <c r="KE21" s="26"/>
      <c r="KF21" s="26"/>
      <c r="KG21" s="26"/>
      <c r="KH21" s="26"/>
      <c r="KI21" s="26"/>
      <c r="KJ21" s="26"/>
      <c r="KK21" s="26"/>
      <c r="KL21" s="26"/>
      <c r="KM21" s="26"/>
      <c r="KN21" s="26"/>
      <c r="KO21" s="26"/>
      <c r="KP21" s="26"/>
      <c r="KQ21" s="27"/>
    </row>
    <row r="22" spans="1:303" ht="13" customHeight="1">
      <c r="A22" s="685"/>
      <c r="B22" s="668" t="s">
        <v>1510</v>
      </c>
      <c r="C22" s="659" t="s">
        <v>1511</v>
      </c>
      <c r="D22" s="660">
        <v>1</v>
      </c>
      <c r="E22" s="661">
        <v>315</v>
      </c>
      <c r="F22" s="780"/>
      <c r="G22" s="799"/>
      <c r="H22" s="800"/>
      <c r="I22" s="801"/>
      <c r="J22" s="802"/>
      <c r="K22" s="1259"/>
      <c r="L22" s="1262"/>
      <c r="M22" s="786"/>
      <c r="N22" s="787"/>
      <c r="O22" s="788"/>
      <c r="P22" s="1265"/>
      <c r="Q22" s="1256"/>
      <c r="R22" s="637">
        <f t="shared" si="0"/>
        <v>0</v>
      </c>
      <c r="S22" s="671">
        <f t="shared" si="1"/>
        <v>0</v>
      </c>
      <c r="T22" s="672" t="str">
        <f t="shared" si="2"/>
        <v>-</v>
      </c>
      <c r="U22" s="664">
        <v>4.1500000000000004</v>
      </c>
      <c r="V22" s="250">
        <f t="shared" si="4"/>
        <v>0</v>
      </c>
      <c r="W22" s="250"/>
      <c r="X22" s="650" t="s">
        <v>1254</v>
      </c>
      <c r="Y22" s="650" t="s">
        <v>1261</v>
      </c>
      <c r="Z22" s="665"/>
      <c r="AA22" s="665"/>
      <c r="AB22" s="665"/>
      <c r="AC22" s="665"/>
      <c r="AD22" s="665"/>
      <c r="AE22" s="665"/>
      <c r="AF22" s="665"/>
      <c r="AG22" s="665"/>
      <c r="AH22" s="665"/>
      <c r="AI22" s="665"/>
      <c r="AJ22" s="665"/>
      <c r="AK22" s="665"/>
      <c r="AL22" s="665"/>
      <c r="AM22" s="665"/>
      <c r="AN22" s="665"/>
      <c r="AO22" s="665"/>
      <c r="AP22" s="665"/>
      <c r="AQ22" s="665"/>
      <c r="AR22" s="665"/>
      <c r="AS22" s="665"/>
      <c r="AT22" s="665"/>
      <c r="AU22" s="665"/>
      <c r="AV22" s="665"/>
      <c r="AW22" s="665"/>
      <c r="AX22" s="665"/>
      <c r="AY22" s="665"/>
      <c r="AZ22" s="665"/>
      <c r="BA22" s="665"/>
      <c r="BB22" s="665"/>
      <c r="BC22" s="665"/>
      <c r="BD22" s="665"/>
      <c r="BE22" s="665"/>
      <c r="BF22" s="665"/>
      <c r="BG22" s="665"/>
      <c r="BH22" s="665"/>
      <c r="BI22" s="665"/>
      <c r="BJ22" s="665"/>
      <c r="BK22" s="665"/>
      <c r="BL22" s="665"/>
      <c r="BM22" s="665"/>
      <c r="BN22" s="665"/>
      <c r="BO22" s="666"/>
      <c r="BP22" s="642"/>
      <c r="BQ22" s="643"/>
      <c r="BR22" s="643"/>
      <c r="BS22" s="644">
        <v>1</v>
      </c>
      <c r="BT22" s="643"/>
      <c r="BU22" s="643"/>
      <c r="BV22" s="587"/>
      <c r="BW22" s="644">
        <v>1</v>
      </c>
      <c r="BX22" s="643"/>
      <c r="BY22" s="643"/>
      <c r="BZ22" s="587"/>
      <c r="CA22" s="41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7"/>
    </row>
    <row r="23" spans="1:303" ht="13" customHeight="1">
      <c r="A23" s="685"/>
      <c r="B23" s="668" t="s">
        <v>1512</v>
      </c>
      <c r="C23" s="669" t="s">
        <v>1513</v>
      </c>
      <c r="D23" s="670">
        <v>1</v>
      </c>
      <c r="E23" s="661">
        <v>263</v>
      </c>
      <c r="F23" s="780"/>
      <c r="G23" s="799"/>
      <c r="H23" s="800"/>
      <c r="I23" s="801"/>
      <c r="J23" s="802"/>
      <c r="K23" s="1259"/>
      <c r="L23" s="1262"/>
      <c r="M23" s="786"/>
      <c r="N23" s="787"/>
      <c r="O23" s="788"/>
      <c r="P23" s="1265"/>
      <c r="Q23" s="1256"/>
      <c r="R23" s="637">
        <f t="shared" si="0"/>
        <v>0</v>
      </c>
      <c r="S23" s="671">
        <f t="shared" si="1"/>
        <v>0</v>
      </c>
      <c r="T23" s="672" t="str">
        <f t="shared" si="2"/>
        <v>-</v>
      </c>
      <c r="U23" s="664">
        <v>2.58</v>
      </c>
      <c r="V23" s="250">
        <f t="shared" si="4"/>
        <v>0</v>
      </c>
      <c r="W23" s="250"/>
      <c r="X23" s="650" t="s">
        <v>1252</v>
      </c>
      <c r="Y23" s="650" t="s">
        <v>1260</v>
      </c>
      <c r="Z23" s="665"/>
      <c r="AA23" s="665"/>
      <c r="AB23" s="665"/>
      <c r="AC23" s="665"/>
      <c r="AD23" s="665"/>
      <c r="AE23" s="665"/>
      <c r="AF23" s="665"/>
      <c r="AG23" s="665"/>
      <c r="AH23" s="665"/>
      <c r="AI23" s="665"/>
      <c r="AJ23" s="665"/>
      <c r="AK23" s="665"/>
      <c r="AL23" s="665"/>
      <c r="AM23" s="665"/>
      <c r="AN23" s="665"/>
      <c r="AO23" s="665"/>
      <c r="AP23" s="665"/>
      <c r="AQ23" s="665"/>
      <c r="AR23" s="665"/>
      <c r="AS23" s="665"/>
      <c r="AT23" s="665"/>
      <c r="AU23" s="665"/>
      <c r="AV23" s="665"/>
      <c r="AW23" s="665"/>
      <c r="AX23" s="665"/>
      <c r="AY23" s="665"/>
      <c r="AZ23" s="665"/>
      <c r="BA23" s="665"/>
      <c r="BB23" s="665"/>
      <c r="BC23" s="665"/>
      <c r="BD23" s="665"/>
      <c r="BE23" s="665"/>
      <c r="BF23" s="665"/>
      <c r="BG23" s="665"/>
      <c r="BH23" s="665"/>
      <c r="BI23" s="665"/>
      <c r="BJ23" s="665"/>
      <c r="BK23" s="665"/>
      <c r="BL23" s="665"/>
      <c r="BM23" s="665"/>
      <c r="BN23" s="665"/>
      <c r="BO23" s="666"/>
      <c r="BP23" s="642"/>
      <c r="BQ23" s="643"/>
      <c r="BR23" s="644">
        <v>1</v>
      </c>
      <c r="BS23" s="643"/>
      <c r="BT23" s="643"/>
      <c r="BU23" s="643"/>
      <c r="BV23" s="587"/>
      <c r="BW23" s="643"/>
      <c r="BX23" s="643"/>
      <c r="BY23" s="644">
        <v>1</v>
      </c>
      <c r="BZ23" s="587"/>
      <c r="CA23" s="41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  <c r="IU23" s="26"/>
      <c r="IV23" s="26"/>
      <c r="IW23" s="26"/>
      <c r="IX23" s="26"/>
      <c r="IY23" s="26"/>
      <c r="IZ23" s="26"/>
      <c r="JA23" s="26"/>
      <c r="JB23" s="26"/>
      <c r="JC23" s="26"/>
      <c r="JD23" s="26"/>
      <c r="JE23" s="26"/>
      <c r="JF23" s="26"/>
      <c r="JG23" s="26"/>
      <c r="JH23" s="26"/>
      <c r="JI23" s="26"/>
      <c r="JJ23" s="26"/>
      <c r="JK23" s="26"/>
      <c r="JL23" s="26"/>
      <c r="JM23" s="26"/>
      <c r="JN23" s="26"/>
      <c r="JO23" s="26"/>
      <c r="JP23" s="26"/>
      <c r="JQ23" s="26"/>
      <c r="JR23" s="26"/>
      <c r="JS23" s="26"/>
      <c r="JT23" s="26"/>
      <c r="JU23" s="26"/>
      <c r="JV23" s="26"/>
      <c r="JW23" s="26"/>
      <c r="JX23" s="26"/>
      <c r="JY23" s="26"/>
      <c r="JZ23" s="26"/>
      <c r="KA23" s="26"/>
      <c r="KB23" s="26"/>
      <c r="KC23" s="26"/>
      <c r="KD23" s="26"/>
      <c r="KE23" s="26"/>
      <c r="KF23" s="26"/>
      <c r="KG23" s="26"/>
      <c r="KH23" s="26"/>
      <c r="KI23" s="26"/>
      <c r="KJ23" s="26"/>
      <c r="KK23" s="26"/>
      <c r="KL23" s="26"/>
      <c r="KM23" s="26"/>
      <c r="KN23" s="26"/>
      <c r="KO23" s="26"/>
      <c r="KP23" s="26"/>
      <c r="KQ23" s="27"/>
    </row>
    <row r="24" spans="1:303" ht="13" customHeight="1">
      <c r="A24" s="685"/>
      <c r="B24" s="668" t="s">
        <v>1514</v>
      </c>
      <c r="C24" s="669" t="s">
        <v>1515</v>
      </c>
      <c r="D24" s="670">
        <v>2</v>
      </c>
      <c r="E24" s="661">
        <v>395</v>
      </c>
      <c r="F24" s="780"/>
      <c r="G24" s="799"/>
      <c r="H24" s="800"/>
      <c r="I24" s="801"/>
      <c r="J24" s="802"/>
      <c r="K24" s="1259"/>
      <c r="L24" s="1262"/>
      <c r="M24" s="786"/>
      <c r="N24" s="787"/>
      <c r="O24" s="788"/>
      <c r="P24" s="1265"/>
      <c r="Q24" s="1256"/>
      <c r="R24" s="637">
        <f t="shared" si="0"/>
        <v>0</v>
      </c>
      <c r="S24" s="671">
        <f t="shared" si="1"/>
        <v>0</v>
      </c>
      <c r="T24" s="672" t="str">
        <f t="shared" si="2"/>
        <v>-</v>
      </c>
      <c r="U24" s="664">
        <f>2.26+1.28</f>
        <v>3.54</v>
      </c>
      <c r="V24" s="250">
        <f t="shared" si="4"/>
        <v>0</v>
      </c>
      <c r="W24" s="250"/>
      <c r="X24" s="650" t="s">
        <v>1260</v>
      </c>
      <c r="Y24" s="650" t="s">
        <v>1260</v>
      </c>
      <c r="Z24" s="665"/>
      <c r="AA24" s="665"/>
      <c r="AB24" s="665"/>
      <c r="AC24" s="665"/>
      <c r="AD24" s="665"/>
      <c r="AE24" s="665"/>
      <c r="AF24" s="665"/>
      <c r="AG24" s="665"/>
      <c r="AH24" s="665"/>
      <c r="AI24" s="665"/>
      <c r="AJ24" s="665"/>
      <c r="AK24" s="665"/>
      <c r="AL24" s="665"/>
      <c r="AM24" s="665"/>
      <c r="AN24" s="665"/>
      <c r="AO24" s="665"/>
      <c r="AP24" s="665"/>
      <c r="AQ24" s="665"/>
      <c r="AR24" s="665"/>
      <c r="AS24" s="665"/>
      <c r="AT24" s="665"/>
      <c r="AU24" s="665"/>
      <c r="AV24" s="665"/>
      <c r="AW24" s="665"/>
      <c r="AX24" s="665"/>
      <c r="AY24" s="665"/>
      <c r="AZ24" s="665"/>
      <c r="BA24" s="665"/>
      <c r="BB24" s="665"/>
      <c r="BC24" s="665"/>
      <c r="BD24" s="665"/>
      <c r="BE24" s="665"/>
      <c r="BF24" s="665"/>
      <c r="BG24" s="665"/>
      <c r="BH24" s="665"/>
      <c r="BI24" s="665"/>
      <c r="BJ24" s="665"/>
      <c r="BK24" s="665"/>
      <c r="BL24" s="665"/>
      <c r="BM24" s="665"/>
      <c r="BN24" s="665"/>
      <c r="BO24" s="666"/>
      <c r="BP24" s="642"/>
      <c r="BQ24" s="644">
        <v>1</v>
      </c>
      <c r="BR24" s="644">
        <v>1</v>
      </c>
      <c r="BS24" s="643"/>
      <c r="BT24" s="643"/>
      <c r="BU24" s="643"/>
      <c r="BV24" s="587"/>
      <c r="BW24" s="643"/>
      <c r="BX24" s="644">
        <v>1</v>
      </c>
      <c r="BY24" s="644">
        <v>1</v>
      </c>
      <c r="BZ24" s="587"/>
      <c r="CA24" s="41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7"/>
    </row>
    <row r="25" spans="1:303" ht="13" customHeight="1">
      <c r="A25" s="673"/>
      <c r="B25" s="674" t="s">
        <v>1516</v>
      </c>
      <c r="C25" s="675" t="s">
        <v>1517</v>
      </c>
      <c r="D25" s="676">
        <v>2</v>
      </c>
      <c r="E25" s="677">
        <v>506</v>
      </c>
      <c r="F25" s="789"/>
      <c r="G25" s="803"/>
      <c r="H25" s="804"/>
      <c r="I25" s="805"/>
      <c r="J25" s="806"/>
      <c r="K25" s="1260"/>
      <c r="L25" s="1263"/>
      <c r="M25" s="796"/>
      <c r="N25" s="797"/>
      <c r="O25" s="798"/>
      <c r="P25" s="1266"/>
      <c r="Q25" s="1257"/>
      <c r="R25" s="678">
        <f t="shared" si="0"/>
        <v>0</v>
      </c>
      <c r="S25" s="678">
        <f t="shared" si="1"/>
        <v>0</v>
      </c>
      <c r="T25" s="679" t="str">
        <f t="shared" si="2"/>
        <v>-</v>
      </c>
      <c r="U25" s="664">
        <f>4.41+1.92</f>
        <v>6.33</v>
      </c>
      <c r="V25" s="250">
        <f t="shared" si="4"/>
        <v>0</v>
      </c>
      <c r="W25" s="250"/>
      <c r="X25" s="656" t="s">
        <v>1252</v>
      </c>
      <c r="Y25" s="656" t="s">
        <v>1261</v>
      </c>
      <c r="Z25" s="665"/>
      <c r="AA25" s="665"/>
      <c r="AB25" s="665"/>
      <c r="AC25" s="665"/>
      <c r="AD25" s="665"/>
      <c r="AE25" s="665"/>
      <c r="AF25" s="665"/>
      <c r="AG25" s="665"/>
      <c r="AH25" s="665"/>
      <c r="AI25" s="665"/>
      <c r="AJ25" s="665"/>
      <c r="AK25" s="665"/>
      <c r="AL25" s="665"/>
      <c r="AM25" s="665"/>
      <c r="AN25" s="665"/>
      <c r="AO25" s="665"/>
      <c r="AP25" s="665"/>
      <c r="AQ25" s="665"/>
      <c r="AR25" s="665"/>
      <c r="AS25" s="665"/>
      <c r="AT25" s="665"/>
      <c r="AU25" s="665"/>
      <c r="AV25" s="665"/>
      <c r="AW25" s="665"/>
      <c r="AX25" s="665"/>
      <c r="AY25" s="665"/>
      <c r="AZ25" s="665"/>
      <c r="BA25" s="665"/>
      <c r="BB25" s="665"/>
      <c r="BC25" s="665"/>
      <c r="BD25" s="665"/>
      <c r="BE25" s="665"/>
      <c r="BF25" s="665"/>
      <c r="BG25" s="665"/>
      <c r="BH25" s="665"/>
      <c r="BI25" s="665"/>
      <c r="BJ25" s="665"/>
      <c r="BK25" s="665"/>
      <c r="BL25" s="665"/>
      <c r="BM25" s="665"/>
      <c r="BN25" s="665"/>
      <c r="BO25" s="666"/>
      <c r="BP25" s="642"/>
      <c r="BQ25" s="643"/>
      <c r="BR25" s="644">
        <v>1</v>
      </c>
      <c r="BS25" s="644">
        <v>1</v>
      </c>
      <c r="BT25" s="643"/>
      <c r="BU25" s="643"/>
      <c r="BV25" s="587"/>
      <c r="BW25" s="643"/>
      <c r="BX25" s="643"/>
      <c r="BY25" s="644">
        <v>2</v>
      </c>
      <c r="BZ25" s="587"/>
      <c r="CA25" s="41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7"/>
    </row>
    <row r="26" spans="1:303" ht="13" customHeight="1">
      <c r="A26" s="1239" t="s">
        <v>1921</v>
      </c>
      <c r="B26" s="689" t="s">
        <v>1104</v>
      </c>
      <c r="C26" s="689" t="s">
        <v>1105</v>
      </c>
      <c r="D26" s="660">
        <v>1</v>
      </c>
      <c r="E26" s="661">
        <v>198</v>
      </c>
      <c r="F26" s="811"/>
      <c r="G26" s="799"/>
      <c r="H26" s="800"/>
      <c r="I26" s="801"/>
      <c r="J26" s="802"/>
      <c r="K26" s="1258"/>
      <c r="L26" s="1261"/>
      <c r="M26" s="844"/>
      <c r="N26" s="845"/>
      <c r="O26" s="846"/>
      <c r="P26" s="1264"/>
      <c r="Q26" s="1267"/>
      <c r="R26" s="637">
        <f t="shared" ref="R26:R44" si="5">SUM(F26:Q26)</f>
        <v>0</v>
      </c>
      <c r="S26" s="247">
        <f t="shared" ref="S26:S44" si="6">R26*D26</f>
        <v>0</v>
      </c>
      <c r="T26" s="690" t="str">
        <f t="shared" ref="T26:T44" si="7">IF(R26&gt;0,R26*E26,"-")</f>
        <v>-</v>
      </c>
      <c r="U26" s="691">
        <v>1.73</v>
      </c>
      <c r="V26" s="250">
        <f t="shared" ref="V26:V42" si="8">U26*R26</f>
        <v>0</v>
      </c>
      <c r="W26" s="251"/>
      <c r="X26" s="692" t="s">
        <v>1260</v>
      </c>
      <c r="Y26" s="692" t="s">
        <v>1261</v>
      </c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693"/>
      <c r="BP26" s="642"/>
      <c r="BQ26" s="441"/>
      <c r="BR26" s="441"/>
      <c r="BS26" s="441">
        <v>1</v>
      </c>
      <c r="BT26" s="441"/>
      <c r="BU26" s="441"/>
      <c r="BV26" s="587"/>
      <c r="BW26" s="441"/>
      <c r="BX26" s="441">
        <v>1</v>
      </c>
      <c r="BY26" s="441"/>
      <c r="BZ26" s="587"/>
      <c r="CA26" s="41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7"/>
    </row>
    <row r="27" spans="1:303" ht="13" customHeight="1">
      <c r="A27" s="1271"/>
      <c r="B27" s="694" t="s">
        <v>1106</v>
      </c>
      <c r="C27" s="694" t="s">
        <v>1107</v>
      </c>
      <c r="D27" s="670">
        <v>1</v>
      </c>
      <c r="E27" s="661">
        <v>197</v>
      </c>
      <c r="F27" s="812"/>
      <c r="G27" s="807"/>
      <c r="H27" s="808"/>
      <c r="I27" s="809"/>
      <c r="J27" s="810"/>
      <c r="K27" s="1259"/>
      <c r="L27" s="1262"/>
      <c r="M27" s="847"/>
      <c r="N27" s="848"/>
      <c r="O27" s="849"/>
      <c r="P27" s="1265"/>
      <c r="Q27" s="1256"/>
      <c r="R27" s="637">
        <f t="shared" si="5"/>
        <v>0</v>
      </c>
      <c r="S27" s="695">
        <f t="shared" si="6"/>
        <v>0</v>
      </c>
      <c r="T27" s="696" t="str">
        <f t="shared" si="7"/>
        <v>-</v>
      </c>
      <c r="U27" s="691">
        <v>1.7</v>
      </c>
      <c r="V27" s="250">
        <f t="shared" si="8"/>
        <v>0</v>
      </c>
      <c r="W27" s="251"/>
      <c r="X27" s="697" t="s">
        <v>1260</v>
      </c>
      <c r="Y27" s="697" t="s">
        <v>1261</v>
      </c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693"/>
      <c r="BP27" s="642"/>
      <c r="BQ27" s="441"/>
      <c r="BR27" s="441"/>
      <c r="BS27" s="441">
        <v>1</v>
      </c>
      <c r="BT27" s="441"/>
      <c r="BU27" s="441"/>
      <c r="BV27" s="587"/>
      <c r="BW27" s="441"/>
      <c r="BX27" s="441">
        <v>1</v>
      </c>
      <c r="BY27" s="441"/>
      <c r="BZ27" s="587"/>
      <c r="CA27" s="41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7"/>
    </row>
    <row r="28" spans="1:303" ht="13" customHeight="1">
      <c r="A28" s="1271"/>
      <c r="B28" s="694" t="s">
        <v>1108</v>
      </c>
      <c r="C28" s="694" t="s">
        <v>1109</v>
      </c>
      <c r="D28" s="670">
        <v>1</v>
      </c>
      <c r="E28" s="661">
        <v>194</v>
      </c>
      <c r="F28" s="812"/>
      <c r="G28" s="807"/>
      <c r="H28" s="808"/>
      <c r="I28" s="809"/>
      <c r="J28" s="810"/>
      <c r="K28" s="1259"/>
      <c r="L28" s="1262"/>
      <c r="M28" s="847"/>
      <c r="N28" s="848"/>
      <c r="O28" s="849"/>
      <c r="P28" s="1265"/>
      <c r="Q28" s="1256"/>
      <c r="R28" s="637">
        <f t="shared" si="5"/>
        <v>0</v>
      </c>
      <c r="S28" s="695">
        <f t="shared" si="6"/>
        <v>0</v>
      </c>
      <c r="T28" s="696" t="str">
        <f t="shared" si="7"/>
        <v>-</v>
      </c>
      <c r="U28" s="691">
        <v>1.68</v>
      </c>
      <c r="V28" s="250">
        <f t="shared" si="8"/>
        <v>0</v>
      </c>
      <c r="W28" s="251"/>
      <c r="X28" s="697" t="s">
        <v>1260</v>
      </c>
      <c r="Y28" s="697" t="s">
        <v>1261</v>
      </c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693"/>
      <c r="BP28" s="642"/>
      <c r="BQ28" s="441"/>
      <c r="BR28" s="441"/>
      <c r="BS28" s="441">
        <v>1</v>
      </c>
      <c r="BT28" s="441"/>
      <c r="BU28" s="441"/>
      <c r="BV28" s="587"/>
      <c r="BW28" s="441"/>
      <c r="BX28" s="441">
        <v>1</v>
      </c>
      <c r="BY28" s="441"/>
      <c r="BZ28" s="587"/>
      <c r="CA28" s="41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7"/>
    </row>
    <row r="29" spans="1:303" ht="13" customHeight="1">
      <c r="A29" s="1271"/>
      <c r="B29" s="694" t="s">
        <v>1110</v>
      </c>
      <c r="C29" s="694" t="s">
        <v>1111</v>
      </c>
      <c r="D29" s="670">
        <v>1</v>
      </c>
      <c r="E29" s="661">
        <v>182</v>
      </c>
      <c r="F29" s="812"/>
      <c r="G29" s="807"/>
      <c r="H29" s="808"/>
      <c r="I29" s="809"/>
      <c r="J29" s="810"/>
      <c r="K29" s="1259"/>
      <c r="L29" s="1262"/>
      <c r="M29" s="847"/>
      <c r="N29" s="848"/>
      <c r="O29" s="849"/>
      <c r="P29" s="1265"/>
      <c r="Q29" s="1256"/>
      <c r="R29" s="637">
        <f t="shared" si="5"/>
        <v>0</v>
      </c>
      <c r="S29" s="695">
        <f t="shared" si="6"/>
        <v>0</v>
      </c>
      <c r="T29" s="696" t="str">
        <f t="shared" si="7"/>
        <v>-</v>
      </c>
      <c r="U29" s="691">
        <v>1.47</v>
      </c>
      <c r="V29" s="250">
        <f t="shared" si="8"/>
        <v>0</v>
      </c>
      <c r="W29" s="251"/>
      <c r="X29" s="697" t="s">
        <v>1252</v>
      </c>
      <c r="Y29" s="697" t="s">
        <v>1261</v>
      </c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693"/>
      <c r="BP29" s="642"/>
      <c r="BQ29" s="441"/>
      <c r="BR29" s="441"/>
      <c r="BS29" s="441">
        <v>1</v>
      </c>
      <c r="BT29" s="441"/>
      <c r="BU29" s="441"/>
      <c r="BV29" s="587"/>
      <c r="BW29" s="441"/>
      <c r="BX29" s="441"/>
      <c r="BY29" s="441">
        <v>1</v>
      </c>
      <c r="BZ29" s="587"/>
      <c r="CA29" s="41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7"/>
    </row>
    <row r="30" spans="1:303" ht="13" customHeight="1">
      <c r="A30" s="1271"/>
      <c r="B30" s="694" t="s">
        <v>1112</v>
      </c>
      <c r="C30" s="694" t="s">
        <v>1113</v>
      </c>
      <c r="D30" s="670">
        <v>1</v>
      </c>
      <c r="E30" s="661">
        <v>154</v>
      </c>
      <c r="F30" s="812"/>
      <c r="G30" s="807"/>
      <c r="H30" s="808"/>
      <c r="I30" s="809"/>
      <c r="J30" s="810"/>
      <c r="K30" s="1259"/>
      <c r="L30" s="1262"/>
      <c r="M30" s="847"/>
      <c r="N30" s="848"/>
      <c r="O30" s="849"/>
      <c r="P30" s="1265"/>
      <c r="Q30" s="1256"/>
      <c r="R30" s="637">
        <f t="shared" si="5"/>
        <v>0</v>
      </c>
      <c r="S30" s="695">
        <f t="shared" si="6"/>
        <v>0</v>
      </c>
      <c r="T30" s="696" t="str">
        <f t="shared" si="7"/>
        <v>-</v>
      </c>
      <c r="U30" s="691">
        <v>0.84</v>
      </c>
      <c r="V30" s="250">
        <f t="shared" si="8"/>
        <v>0</v>
      </c>
      <c r="W30" s="251"/>
      <c r="X30" s="697" t="s">
        <v>1260</v>
      </c>
      <c r="Y30" s="697" t="s">
        <v>1262</v>
      </c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693"/>
      <c r="BP30" s="642"/>
      <c r="BQ30" s="441">
        <v>1</v>
      </c>
      <c r="BR30" s="441"/>
      <c r="BS30" s="441"/>
      <c r="BT30" s="441"/>
      <c r="BU30" s="441"/>
      <c r="BV30" s="587"/>
      <c r="BW30" s="441"/>
      <c r="BX30" s="441">
        <v>1</v>
      </c>
      <c r="BY30" s="441"/>
      <c r="BZ30" s="587"/>
      <c r="CA30" s="41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7"/>
    </row>
    <row r="31" spans="1:303" ht="13" customHeight="1">
      <c r="A31" s="1271"/>
      <c r="B31" s="694" t="s">
        <v>1114</v>
      </c>
      <c r="C31" s="694" t="s">
        <v>1115</v>
      </c>
      <c r="D31" s="670">
        <v>1</v>
      </c>
      <c r="E31" s="661">
        <v>184</v>
      </c>
      <c r="F31" s="812"/>
      <c r="G31" s="807"/>
      <c r="H31" s="808"/>
      <c r="I31" s="809"/>
      <c r="J31" s="810"/>
      <c r="K31" s="1259"/>
      <c r="L31" s="1262"/>
      <c r="M31" s="847"/>
      <c r="N31" s="848"/>
      <c r="O31" s="849"/>
      <c r="P31" s="1265"/>
      <c r="Q31" s="1256"/>
      <c r="R31" s="637">
        <f t="shared" si="5"/>
        <v>0</v>
      </c>
      <c r="S31" s="695">
        <f t="shared" si="6"/>
        <v>0</v>
      </c>
      <c r="T31" s="696" t="str">
        <f t="shared" si="7"/>
        <v>-</v>
      </c>
      <c r="U31" s="691">
        <v>1.32</v>
      </c>
      <c r="V31" s="250">
        <f t="shared" si="8"/>
        <v>0</v>
      </c>
      <c r="W31" s="251"/>
      <c r="X31" s="697" t="s">
        <v>1252</v>
      </c>
      <c r="Y31" s="697" t="s">
        <v>1260</v>
      </c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693"/>
      <c r="BP31" s="642"/>
      <c r="BQ31" s="441"/>
      <c r="BR31" s="441">
        <v>1</v>
      </c>
      <c r="BS31" s="441"/>
      <c r="BT31" s="441"/>
      <c r="BU31" s="441"/>
      <c r="BV31" s="587"/>
      <c r="BW31" s="441"/>
      <c r="BX31" s="441"/>
      <c r="BY31" s="441">
        <v>1</v>
      </c>
      <c r="BZ31" s="587"/>
      <c r="CA31" s="41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7"/>
    </row>
    <row r="32" spans="1:303" ht="13" customHeight="1">
      <c r="A32" s="1271"/>
      <c r="B32" s="694" t="s">
        <v>1116</v>
      </c>
      <c r="C32" s="694" t="s">
        <v>1117</v>
      </c>
      <c r="D32" s="670">
        <v>1</v>
      </c>
      <c r="E32" s="661">
        <v>177</v>
      </c>
      <c r="F32" s="812"/>
      <c r="G32" s="807"/>
      <c r="H32" s="808"/>
      <c r="I32" s="809"/>
      <c r="J32" s="810"/>
      <c r="K32" s="1259"/>
      <c r="L32" s="1262"/>
      <c r="M32" s="847"/>
      <c r="N32" s="848"/>
      <c r="O32" s="849"/>
      <c r="P32" s="1265"/>
      <c r="Q32" s="1256"/>
      <c r="R32" s="637">
        <f t="shared" si="5"/>
        <v>0</v>
      </c>
      <c r="S32" s="695">
        <f t="shared" si="6"/>
        <v>0</v>
      </c>
      <c r="T32" s="696" t="str">
        <f t="shared" si="7"/>
        <v>-</v>
      </c>
      <c r="U32" s="691">
        <v>1.22</v>
      </c>
      <c r="V32" s="250">
        <f t="shared" si="8"/>
        <v>0</v>
      </c>
      <c r="W32" s="251"/>
      <c r="X32" s="697" t="s">
        <v>1252</v>
      </c>
      <c r="Y32" s="697" t="s">
        <v>1260</v>
      </c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693"/>
      <c r="BP32" s="642"/>
      <c r="BQ32" s="441"/>
      <c r="BR32" s="441">
        <v>1</v>
      </c>
      <c r="BS32" s="441"/>
      <c r="BT32" s="441"/>
      <c r="BU32" s="441"/>
      <c r="BV32" s="587"/>
      <c r="BW32" s="441"/>
      <c r="BX32" s="441"/>
      <c r="BY32" s="441">
        <v>1</v>
      </c>
      <c r="BZ32" s="587"/>
      <c r="CA32" s="41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7"/>
    </row>
    <row r="33" spans="1:303" ht="13" customHeight="1">
      <c r="A33" s="1271"/>
      <c r="B33" s="694" t="s">
        <v>1118</v>
      </c>
      <c r="C33" s="694" t="s">
        <v>1119</v>
      </c>
      <c r="D33" s="670">
        <v>1</v>
      </c>
      <c r="E33" s="661">
        <v>154</v>
      </c>
      <c r="F33" s="812"/>
      <c r="G33" s="807"/>
      <c r="H33" s="808"/>
      <c r="I33" s="809"/>
      <c r="J33" s="810"/>
      <c r="K33" s="1259"/>
      <c r="L33" s="1262"/>
      <c r="M33" s="847"/>
      <c r="N33" s="848"/>
      <c r="O33" s="849"/>
      <c r="P33" s="1265"/>
      <c r="Q33" s="1256"/>
      <c r="R33" s="637">
        <f t="shared" si="5"/>
        <v>0</v>
      </c>
      <c r="S33" s="695">
        <f t="shared" si="6"/>
        <v>0</v>
      </c>
      <c r="T33" s="696" t="str">
        <f t="shared" si="7"/>
        <v>-</v>
      </c>
      <c r="U33" s="691">
        <v>0.83</v>
      </c>
      <c r="V33" s="250">
        <f t="shared" si="8"/>
        <v>0</v>
      </c>
      <c r="W33" s="251"/>
      <c r="X33" s="697" t="s">
        <v>1260</v>
      </c>
      <c r="Y33" s="697" t="s">
        <v>1262</v>
      </c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693"/>
      <c r="BP33" s="642"/>
      <c r="BQ33" s="441">
        <v>1</v>
      </c>
      <c r="BR33" s="441"/>
      <c r="BS33" s="441"/>
      <c r="BT33" s="441"/>
      <c r="BU33" s="441"/>
      <c r="BV33" s="587"/>
      <c r="BW33" s="441"/>
      <c r="BX33" s="441">
        <v>1</v>
      </c>
      <c r="BY33" s="441"/>
      <c r="BZ33" s="587"/>
      <c r="CA33" s="41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7"/>
    </row>
    <row r="34" spans="1:303" ht="13" customHeight="1">
      <c r="A34" s="1271"/>
      <c r="B34" s="694" t="s">
        <v>1120</v>
      </c>
      <c r="C34" s="694" t="s">
        <v>1121</v>
      </c>
      <c r="D34" s="670">
        <v>1</v>
      </c>
      <c r="E34" s="661">
        <v>148</v>
      </c>
      <c r="F34" s="812"/>
      <c r="G34" s="807"/>
      <c r="H34" s="808"/>
      <c r="I34" s="809"/>
      <c r="J34" s="810"/>
      <c r="K34" s="1259"/>
      <c r="L34" s="1262"/>
      <c r="M34" s="847"/>
      <c r="N34" s="848"/>
      <c r="O34" s="849"/>
      <c r="P34" s="1265"/>
      <c r="Q34" s="1256"/>
      <c r="R34" s="637">
        <f t="shared" si="5"/>
        <v>0</v>
      </c>
      <c r="S34" s="695">
        <f t="shared" si="6"/>
        <v>0</v>
      </c>
      <c r="T34" s="696" t="str">
        <f t="shared" si="7"/>
        <v>-</v>
      </c>
      <c r="U34" s="691">
        <v>0.73</v>
      </c>
      <c r="V34" s="250">
        <f t="shared" si="8"/>
        <v>0</v>
      </c>
      <c r="W34" s="251"/>
      <c r="X34" s="697" t="s">
        <v>1254</v>
      </c>
      <c r="Y34" s="697" t="s">
        <v>1262</v>
      </c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693"/>
      <c r="BP34" s="642"/>
      <c r="BQ34" s="441">
        <v>1</v>
      </c>
      <c r="BR34" s="441"/>
      <c r="BS34" s="441"/>
      <c r="BT34" s="441"/>
      <c r="BU34" s="441"/>
      <c r="BV34" s="587"/>
      <c r="BW34" s="441">
        <v>1</v>
      </c>
      <c r="BX34" s="441"/>
      <c r="BY34" s="441"/>
      <c r="BZ34" s="587"/>
      <c r="CA34" s="41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7"/>
    </row>
    <row r="35" spans="1:303" ht="13" customHeight="1">
      <c r="A35" s="1271"/>
      <c r="B35" s="694" t="s">
        <v>1122</v>
      </c>
      <c r="C35" s="694" t="s">
        <v>1123</v>
      </c>
      <c r="D35" s="670">
        <v>1</v>
      </c>
      <c r="E35" s="661">
        <v>171</v>
      </c>
      <c r="F35" s="812"/>
      <c r="G35" s="807"/>
      <c r="H35" s="808"/>
      <c r="I35" s="809"/>
      <c r="J35" s="810"/>
      <c r="K35" s="1259"/>
      <c r="L35" s="1262"/>
      <c r="M35" s="847"/>
      <c r="N35" s="848"/>
      <c r="O35" s="849"/>
      <c r="P35" s="1265"/>
      <c r="Q35" s="1256"/>
      <c r="R35" s="637">
        <f t="shared" si="5"/>
        <v>0</v>
      </c>
      <c r="S35" s="695">
        <f t="shared" si="6"/>
        <v>0</v>
      </c>
      <c r="T35" s="696" t="str">
        <f t="shared" si="7"/>
        <v>-</v>
      </c>
      <c r="U35" s="691">
        <v>1.19</v>
      </c>
      <c r="V35" s="250">
        <f t="shared" si="8"/>
        <v>0</v>
      </c>
      <c r="W35" s="251"/>
      <c r="X35" s="697" t="s">
        <v>1252</v>
      </c>
      <c r="Y35" s="697" t="s">
        <v>1260</v>
      </c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693"/>
      <c r="BP35" s="642"/>
      <c r="BQ35" s="441"/>
      <c r="BR35" s="441">
        <v>1</v>
      </c>
      <c r="BS35" s="441"/>
      <c r="BT35" s="441"/>
      <c r="BU35" s="441"/>
      <c r="BV35" s="587"/>
      <c r="BW35" s="441"/>
      <c r="BX35" s="441"/>
      <c r="BY35" s="441">
        <v>1</v>
      </c>
      <c r="BZ35" s="587"/>
      <c r="CA35" s="41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7"/>
    </row>
    <row r="36" spans="1:303" ht="13" customHeight="1">
      <c r="A36" s="1271"/>
      <c r="B36" s="694" t="s">
        <v>1124</v>
      </c>
      <c r="C36" s="694" t="s">
        <v>1125</v>
      </c>
      <c r="D36" s="670">
        <v>1</v>
      </c>
      <c r="E36" s="661">
        <v>178</v>
      </c>
      <c r="F36" s="812"/>
      <c r="G36" s="807"/>
      <c r="H36" s="808"/>
      <c r="I36" s="809"/>
      <c r="J36" s="810"/>
      <c r="K36" s="1259"/>
      <c r="L36" s="1262"/>
      <c r="M36" s="847"/>
      <c r="N36" s="848"/>
      <c r="O36" s="849"/>
      <c r="P36" s="1265"/>
      <c r="Q36" s="1256"/>
      <c r="R36" s="637">
        <f t="shared" si="5"/>
        <v>0</v>
      </c>
      <c r="S36" s="695">
        <f t="shared" si="6"/>
        <v>0</v>
      </c>
      <c r="T36" s="696" t="str">
        <f t="shared" si="7"/>
        <v>-</v>
      </c>
      <c r="U36" s="691">
        <v>1.26</v>
      </c>
      <c r="V36" s="250">
        <f t="shared" si="8"/>
        <v>0</v>
      </c>
      <c r="W36" s="251"/>
      <c r="X36" s="697" t="s">
        <v>1252</v>
      </c>
      <c r="Y36" s="697" t="s">
        <v>1261</v>
      </c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693"/>
      <c r="BP36" s="642"/>
      <c r="BQ36" s="441"/>
      <c r="BR36" s="441"/>
      <c r="BS36" s="441">
        <v>1</v>
      </c>
      <c r="BT36" s="441"/>
      <c r="BU36" s="441"/>
      <c r="BV36" s="587"/>
      <c r="BW36" s="441"/>
      <c r="BX36" s="441"/>
      <c r="BY36" s="441">
        <v>1</v>
      </c>
      <c r="BZ36" s="587"/>
      <c r="CA36" s="41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26"/>
      <c r="JS36" s="26"/>
      <c r="JT36" s="26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7"/>
    </row>
    <row r="37" spans="1:303" ht="13" customHeight="1">
      <c r="A37" s="1271"/>
      <c r="B37" s="694" t="s">
        <v>1126</v>
      </c>
      <c r="C37" s="694" t="s">
        <v>1127</v>
      </c>
      <c r="D37" s="670">
        <v>1</v>
      </c>
      <c r="E37" s="661">
        <v>144</v>
      </c>
      <c r="F37" s="812"/>
      <c r="G37" s="807"/>
      <c r="H37" s="808"/>
      <c r="I37" s="809"/>
      <c r="J37" s="810"/>
      <c r="K37" s="1259"/>
      <c r="L37" s="1262"/>
      <c r="M37" s="847"/>
      <c r="N37" s="848"/>
      <c r="O37" s="849"/>
      <c r="P37" s="1265"/>
      <c r="Q37" s="1256"/>
      <c r="R37" s="637">
        <f t="shared" si="5"/>
        <v>0</v>
      </c>
      <c r="S37" s="695">
        <f t="shared" si="6"/>
        <v>0</v>
      </c>
      <c r="T37" s="696" t="str">
        <f t="shared" si="7"/>
        <v>-</v>
      </c>
      <c r="U37" s="691">
        <v>0.79</v>
      </c>
      <c r="V37" s="250">
        <f t="shared" si="8"/>
        <v>0</v>
      </c>
      <c r="W37" s="251"/>
      <c r="X37" s="697" t="s">
        <v>1252</v>
      </c>
      <c r="Y37" s="697" t="s">
        <v>1262</v>
      </c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693"/>
      <c r="BP37" s="642"/>
      <c r="BQ37" s="441">
        <v>1</v>
      </c>
      <c r="BR37" s="441"/>
      <c r="BS37" s="441"/>
      <c r="BT37" s="441"/>
      <c r="BU37" s="441"/>
      <c r="BV37" s="587"/>
      <c r="BW37" s="441"/>
      <c r="BX37" s="441"/>
      <c r="BY37" s="441">
        <v>1</v>
      </c>
      <c r="BZ37" s="587"/>
      <c r="CA37" s="41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7"/>
    </row>
    <row r="38" spans="1:303" ht="13" customHeight="1">
      <c r="A38" s="1271"/>
      <c r="B38" s="694" t="s">
        <v>1128</v>
      </c>
      <c r="C38" s="694" t="s">
        <v>1129</v>
      </c>
      <c r="D38" s="670">
        <v>1</v>
      </c>
      <c r="E38" s="661">
        <v>135</v>
      </c>
      <c r="F38" s="812"/>
      <c r="G38" s="807"/>
      <c r="H38" s="808"/>
      <c r="I38" s="809"/>
      <c r="J38" s="810"/>
      <c r="K38" s="1259"/>
      <c r="L38" s="1262"/>
      <c r="M38" s="847"/>
      <c r="N38" s="848"/>
      <c r="O38" s="849"/>
      <c r="P38" s="1265"/>
      <c r="Q38" s="1256"/>
      <c r="R38" s="637">
        <f t="shared" si="5"/>
        <v>0</v>
      </c>
      <c r="S38" s="695">
        <f t="shared" si="6"/>
        <v>0</v>
      </c>
      <c r="T38" s="696" t="str">
        <f t="shared" si="7"/>
        <v>-</v>
      </c>
      <c r="U38" s="691">
        <v>0.62</v>
      </c>
      <c r="V38" s="250">
        <f t="shared" si="8"/>
        <v>0</v>
      </c>
      <c r="W38" s="251"/>
      <c r="X38" s="697" t="s">
        <v>1252</v>
      </c>
      <c r="Y38" s="697" t="s">
        <v>1262</v>
      </c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693"/>
      <c r="BP38" s="642"/>
      <c r="BQ38" s="441">
        <v>1</v>
      </c>
      <c r="BR38" s="441"/>
      <c r="BS38" s="441"/>
      <c r="BT38" s="441"/>
      <c r="BU38" s="441"/>
      <c r="BV38" s="587"/>
      <c r="BW38" s="441"/>
      <c r="BX38" s="441"/>
      <c r="BY38" s="441">
        <v>1</v>
      </c>
      <c r="BZ38" s="587"/>
      <c r="CA38" s="41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7"/>
    </row>
    <row r="39" spans="1:303" ht="13" customHeight="1">
      <c r="A39" s="1271"/>
      <c r="B39" s="694" t="s">
        <v>1130</v>
      </c>
      <c r="C39" s="694" t="s">
        <v>1131</v>
      </c>
      <c r="D39" s="670">
        <v>1</v>
      </c>
      <c r="E39" s="661">
        <v>141</v>
      </c>
      <c r="F39" s="812"/>
      <c r="G39" s="807"/>
      <c r="H39" s="808"/>
      <c r="I39" s="809"/>
      <c r="J39" s="810"/>
      <c r="K39" s="1259"/>
      <c r="L39" s="1262"/>
      <c r="M39" s="847"/>
      <c r="N39" s="848"/>
      <c r="O39" s="849"/>
      <c r="P39" s="1265"/>
      <c r="Q39" s="1256"/>
      <c r="R39" s="637">
        <f t="shared" si="5"/>
        <v>0</v>
      </c>
      <c r="S39" s="695">
        <f t="shared" si="6"/>
        <v>0</v>
      </c>
      <c r="T39" s="696" t="str">
        <f t="shared" si="7"/>
        <v>-</v>
      </c>
      <c r="U39" s="691">
        <v>0.72</v>
      </c>
      <c r="V39" s="250">
        <f t="shared" si="8"/>
        <v>0</v>
      </c>
      <c r="W39" s="251"/>
      <c r="X39" s="697" t="s">
        <v>1260</v>
      </c>
      <c r="Y39" s="697" t="s">
        <v>1262</v>
      </c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693"/>
      <c r="BP39" s="642"/>
      <c r="BQ39" s="441">
        <v>1</v>
      </c>
      <c r="BR39" s="441"/>
      <c r="BS39" s="441"/>
      <c r="BT39" s="441"/>
      <c r="BU39" s="441"/>
      <c r="BV39" s="587"/>
      <c r="BW39" s="441"/>
      <c r="BX39" s="441">
        <v>1</v>
      </c>
      <c r="BY39" s="441"/>
      <c r="BZ39" s="587"/>
      <c r="CA39" s="41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7"/>
    </row>
    <row r="40" spans="1:303" ht="13" customHeight="1">
      <c r="A40" s="1271"/>
      <c r="B40" s="694" t="s">
        <v>1132</v>
      </c>
      <c r="C40" s="694" t="s">
        <v>1133</v>
      </c>
      <c r="D40" s="670">
        <v>1</v>
      </c>
      <c r="E40" s="661">
        <v>140</v>
      </c>
      <c r="F40" s="812"/>
      <c r="G40" s="807"/>
      <c r="H40" s="808"/>
      <c r="I40" s="809"/>
      <c r="J40" s="810"/>
      <c r="K40" s="1259"/>
      <c r="L40" s="1262"/>
      <c r="M40" s="847"/>
      <c r="N40" s="848"/>
      <c r="O40" s="849"/>
      <c r="P40" s="1265"/>
      <c r="Q40" s="1256"/>
      <c r="R40" s="637">
        <f t="shared" si="5"/>
        <v>0</v>
      </c>
      <c r="S40" s="695">
        <f t="shared" si="6"/>
        <v>0</v>
      </c>
      <c r="T40" s="696" t="str">
        <f t="shared" si="7"/>
        <v>-</v>
      </c>
      <c r="U40" s="691">
        <v>0.7</v>
      </c>
      <c r="V40" s="250">
        <f t="shared" si="8"/>
        <v>0</v>
      </c>
      <c r="W40" s="251"/>
      <c r="X40" s="697" t="s">
        <v>1252</v>
      </c>
      <c r="Y40" s="697" t="s">
        <v>1262</v>
      </c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693"/>
      <c r="BP40" s="642"/>
      <c r="BQ40" s="441">
        <v>1</v>
      </c>
      <c r="BR40" s="441"/>
      <c r="BS40" s="441"/>
      <c r="BT40" s="441"/>
      <c r="BU40" s="441"/>
      <c r="BV40" s="587"/>
      <c r="BW40" s="441"/>
      <c r="BX40" s="441"/>
      <c r="BY40" s="441">
        <v>1</v>
      </c>
      <c r="BZ40" s="587"/>
      <c r="CA40" s="41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7"/>
    </row>
    <row r="41" spans="1:303" ht="13" customHeight="1">
      <c r="A41" s="1271"/>
      <c r="B41" s="694" t="s">
        <v>1134</v>
      </c>
      <c r="C41" s="694" t="s">
        <v>1135</v>
      </c>
      <c r="D41" s="670">
        <v>1</v>
      </c>
      <c r="E41" s="661">
        <v>137</v>
      </c>
      <c r="F41" s="812"/>
      <c r="G41" s="807"/>
      <c r="H41" s="808"/>
      <c r="I41" s="809"/>
      <c r="J41" s="810"/>
      <c r="K41" s="1259"/>
      <c r="L41" s="1262"/>
      <c r="M41" s="847"/>
      <c r="N41" s="848"/>
      <c r="O41" s="849"/>
      <c r="P41" s="1265"/>
      <c r="Q41" s="1256"/>
      <c r="R41" s="637">
        <f t="shared" si="5"/>
        <v>0</v>
      </c>
      <c r="S41" s="695">
        <f t="shared" si="6"/>
        <v>0</v>
      </c>
      <c r="T41" s="696" t="str">
        <f t="shared" si="7"/>
        <v>-</v>
      </c>
      <c r="U41" s="691">
        <v>0.65</v>
      </c>
      <c r="V41" s="250">
        <f t="shared" si="8"/>
        <v>0</v>
      </c>
      <c r="W41" s="251"/>
      <c r="X41" s="697" t="s">
        <v>1252</v>
      </c>
      <c r="Y41" s="697" t="s">
        <v>1262</v>
      </c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693"/>
      <c r="BP41" s="642"/>
      <c r="BQ41" s="441">
        <v>1</v>
      </c>
      <c r="BR41" s="441"/>
      <c r="BS41" s="441"/>
      <c r="BT41" s="441"/>
      <c r="BU41" s="441"/>
      <c r="BV41" s="587"/>
      <c r="BW41" s="441"/>
      <c r="BX41" s="441"/>
      <c r="BY41" s="441">
        <v>1</v>
      </c>
      <c r="BZ41" s="587"/>
      <c r="CA41" s="41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  <c r="IX41" s="26"/>
      <c r="IY41" s="26"/>
      <c r="IZ41" s="26"/>
      <c r="JA41" s="26"/>
      <c r="JB41" s="26"/>
      <c r="JC41" s="26"/>
      <c r="JD41" s="26"/>
      <c r="JE41" s="26"/>
      <c r="JF41" s="26"/>
      <c r="JG41" s="26"/>
      <c r="JH41" s="26"/>
      <c r="JI41" s="26"/>
      <c r="JJ41" s="26"/>
      <c r="JK41" s="26"/>
      <c r="JL41" s="26"/>
      <c r="JM41" s="26"/>
      <c r="JN41" s="26"/>
      <c r="JO41" s="26"/>
      <c r="JP41" s="26"/>
      <c r="JQ41" s="26"/>
      <c r="JR41" s="26"/>
      <c r="JS41" s="26"/>
      <c r="JT41" s="26"/>
      <c r="JU41" s="26"/>
      <c r="JV41" s="26"/>
      <c r="JW41" s="26"/>
      <c r="JX41" s="26"/>
      <c r="JY41" s="26"/>
      <c r="JZ41" s="26"/>
      <c r="KA41" s="26"/>
      <c r="KB41" s="26"/>
      <c r="KC41" s="26"/>
      <c r="KD41" s="26"/>
      <c r="KE41" s="26"/>
      <c r="KF41" s="26"/>
      <c r="KG41" s="26"/>
      <c r="KH41" s="26"/>
      <c r="KI41" s="26"/>
      <c r="KJ41" s="26"/>
      <c r="KK41" s="26"/>
      <c r="KL41" s="26"/>
      <c r="KM41" s="26"/>
      <c r="KN41" s="26"/>
      <c r="KO41" s="26"/>
      <c r="KP41" s="26"/>
      <c r="KQ41" s="27"/>
    </row>
    <row r="42" spans="1:303" ht="13" customHeight="1">
      <c r="A42" s="1271"/>
      <c r="B42" s="698" t="s">
        <v>1136</v>
      </c>
      <c r="C42" s="698" t="s">
        <v>1137</v>
      </c>
      <c r="D42" s="299">
        <v>1</v>
      </c>
      <c r="E42" s="661">
        <v>142</v>
      </c>
      <c r="F42" s="813"/>
      <c r="G42" s="814"/>
      <c r="H42" s="815"/>
      <c r="I42" s="816"/>
      <c r="J42" s="817"/>
      <c r="K42" s="1259"/>
      <c r="L42" s="1262"/>
      <c r="M42" s="850"/>
      <c r="N42" s="851"/>
      <c r="O42" s="852"/>
      <c r="P42" s="1265"/>
      <c r="Q42" s="1256"/>
      <c r="R42" s="637">
        <f t="shared" si="5"/>
        <v>0</v>
      </c>
      <c r="S42" s="699">
        <f t="shared" si="6"/>
        <v>0</v>
      </c>
      <c r="T42" s="700" t="str">
        <f t="shared" si="7"/>
        <v>-</v>
      </c>
      <c r="U42" s="691">
        <v>0.75</v>
      </c>
      <c r="V42" s="250">
        <f t="shared" si="8"/>
        <v>0</v>
      </c>
      <c r="W42" s="251"/>
      <c r="X42" s="697" t="s">
        <v>1252</v>
      </c>
      <c r="Y42" s="697" t="s">
        <v>1262</v>
      </c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693"/>
      <c r="BP42" s="642"/>
      <c r="BQ42" s="441">
        <v>1</v>
      </c>
      <c r="BR42" s="441"/>
      <c r="BS42" s="441"/>
      <c r="BT42" s="441"/>
      <c r="BU42" s="441"/>
      <c r="BV42" s="587"/>
      <c r="BW42" s="441"/>
      <c r="BX42" s="441"/>
      <c r="BY42" s="441">
        <v>1</v>
      </c>
      <c r="BZ42" s="587"/>
      <c r="CA42" s="41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6"/>
      <c r="JO42" s="26"/>
      <c r="JP42" s="26"/>
      <c r="JQ42" s="26"/>
      <c r="JR42" s="26"/>
      <c r="JS42" s="26"/>
      <c r="JT42" s="26"/>
      <c r="JU42" s="26"/>
      <c r="JV42" s="26"/>
      <c r="JW42" s="26"/>
      <c r="JX42" s="26"/>
      <c r="JY42" s="26"/>
      <c r="JZ42" s="26"/>
      <c r="KA42" s="26"/>
      <c r="KB42" s="26"/>
      <c r="KC42" s="26"/>
      <c r="KD42" s="26"/>
      <c r="KE42" s="26"/>
      <c r="KF42" s="26"/>
      <c r="KG42" s="26"/>
      <c r="KH42" s="26"/>
      <c r="KI42" s="26"/>
      <c r="KJ42" s="26"/>
      <c r="KK42" s="26"/>
      <c r="KL42" s="26"/>
      <c r="KM42" s="26"/>
      <c r="KN42" s="26"/>
      <c r="KO42" s="26"/>
      <c r="KP42" s="26"/>
      <c r="KQ42" s="27"/>
    </row>
    <row r="43" spans="1:303" ht="13" customHeight="1">
      <c r="A43" s="1271"/>
      <c r="B43" s="701" t="s">
        <v>1383</v>
      </c>
      <c r="C43" s="701" t="s">
        <v>1336</v>
      </c>
      <c r="D43" s="702">
        <v>4</v>
      </c>
      <c r="E43" s="661">
        <v>534</v>
      </c>
      <c r="F43" s="818"/>
      <c r="G43" s="819"/>
      <c r="H43" s="820"/>
      <c r="I43" s="821"/>
      <c r="J43" s="822"/>
      <c r="K43" s="1259"/>
      <c r="L43" s="1262"/>
      <c r="M43" s="853"/>
      <c r="N43" s="854"/>
      <c r="O43" s="855"/>
      <c r="P43" s="1265"/>
      <c r="Q43" s="1256"/>
      <c r="R43" s="637">
        <f t="shared" si="5"/>
        <v>0</v>
      </c>
      <c r="S43" s="703">
        <f t="shared" si="6"/>
        <v>0</v>
      </c>
      <c r="T43" s="704" t="str">
        <f t="shared" si="7"/>
        <v>-</v>
      </c>
      <c r="U43" s="691">
        <v>3</v>
      </c>
      <c r="V43" s="664">
        <f t="shared" ref="V43:V44" si="9">U43*R43</f>
        <v>0</v>
      </c>
      <c r="W43" s="705"/>
      <c r="X43" s="706" t="s">
        <v>1260</v>
      </c>
      <c r="Y43" s="706" t="s">
        <v>1262</v>
      </c>
      <c r="Z43" s="665"/>
      <c r="AA43" s="665"/>
      <c r="AB43" s="665"/>
      <c r="AC43" s="665"/>
      <c r="AD43" s="665"/>
      <c r="AE43" s="665"/>
      <c r="AF43" s="665"/>
      <c r="AG43" s="665"/>
      <c r="AH43" s="665"/>
      <c r="AI43" s="665"/>
      <c r="AJ43" s="665"/>
      <c r="AK43" s="665"/>
      <c r="AL43" s="665"/>
      <c r="AM43" s="665"/>
      <c r="AN43" s="665"/>
      <c r="AO43" s="665"/>
      <c r="AP43" s="665"/>
      <c r="AQ43" s="665"/>
      <c r="AR43" s="665"/>
      <c r="AS43" s="665"/>
      <c r="AT43" s="665"/>
      <c r="AU43" s="665"/>
      <c r="AV43" s="665"/>
      <c r="AW43" s="665"/>
      <c r="AX43" s="665"/>
      <c r="AY43" s="665"/>
      <c r="AZ43" s="665"/>
      <c r="BA43" s="665"/>
      <c r="BB43" s="665"/>
      <c r="BC43" s="665"/>
      <c r="BD43" s="665"/>
      <c r="BE43" s="665"/>
      <c r="BF43" s="665"/>
      <c r="BG43" s="665"/>
      <c r="BH43" s="665"/>
      <c r="BI43" s="665"/>
      <c r="BJ43" s="665"/>
      <c r="BK43" s="665"/>
      <c r="BL43" s="665"/>
      <c r="BM43" s="665"/>
      <c r="BN43" s="665"/>
      <c r="BO43" s="666"/>
      <c r="BP43" s="642"/>
      <c r="BQ43" s="441">
        <v>4</v>
      </c>
      <c r="BR43" s="441"/>
      <c r="BS43" s="441"/>
      <c r="BT43" s="441"/>
      <c r="BU43" s="441"/>
      <c r="BV43" s="587"/>
      <c r="BW43" s="441"/>
      <c r="BX43" s="441"/>
      <c r="BY43" s="441">
        <v>4</v>
      </c>
      <c r="BZ43" s="587"/>
      <c r="CA43" s="41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  <c r="IS43" s="26"/>
      <c r="IT43" s="26"/>
      <c r="IU43" s="26"/>
      <c r="IV43" s="26"/>
      <c r="IW43" s="26"/>
      <c r="IX43" s="26"/>
      <c r="IY43" s="26"/>
      <c r="IZ43" s="26"/>
      <c r="JA43" s="26"/>
      <c r="JB43" s="26"/>
      <c r="JC43" s="26"/>
      <c r="JD43" s="26"/>
      <c r="JE43" s="26"/>
      <c r="JF43" s="26"/>
      <c r="JG43" s="26"/>
      <c r="JH43" s="26"/>
      <c r="JI43" s="26"/>
      <c r="JJ43" s="26"/>
      <c r="JK43" s="26"/>
      <c r="JL43" s="26"/>
      <c r="JM43" s="26"/>
      <c r="JN43" s="26"/>
      <c r="JO43" s="26"/>
      <c r="JP43" s="26"/>
      <c r="JQ43" s="26"/>
      <c r="JR43" s="26"/>
      <c r="JS43" s="26"/>
      <c r="JT43" s="26"/>
      <c r="JU43" s="26"/>
      <c r="JV43" s="26"/>
      <c r="JW43" s="26"/>
      <c r="JX43" s="26"/>
      <c r="JY43" s="26"/>
      <c r="JZ43" s="26"/>
      <c r="KA43" s="26"/>
      <c r="KB43" s="26"/>
      <c r="KC43" s="26"/>
      <c r="KD43" s="26"/>
      <c r="KE43" s="26"/>
      <c r="KF43" s="26"/>
      <c r="KG43" s="26"/>
      <c r="KH43" s="26"/>
      <c r="KI43" s="26"/>
      <c r="KJ43" s="26"/>
      <c r="KK43" s="26"/>
      <c r="KL43" s="26"/>
      <c r="KM43" s="26"/>
      <c r="KN43" s="26"/>
      <c r="KO43" s="26"/>
      <c r="KP43" s="26"/>
      <c r="KQ43" s="27"/>
    </row>
    <row r="44" spans="1:303" ht="13" customHeight="1">
      <c r="A44" s="1271"/>
      <c r="B44" s="707" t="s">
        <v>1384</v>
      </c>
      <c r="C44" s="708" t="s">
        <v>1345</v>
      </c>
      <c r="D44" s="709">
        <v>4</v>
      </c>
      <c r="E44" s="677">
        <v>522</v>
      </c>
      <c r="F44" s="823"/>
      <c r="G44" s="824"/>
      <c r="H44" s="825"/>
      <c r="I44" s="826"/>
      <c r="J44" s="827"/>
      <c r="K44" s="1260"/>
      <c r="L44" s="1263"/>
      <c r="M44" s="856"/>
      <c r="N44" s="857"/>
      <c r="O44" s="858"/>
      <c r="P44" s="1266"/>
      <c r="Q44" s="1257"/>
      <c r="R44" s="710">
        <f t="shared" si="5"/>
        <v>0</v>
      </c>
      <c r="S44" s="710">
        <f t="shared" si="6"/>
        <v>0</v>
      </c>
      <c r="T44" s="711" t="str">
        <f t="shared" si="7"/>
        <v>-</v>
      </c>
      <c r="U44" s="691">
        <v>2.79</v>
      </c>
      <c r="V44" s="664">
        <f t="shared" si="9"/>
        <v>0</v>
      </c>
      <c r="W44" s="705"/>
      <c r="X44" s="712" t="s">
        <v>1252</v>
      </c>
      <c r="Y44" s="712" t="s">
        <v>1262</v>
      </c>
      <c r="Z44" s="665"/>
      <c r="AA44" s="665"/>
      <c r="AB44" s="665"/>
      <c r="AC44" s="665"/>
      <c r="AD44" s="665"/>
      <c r="AE44" s="665"/>
      <c r="AF44" s="665"/>
      <c r="AG44" s="665"/>
      <c r="AH44" s="665"/>
      <c r="AI44" s="665"/>
      <c r="AJ44" s="665"/>
      <c r="AK44" s="665"/>
      <c r="AL44" s="665"/>
      <c r="AM44" s="665"/>
      <c r="AN44" s="665"/>
      <c r="AO44" s="665"/>
      <c r="AP44" s="665"/>
      <c r="AQ44" s="665"/>
      <c r="AR44" s="665"/>
      <c r="AS44" s="665"/>
      <c r="AT44" s="665"/>
      <c r="AU44" s="665"/>
      <c r="AV44" s="665"/>
      <c r="AW44" s="665"/>
      <c r="AX44" s="665"/>
      <c r="AY44" s="665"/>
      <c r="AZ44" s="665"/>
      <c r="BA44" s="665"/>
      <c r="BB44" s="665"/>
      <c r="BC44" s="665"/>
      <c r="BD44" s="665"/>
      <c r="BE44" s="665"/>
      <c r="BF44" s="665"/>
      <c r="BG44" s="665"/>
      <c r="BH44" s="665"/>
      <c r="BI44" s="665"/>
      <c r="BJ44" s="665"/>
      <c r="BK44" s="665"/>
      <c r="BL44" s="665"/>
      <c r="BM44" s="665"/>
      <c r="BN44" s="665"/>
      <c r="BO44" s="666"/>
      <c r="BP44" s="642"/>
      <c r="BQ44" s="441">
        <v>4</v>
      </c>
      <c r="BR44" s="441"/>
      <c r="BS44" s="441"/>
      <c r="BT44" s="441"/>
      <c r="BU44" s="441"/>
      <c r="BV44" s="587"/>
      <c r="BW44" s="441"/>
      <c r="BX44" s="441">
        <v>4</v>
      </c>
      <c r="BY44" s="441"/>
      <c r="BZ44" s="587"/>
      <c r="CA44" s="41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  <c r="IX44" s="26"/>
      <c r="IY44" s="26"/>
      <c r="IZ44" s="26"/>
      <c r="JA44" s="26"/>
      <c r="JB44" s="26"/>
      <c r="JC44" s="26"/>
      <c r="JD44" s="26"/>
      <c r="JE44" s="26"/>
      <c r="JF44" s="26"/>
      <c r="JG44" s="26"/>
      <c r="JH44" s="26"/>
      <c r="JI44" s="26"/>
      <c r="JJ44" s="26"/>
      <c r="JK44" s="26"/>
      <c r="JL44" s="26"/>
      <c r="JM44" s="26"/>
      <c r="JN44" s="26"/>
      <c r="JO44" s="26"/>
      <c r="JP44" s="26"/>
      <c r="JQ44" s="26"/>
      <c r="JR44" s="26"/>
      <c r="JS44" s="26"/>
      <c r="JT44" s="26"/>
      <c r="JU44" s="26"/>
      <c r="JV44" s="26"/>
      <c r="JW44" s="26"/>
      <c r="JX44" s="26"/>
      <c r="JY44" s="26"/>
      <c r="JZ44" s="26"/>
      <c r="KA44" s="26"/>
      <c r="KB44" s="26"/>
      <c r="KC44" s="26"/>
      <c r="KD44" s="26"/>
      <c r="KE44" s="26"/>
      <c r="KF44" s="26"/>
      <c r="KG44" s="26"/>
      <c r="KH44" s="26"/>
      <c r="KI44" s="26"/>
      <c r="KJ44" s="26"/>
      <c r="KK44" s="26"/>
      <c r="KL44" s="26"/>
      <c r="KM44" s="26"/>
      <c r="KN44" s="26"/>
      <c r="KO44" s="26"/>
      <c r="KP44" s="26"/>
      <c r="KQ44" s="27"/>
    </row>
    <row r="45" spans="1:303" ht="13" customHeight="1">
      <c r="A45" s="1277" t="s">
        <v>1275</v>
      </c>
      <c r="B45" s="713" t="s">
        <v>1070</v>
      </c>
      <c r="C45" s="713" t="s">
        <v>1071</v>
      </c>
      <c r="D45" s="714">
        <v>1</v>
      </c>
      <c r="E45" s="661">
        <v>185</v>
      </c>
      <c r="F45" s="770"/>
      <c r="G45" s="799"/>
      <c r="H45" s="800"/>
      <c r="I45" s="801"/>
      <c r="J45" s="802"/>
      <c r="K45" s="1258"/>
      <c r="L45" s="1261"/>
      <c r="M45" s="844"/>
      <c r="N45" s="845"/>
      <c r="O45" s="846"/>
      <c r="P45" s="1264"/>
      <c r="Q45" s="1267"/>
      <c r="R45" s="637">
        <f t="shared" si="0"/>
        <v>0</v>
      </c>
      <c r="S45" s="662">
        <f t="shared" si="1"/>
        <v>0</v>
      </c>
      <c r="T45" s="663" t="str">
        <f t="shared" si="2"/>
        <v>-</v>
      </c>
      <c r="U45" s="715">
        <v>1.73</v>
      </c>
      <c r="V45" s="250">
        <f>U45*R45</f>
        <v>0</v>
      </c>
      <c r="W45" s="250"/>
      <c r="X45" s="692" t="s">
        <v>1260</v>
      </c>
      <c r="Y45" s="692" t="s">
        <v>1261</v>
      </c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693"/>
      <c r="BP45" s="642"/>
      <c r="BQ45" s="441"/>
      <c r="BR45" s="441"/>
      <c r="BS45" s="441">
        <v>1</v>
      </c>
      <c r="BT45" s="441"/>
      <c r="BU45" s="441"/>
      <c r="BV45" s="587"/>
      <c r="BW45" s="441"/>
      <c r="BX45" s="441">
        <v>1</v>
      </c>
      <c r="BY45" s="441"/>
      <c r="BZ45" s="587"/>
      <c r="CA45" s="41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6"/>
      <c r="JO45" s="26"/>
      <c r="JP45" s="26"/>
      <c r="JQ45" s="26"/>
      <c r="JR45" s="26"/>
      <c r="JS45" s="26"/>
      <c r="JT45" s="26"/>
      <c r="JU45" s="26"/>
      <c r="JV45" s="26"/>
      <c r="JW45" s="26"/>
      <c r="JX45" s="26"/>
      <c r="JY45" s="26"/>
      <c r="JZ45" s="26"/>
      <c r="KA45" s="26"/>
      <c r="KB45" s="26"/>
      <c r="KC45" s="26"/>
      <c r="KD45" s="26"/>
      <c r="KE45" s="26"/>
      <c r="KF45" s="26"/>
      <c r="KG45" s="26"/>
      <c r="KH45" s="26"/>
      <c r="KI45" s="26"/>
      <c r="KJ45" s="26"/>
      <c r="KK45" s="26"/>
      <c r="KL45" s="26"/>
      <c r="KM45" s="26"/>
      <c r="KN45" s="26"/>
      <c r="KO45" s="26"/>
      <c r="KP45" s="26"/>
      <c r="KQ45" s="27"/>
    </row>
    <row r="46" spans="1:303" ht="13" customHeight="1">
      <c r="A46" s="1277"/>
      <c r="B46" s="694" t="s">
        <v>1072</v>
      </c>
      <c r="C46" s="694" t="s">
        <v>1073</v>
      </c>
      <c r="D46" s="670">
        <v>1</v>
      </c>
      <c r="E46" s="661">
        <v>184</v>
      </c>
      <c r="F46" s="780"/>
      <c r="G46" s="807"/>
      <c r="H46" s="808"/>
      <c r="I46" s="809"/>
      <c r="J46" s="810"/>
      <c r="K46" s="1259"/>
      <c r="L46" s="1262"/>
      <c r="M46" s="847"/>
      <c r="N46" s="848"/>
      <c r="O46" s="849"/>
      <c r="P46" s="1265"/>
      <c r="Q46" s="1256"/>
      <c r="R46" s="637">
        <f t="shared" si="0"/>
        <v>0</v>
      </c>
      <c r="S46" s="695">
        <f t="shared" si="1"/>
        <v>0</v>
      </c>
      <c r="T46" s="696" t="str">
        <f t="shared" si="2"/>
        <v>-</v>
      </c>
      <c r="U46" s="691">
        <v>1.7</v>
      </c>
      <c r="V46" s="250">
        <f t="shared" ref="V46:V169" si="10">U46*R46</f>
        <v>0</v>
      </c>
      <c r="W46" s="250"/>
      <c r="X46" s="697" t="s">
        <v>1260</v>
      </c>
      <c r="Y46" s="697" t="s">
        <v>1261</v>
      </c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693"/>
      <c r="BP46" s="642"/>
      <c r="BQ46" s="441"/>
      <c r="BR46" s="441"/>
      <c r="BS46" s="441">
        <v>1</v>
      </c>
      <c r="BT46" s="441"/>
      <c r="BU46" s="441"/>
      <c r="BV46" s="587"/>
      <c r="BW46" s="441"/>
      <c r="BX46" s="441">
        <v>1</v>
      </c>
      <c r="BY46" s="441"/>
      <c r="BZ46" s="587"/>
      <c r="CA46" s="41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  <c r="IR46" s="26"/>
      <c r="IS46" s="26"/>
      <c r="IT46" s="26"/>
      <c r="IU46" s="26"/>
      <c r="IV46" s="26"/>
      <c r="IW46" s="26"/>
      <c r="IX46" s="26"/>
      <c r="IY46" s="26"/>
      <c r="IZ46" s="26"/>
      <c r="JA46" s="26"/>
      <c r="JB46" s="26"/>
      <c r="JC46" s="26"/>
      <c r="JD46" s="26"/>
      <c r="JE46" s="26"/>
      <c r="JF46" s="26"/>
      <c r="JG46" s="26"/>
      <c r="JH46" s="26"/>
      <c r="JI46" s="26"/>
      <c r="JJ46" s="26"/>
      <c r="JK46" s="26"/>
      <c r="JL46" s="26"/>
      <c r="JM46" s="26"/>
      <c r="JN46" s="26"/>
      <c r="JO46" s="26"/>
      <c r="JP46" s="26"/>
      <c r="JQ46" s="26"/>
      <c r="JR46" s="26"/>
      <c r="JS46" s="26"/>
      <c r="JT46" s="26"/>
      <c r="JU46" s="26"/>
      <c r="JV46" s="26"/>
      <c r="JW46" s="26"/>
      <c r="JX46" s="26"/>
      <c r="JY46" s="26"/>
      <c r="JZ46" s="26"/>
      <c r="KA46" s="26"/>
      <c r="KB46" s="26"/>
      <c r="KC46" s="26"/>
      <c r="KD46" s="26"/>
      <c r="KE46" s="26"/>
      <c r="KF46" s="26"/>
      <c r="KG46" s="26"/>
      <c r="KH46" s="26"/>
      <c r="KI46" s="26"/>
      <c r="KJ46" s="26"/>
      <c r="KK46" s="26"/>
      <c r="KL46" s="26"/>
      <c r="KM46" s="26"/>
      <c r="KN46" s="26"/>
      <c r="KO46" s="26"/>
      <c r="KP46" s="26"/>
      <c r="KQ46" s="27"/>
    </row>
    <row r="47" spans="1:303" ht="13" customHeight="1">
      <c r="A47" s="1277"/>
      <c r="B47" s="694" t="s">
        <v>1074</v>
      </c>
      <c r="C47" s="694" t="s">
        <v>1075</v>
      </c>
      <c r="D47" s="670">
        <v>1</v>
      </c>
      <c r="E47" s="661">
        <v>182</v>
      </c>
      <c r="F47" s="780"/>
      <c r="G47" s="807"/>
      <c r="H47" s="808"/>
      <c r="I47" s="809"/>
      <c r="J47" s="810"/>
      <c r="K47" s="1259"/>
      <c r="L47" s="1262"/>
      <c r="M47" s="847"/>
      <c r="N47" s="848"/>
      <c r="O47" s="849"/>
      <c r="P47" s="1265"/>
      <c r="Q47" s="1256"/>
      <c r="R47" s="637">
        <f t="shared" si="0"/>
        <v>0</v>
      </c>
      <c r="S47" s="695">
        <f t="shared" si="1"/>
        <v>0</v>
      </c>
      <c r="T47" s="696" t="str">
        <f t="shared" si="2"/>
        <v>-</v>
      </c>
      <c r="U47" s="691">
        <v>1.68</v>
      </c>
      <c r="V47" s="250">
        <f t="shared" si="10"/>
        <v>0</v>
      </c>
      <c r="W47" s="250"/>
      <c r="X47" s="697" t="s">
        <v>1260</v>
      </c>
      <c r="Y47" s="697" t="s">
        <v>1261</v>
      </c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693"/>
      <c r="BP47" s="642"/>
      <c r="BQ47" s="441"/>
      <c r="BR47" s="441"/>
      <c r="BS47" s="441">
        <v>1</v>
      </c>
      <c r="BT47" s="441"/>
      <c r="BU47" s="441"/>
      <c r="BV47" s="587"/>
      <c r="BW47" s="441"/>
      <c r="BX47" s="441">
        <v>1</v>
      </c>
      <c r="BY47" s="441"/>
      <c r="BZ47" s="587"/>
      <c r="CA47" s="41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  <c r="IS47" s="26"/>
      <c r="IT47" s="26"/>
      <c r="IU47" s="26"/>
      <c r="IV47" s="26"/>
      <c r="IW47" s="26"/>
      <c r="IX47" s="26"/>
      <c r="IY47" s="26"/>
      <c r="IZ47" s="26"/>
      <c r="JA47" s="26"/>
      <c r="JB47" s="26"/>
      <c r="JC47" s="26"/>
      <c r="JD47" s="26"/>
      <c r="JE47" s="26"/>
      <c r="JF47" s="26"/>
      <c r="JG47" s="26"/>
      <c r="JH47" s="26"/>
      <c r="JI47" s="26"/>
      <c r="JJ47" s="26"/>
      <c r="JK47" s="26"/>
      <c r="JL47" s="26"/>
      <c r="JM47" s="26"/>
      <c r="JN47" s="26"/>
      <c r="JO47" s="26"/>
      <c r="JP47" s="26"/>
      <c r="JQ47" s="26"/>
      <c r="JR47" s="26"/>
      <c r="JS47" s="26"/>
      <c r="JT47" s="26"/>
      <c r="JU47" s="26"/>
      <c r="JV47" s="26"/>
      <c r="JW47" s="26"/>
      <c r="JX47" s="26"/>
      <c r="JY47" s="26"/>
      <c r="JZ47" s="26"/>
      <c r="KA47" s="26"/>
      <c r="KB47" s="26"/>
      <c r="KC47" s="26"/>
      <c r="KD47" s="26"/>
      <c r="KE47" s="26"/>
      <c r="KF47" s="26"/>
      <c r="KG47" s="26"/>
      <c r="KH47" s="26"/>
      <c r="KI47" s="26"/>
      <c r="KJ47" s="26"/>
      <c r="KK47" s="26"/>
      <c r="KL47" s="26"/>
      <c r="KM47" s="26"/>
      <c r="KN47" s="26"/>
      <c r="KO47" s="26"/>
      <c r="KP47" s="26"/>
      <c r="KQ47" s="27"/>
    </row>
    <row r="48" spans="1:303" ht="13" customHeight="1">
      <c r="A48" s="1277"/>
      <c r="B48" s="694" t="s">
        <v>1076</v>
      </c>
      <c r="C48" s="694" t="s">
        <v>1077</v>
      </c>
      <c r="D48" s="670">
        <v>1</v>
      </c>
      <c r="E48" s="661">
        <v>171</v>
      </c>
      <c r="F48" s="780"/>
      <c r="G48" s="807"/>
      <c r="H48" s="808"/>
      <c r="I48" s="809"/>
      <c r="J48" s="810"/>
      <c r="K48" s="1259"/>
      <c r="L48" s="1262"/>
      <c r="M48" s="847"/>
      <c r="N48" s="848"/>
      <c r="O48" s="849"/>
      <c r="P48" s="1265"/>
      <c r="Q48" s="1256"/>
      <c r="R48" s="637">
        <f t="shared" si="0"/>
        <v>0</v>
      </c>
      <c r="S48" s="695">
        <f t="shared" si="1"/>
        <v>0</v>
      </c>
      <c r="T48" s="696" t="str">
        <f t="shared" si="2"/>
        <v>-</v>
      </c>
      <c r="U48" s="691">
        <v>1.47</v>
      </c>
      <c r="V48" s="250">
        <f t="shared" si="10"/>
        <v>0</v>
      </c>
      <c r="W48" s="250"/>
      <c r="X48" s="697" t="s">
        <v>1252</v>
      </c>
      <c r="Y48" s="697" t="s">
        <v>1261</v>
      </c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693"/>
      <c r="BP48" s="642"/>
      <c r="BQ48" s="441"/>
      <c r="BR48" s="441"/>
      <c r="BS48" s="441">
        <v>1</v>
      </c>
      <c r="BT48" s="441"/>
      <c r="BU48" s="441"/>
      <c r="BV48" s="587"/>
      <c r="BW48" s="441"/>
      <c r="BX48" s="441"/>
      <c r="BY48" s="441">
        <v>1</v>
      </c>
      <c r="BZ48" s="587"/>
      <c r="CA48" s="41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/>
      <c r="IX48" s="26"/>
      <c r="IY48" s="26"/>
      <c r="IZ48" s="26"/>
      <c r="JA48" s="26"/>
      <c r="JB48" s="26"/>
      <c r="JC48" s="26"/>
      <c r="JD48" s="26"/>
      <c r="JE48" s="26"/>
      <c r="JF48" s="26"/>
      <c r="JG48" s="26"/>
      <c r="JH48" s="26"/>
      <c r="JI48" s="26"/>
      <c r="JJ48" s="26"/>
      <c r="JK48" s="26"/>
      <c r="JL48" s="26"/>
      <c r="JM48" s="26"/>
      <c r="JN48" s="26"/>
      <c r="JO48" s="26"/>
      <c r="JP48" s="26"/>
      <c r="JQ48" s="26"/>
      <c r="JR48" s="26"/>
      <c r="JS48" s="26"/>
      <c r="JT48" s="26"/>
      <c r="JU48" s="26"/>
      <c r="JV48" s="26"/>
      <c r="JW48" s="26"/>
      <c r="JX48" s="26"/>
      <c r="JY48" s="26"/>
      <c r="JZ48" s="26"/>
      <c r="KA48" s="26"/>
      <c r="KB48" s="26"/>
      <c r="KC48" s="26"/>
      <c r="KD48" s="26"/>
      <c r="KE48" s="26"/>
      <c r="KF48" s="26"/>
      <c r="KG48" s="26"/>
      <c r="KH48" s="26"/>
      <c r="KI48" s="26"/>
      <c r="KJ48" s="26"/>
      <c r="KK48" s="26"/>
      <c r="KL48" s="26"/>
      <c r="KM48" s="26"/>
      <c r="KN48" s="26"/>
      <c r="KO48" s="26"/>
      <c r="KP48" s="26"/>
      <c r="KQ48" s="27"/>
    </row>
    <row r="49" spans="1:303" ht="13" customHeight="1">
      <c r="A49" s="1277"/>
      <c r="B49" s="694" t="s">
        <v>1078</v>
      </c>
      <c r="C49" s="694" t="s">
        <v>1079</v>
      </c>
      <c r="D49" s="670">
        <v>1</v>
      </c>
      <c r="E49" s="661">
        <v>141</v>
      </c>
      <c r="F49" s="780"/>
      <c r="G49" s="807"/>
      <c r="H49" s="808"/>
      <c r="I49" s="809"/>
      <c r="J49" s="810"/>
      <c r="K49" s="1259"/>
      <c r="L49" s="1262"/>
      <c r="M49" s="847"/>
      <c r="N49" s="848"/>
      <c r="O49" s="849"/>
      <c r="P49" s="1265"/>
      <c r="Q49" s="1256"/>
      <c r="R49" s="637">
        <f t="shared" si="0"/>
        <v>0</v>
      </c>
      <c r="S49" s="695">
        <f t="shared" si="1"/>
        <v>0</v>
      </c>
      <c r="T49" s="696" t="str">
        <f t="shared" si="2"/>
        <v>-</v>
      </c>
      <c r="U49" s="691">
        <v>0.84</v>
      </c>
      <c r="V49" s="250">
        <f t="shared" si="10"/>
        <v>0</v>
      </c>
      <c r="W49" s="250"/>
      <c r="X49" s="697" t="s">
        <v>1260</v>
      </c>
      <c r="Y49" s="697" t="s">
        <v>1262</v>
      </c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693"/>
      <c r="BP49" s="642"/>
      <c r="BQ49" s="441">
        <v>1</v>
      </c>
      <c r="BR49" s="441"/>
      <c r="BS49" s="441"/>
      <c r="BT49" s="441"/>
      <c r="BU49" s="441"/>
      <c r="BV49" s="587"/>
      <c r="BW49" s="441"/>
      <c r="BX49" s="441">
        <v>1</v>
      </c>
      <c r="BY49" s="441"/>
      <c r="BZ49" s="587"/>
      <c r="CA49" s="41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  <c r="JG49" s="26"/>
      <c r="JH49" s="26"/>
      <c r="JI49" s="26"/>
      <c r="JJ49" s="26"/>
      <c r="JK49" s="26"/>
      <c r="JL49" s="26"/>
      <c r="JM49" s="26"/>
      <c r="JN49" s="26"/>
      <c r="JO49" s="26"/>
      <c r="JP49" s="26"/>
      <c r="JQ49" s="26"/>
      <c r="JR49" s="26"/>
      <c r="JS49" s="26"/>
      <c r="JT49" s="26"/>
      <c r="JU49" s="26"/>
      <c r="JV49" s="26"/>
      <c r="JW49" s="26"/>
      <c r="JX49" s="26"/>
      <c r="JY49" s="26"/>
      <c r="JZ49" s="26"/>
      <c r="KA49" s="26"/>
      <c r="KB49" s="26"/>
      <c r="KC49" s="26"/>
      <c r="KD49" s="26"/>
      <c r="KE49" s="26"/>
      <c r="KF49" s="26"/>
      <c r="KG49" s="26"/>
      <c r="KH49" s="26"/>
      <c r="KI49" s="26"/>
      <c r="KJ49" s="26"/>
      <c r="KK49" s="26"/>
      <c r="KL49" s="26"/>
      <c r="KM49" s="26"/>
      <c r="KN49" s="26"/>
      <c r="KO49" s="26"/>
      <c r="KP49" s="26"/>
      <c r="KQ49" s="27"/>
    </row>
    <row r="50" spans="1:303" ht="13" customHeight="1">
      <c r="A50" s="1277"/>
      <c r="B50" s="694" t="s">
        <v>1080</v>
      </c>
      <c r="C50" s="694" t="s">
        <v>1081</v>
      </c>
      <c r="D50" s="670">
        <v>1</v>
      </c>
      <c r="E50" s="661">
        <v>165</v>
      </c>
      <c r="F50" s="780"/>
      <c r="G50" s="807"/>
      <c r="H50" s="808"/>
      <c r="I50" s="809"/>
      <c r="J50" s="810"/>
      <c r="K50" s="1259"/>
      <c r="L50" s="1262"/>
      <c r="M50" s="847"/>
      <c r="N50" s="848"/>
      <c r="O50" s="849"/>
      <c r="P50" s="1265"/>
      <c r="Q50" s="1256"/>
      <c r="R50" s="637">
        <f t="shared" si="0"/>
        <v>0</v>
      </c>
      <c r="S50" s="695">
        <f t="shared" si="1"/>
        <v>0</v>
      </c>
      <c r="T50" s="696" t="str">
        <f t="shared" si="2"/>
        <v>-</v>
      </c>
      <c r="U50" s="691">
        <v>1.32</v>
      </c>
      <c r="V50" s="250">
        <f t="shared" si="10"/>
        <v>0</v>
      </c>
      <c r="W50" s="716"/>
      <c r="X50" s="697" t="s">
        <v>1252</v>
      </c>
      <c r="Y50" s="697" t="s">
        <v>1260</v>
      </c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693"/>
      <c r="BP50" s="642"/>
      <c r="BQ50" s="441"/>
      <c r="BR50" s="441">
        <v>1</v>
      </c>
      <c r="BS50" s="441"/>
      <c r="BT50" s="441"/>
      <c r="BU50" s="441"/>
      <c r="BV50" s="587"/>
      <c r="BW50" s="441"/>
      <c r="BX50" s="441"/>
      <c r="BY50" s="441">
        <v>1</v>
      </c>
      <c r="BZ50" s="587"/>
      <c r="CA50" s="41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  <c r="IS50" s="26"/>
      <c r="IT50" s="26"/>
      <c r="IU50" s="26"/>
      <c r="IV50" s="26"/>
      <c r="IW50" s="26"/>
      <c r="IX50" s="26"/>
      <c r="IY50" s="26"/>
      <c r="IZ50" s="26"/>
      <c r="JA50" s="26"/>
      <c r="JB50" s="26"/>
      <c r="JC50" s="26"/>
      <c r="JD50" s="26"/>
      <c r="JE50" s="26"/>
      <c r="JF50" s="26"/>
      <c r="JG50" s="26"/>
      <c r="JH50" s="26"/>
      <c r="JI50" s="26"/>
      <c r="JJ50" s="26"/>
      <c r="JK50" s="26"/>
      <c r="JL50" s="26"/>
      <c r="JM50" s="26"/>
      <c r="JN50" s="26"/>
      <c r="JO50" s="26"/>
      <c r="JP50" s="26"/>
      <c r="JQ50" s="26"/>
      <c r="JR50" s="26"/>
      <c r="JS50" s="26"/>
      <c r="JT50" s="26"/>
      <c r="JU50" s="26"/>
      <c r="JV50" s="26"/>
      <c r="JW50" s="26"/>
      <c r="JX50" s="26"/>
      <c r="JY50" s="26"/>
      <c r="JZ50" s="26"/>
      <c r="KA50" s="26"/>
      <c r="KB50" s="26"/>
      <c r="KC50" s="26"/>
      <c r="KD50" s="26"/>
      <c r="KE50" s="26"/>
      <c r="KF50" s="26"/>
      <c r="KG50" s="26"/>
      <c r="KH50" s="26"/>
      <c r="KI50" s="26"/>
      <c r="KJ50" s="26"/>
      <c r="KK50" s="26"/>
      <c r="KL50" s="26"/>
      <c r="KM50" s="26"/>
      <c r="KN50" s="26"/>
      <c r="KO50" s="26"/>
      <c r="KP50" s="26"/>
      <c r="KQ50" s="27"/>
    </row>
    <row r="51" spans="1:303" ht="13" customHeight="1">
      <c r="A51" s="1277"/>
      <c r="B51" s="694" t="s">
        <v>1082</v>
      </c>
      <c r="C51" s="694" t="s">
        <v>1083</v>
      </c>
      <c r="D51" s="670">
        <v>1</v>
      </c>
      <c r="E51" s="661">
        <v>160</v>
      </c>
      <c r="F51" s="780"/>
      <c r="G51" s="807"/>
      <c r="H51" s="808"/>
      <c r="I51" s="809"/>
      <c r="J51" s="810"/>
      <c r="K51" s="1259"/>
      <c r="L51" s="1262"/>
      <c r="M51" s="847"/>
      <c r="N51" s="848"/>
      <c r="O51" s="849"/>
      <c r="P51" s="1265"/>
      <c r="Q51" s="1256"/>
      <c r="R51" s="637">
        <f t="shared" si="0"/>
        <v>0</v>
      </c>
      <c r="S51" s="695">
        <f t="shared" si="1"/>
        <v>0</v>
      </c>
      <c r="T51" s="696" t="str">
        <f t="shared" si="2"/>
        <v>-</v>
      </c>
      <c r="U51" s="691">
        <v>1.22</v>
      </c>
      <c r="V51" s="250">
        <f t="shared" si="10"/>
        <v>0</v>
      </c>
      <c r="W51" s="716"/>
      <c r="X51" s="697" t="s">
        <v>1252</v>
      </c>
      <c r="Y51" s="697" t="s">
        <v>1260</v>
      </c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693"/>
      <c r="BP51" s="642"/>
      <c r="BQ51" s="441"/>
      <c r="BR51" s="441">
        <v>1</v>
      </c>
      <c r="BS51" s="441"/>
      <c r="BT51" s="441"/>
      <c r="BU51" s="441"/>
      <c r="BV51" s="587"/>
      <c r="BW51" s="441"/>
      <c r="BX51" s="441"/>
      <c r="BY51" s="441">
        <v>1</v>
      </c>
      <c r="BZ51" s="587"/>
      <c r="CA51" s="41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  <c r="IS51" s="26"/>
      <c r="IT51" s="26"/>
      <c r="IU51" s="26"/>
      <c r="IV51" s="26"/>
      <c r="IW51" s="26"/>
      <c r="IX51" s="26"/>
      <c r="IY51" s="26"/>
      <c r="IZ51" s="26"/>
      <c r="JA51" s="26"/>
      <c r="JB51" s="26"/>
      <c r="JC51" s="26"/>
      <c r="JD51" s="26"/>
      <c r="JE51" s="26"/>
      <c r="JF51" s="26"/>
      <c r="JG51" s="26"/>
      <c r="JH51" s="26"/>
      <c r="JI51" s="26"/>
      <c r="JJ51" s="26"/>
      <c r="JK51" s="26"/>
      <c r="JL51" s="26"/>
      <c r="JM51" s="26"/>
      <c r="JN51" s="26"/>
      <c r="JO51" s="26"/>
      <c r="JP51" s="26"/>
      <c r="JQ51" s="26"/>
      <c r="JR51" s="26"/>
      <c r="JS51" s="26"/>
      <c r="JT51" s="26"/>
      <c r="JU51" s="26"/>
      <c r="JV51" s="26"/>
      <c r="JW51" s="26"/>
      <c r="JX51" s="26"/>
      <c r="JY51" s="26"/>
      <c r="JZ51" s="26"/>
      <c r="KA51" s="26"/>
      <c r="KB51" s="26"/>
      <c r="KC51" s="26"/>
      <c r="KD51" s="26"/>
      <c r="KE51" s="26"/>
      <c r="KF51" s="26"/>
      <c r="KG51" s="26"/>
      <c r="KH51" s="26"/>
      <c r="KI51" s="26"/>
      <c r="KJ51" s="26"/>
      <c r="KK51" s="26"/>
      <c r="KL51" s="26"/>
      <c r="KM51" s="26"/>
      <c r="KN51" s="26"/>
      <c r="KO51" s="26"/>
      <c r="KP51" s="26"/>
      <c r="KQ51" s="27"/>
    </row>
    <row r="52" spans="1:303" ht="13" customHeight="1">
      <c r="A52" s="1277"/>
      <c r="B52" s="694" t="s">
        <v>1084</v>
      </c>
      <c r="C52" s="694" t="s">
        <v>1085</v>
      </c>
      <c r="D52" s="670">
        <v>1</v>
      </c>
      <c r="E52" s="661">
        <v>140</v>
      </c>
      <c r="F52" s="780"/>
      <c r="G52" s="807"/>
      <c r="H52" s="808"/>
      <c r="I52" s="809"/>
      <c r="J52" s="810"/>
      <c r="K52" s="1259"/>
      <c r="L52" s="1262"/>
      <c r="M52" s="847"/>
      <c r="N52" s="848"/>
      <c r="O52" s="849"/>
      <c r="P52" s="1265"/>
      <c r="Q52" s="1256"/>
      <c r="R52" s="637">
        <f t="shared" si="0"/>
        <v>0</v>
      </c>
      <c r="S52" s="695">
        <f t="shared" si="1"/>
        <v>0</v>
      </c>
      <c r="T52" s="696" t="str">
        <f t="shared" si="2"/>
        <v>-</v>
      </c>
      <c r="U52" s="691">
        <v>0.83</v>
      </c>
      <c r="V52" s="250">
        <f t="shared" si="10"/>
        <v>0</v>
      </c>
      <c r="W52" s="251"/>
      <c r="X52" s="697" t="s">
        <v>1260</v>
      </c>
      <c r="Y52" s="697" t="s">
        <v>1262</v>
      </c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693"/>
      <c r="BP52" s="642"/>
      <c r="BQ52" s="441">
        <v>1</v>
      </c>
      <c r="BR52" s="441"/>
      <c r="BS52" s="441"/>
      <c r="BT52" s="441"/>
      <c r="BU52" s="441"/>
      <c r="BV52" s="587"/>
      <c r="BW52" s="441"/>
      <c r="BX52" s="441">
        <v>1</v>
      </c>
      <c r="BY52" s="441"/>
      <c r="BZ52" s="587"/>
      <c r="CA52" s="41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7"/>
    </row>
    <row r="53" spans="1:303" ht="13" customHeight="1">
      <c r="A53" s="1277"/>
      <c r="B53" s="694" t="s">
        <v>1086</v>
      </c>
      <c r="C53" s="694" t="s">
        <v>1087</v>
      </c>
      <c r="D53" s="670">
        <v>1</v>
      </c>
      <c r="E53" s="661">
        <v>134</v>
      </c>
      <c r="F53" s="780"/>
      <c r="G53" s="807"/>
      <c r="H53" s="808"/>
      <c r="I53" s="809"/>
      <c r="J53" s="810"/>
      <c r="K53" s="1259"/>
      <c r="L53" s="1262"/>
      <c r="M53" s="847"/>
      <c r="N53" s="848"/>
      <c r="O53" s="849"/>
      <c r="P53" s="1265"/>
      <c r="Q53" s="1256"/>
      <c r="R53" s="637">
        <f t="shared" si="0"/>
        <v>0</v>
      </c>
      <c r="S53" s="695">
        <f t="shared" si="1"/>
        <v>0</v>
      </c>
      <c r="T53" s="696" t="str">
        <f t="shared" si="2"/>
        <v>-</v>
      </c>
      <c r="U53" s="691">
        <v>0.73</v>
      </c>
      <c r="V53" s="250">
        <f t="shared" si="10"/>
        <v>0</v>
      </c>
      <c r="W53" s="251"/>
      <c r="X53" s="697" t="s">
        <v>1254</v>
      </c>
      <c r="Y53" s="697" t="s">
        <v>1262</v>
      </c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693"/>
      <c r="BP53" s="642"/>
      <c r="BQ53" s="441">
        <v>1</v>
      </c>
      <c r="BR53" s="441"/>
      <c r="BS53" s="441"/>
      <c r="BT53" s="441"/>
      <c r="BU53" s="441"/>
      <c r="BV53" s="587"/>
      <c r="BW53" s="441">
        <v>1</v>
      </c>
      <c r="BX53" s="441"/>
      <c r="BY53" s="441"/>
      <c r="BZ53" s="587"/>
      <c r="CA53" s="41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7"/>
    </row>
    <row r="54" spans="1:303" ht="13" customHeight="1">
      <c r="A54" s="1277"/>
      <c r="B54" s="694" t="s">
        <v>1088</v>
      </c>
      <c r="C54" s="694" t="s">
        <v>1089</v>
      </c>
      <c r="D54" s="670">
        <v>1</v>
      </c>
      <c r="E54" s="661">
        <v>160</v>
      </c>
      <c r="F54" s="780"/>
      <c r="G54" s="807"/>
      <c r="H54" s="808"/>
      <c r="I54" s="809"/>
      <c r="J54" s="810"/>
      <c r="K54" s="1259"/>
      <c r="L54" s="1262"/>
      <c r="M54" s="847"/>
      <c r="N54" s="848"/>
      <c r="O54" s="849"/>
      <c r="P54" s="1265"/>
      <c r="Q54" s="1256"/>
      <c r="R54" s="637">
        <f t="shared" si="0"/>
        <v>0</v>
      </c>
      <c r="S54" s="695">
        <f t="shared" si="1"/>
        <v>0</v>
      </c>
      <c r="T54" s="696" t="str">
        <f t="shared" si="2"/>
        <v>-</v>
      </c>
      <c r="U54" s="691">
        <v>1.19</v>
      </c>
      <c r="V54" s="250">
        <f t="shared" si="10"/>
        <v>0</v>
      </c>
      <c r="W54" s="251"/>
      <c r="X54" s="697" t="s">
        <v>1252</v>
      </c>
      <c r="Y54" s="697" t="s">
        <v>1260</v>
      </c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693"/>
      <c r="BP54" s="642"/>
      <c r="BQ54" s="441"/>
      <c r="BR54" s="441">
        <v>1</v>
      </c>
      <c r="BS54" s="441"/>
      <c r="BT54" s="441"/>
      <c r="BU54" s="441"/>
      <c r="BV54" s="587"/>
      <c r="BW54" s="441"/>
      <c r="BX54" s="441"/>
      <c r="BY54" s="441">
        <v>1</v>
      </c>
      <c r="BZ54" s="587"/>
      <c r="CA54" s="41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6"/>
      <c r="JO54" s="26"/>
      <c r="JP54" s="26"/>
      <c r="JQ54" s="26"/>
      <c r="JR54" s="26"/>
      <c r="JS54" s="26"/>
      <c r="JT54" s="26"/>
      <c r="JU54" s="26"/>
      <c r="JV54" s="26"/>
      <c r="JW54" s="26"/>
      <c r="JX54" s="26"/>
      <c r="JY54" s="26"/>
      <c r="JZ54" s="26"/>
      <c r="KA54" s="26"/>
      <c r="KB54" s="26"/>
      <c r="KC54" s="26"/>
      <c r="KD54" s="26"/>
      <c r="KE54" s="26"/>
      <c r="KF54" s="26"/>
      <c r="KG54" s="26"/>
      <c r="KH54" s="26"/>
      <c r="KI54" s="26"/>
      <c r="KJ54" s="26"/>
      <c r="KK54" s="26"/>
      <c r="KL54" s="26"/>
      <c r="KM54" s="26"/>
      <c r="KN54" s="26"/>
      <c r="KO54" s="26"/>
      <c r="KP54" s="26"/>
      <c r="KQ54" s="27"/>
    </row>
    <row r="55" spans="1:303" ht="13" customHeight="1">
      <c r="A55" s="1277"/>
      <c r="B55" s="694" t="s">
        <v>1090</v>
      </c>
      <c r="C55" s="694" t="s">
        <v>1091</v>
      </c>
      <c r="D55" s="670">
        <v>1</v>
      </c>
      <c r="E55" s="661">
        <v>161</v>
      </c>
      <c r="F55" s="780"/>
      <c r="G55" s="807"/>
      <c r="H55" s="808"/>
      <c r="I55" s="809"/>
      <c r="J55" s="810"/>
      <c r="K55" s="1259"/>
      <c r="L55" s="1262"/>
      <c r="M55" s="847"/>
      <c r="N55" s="848"/>
      <c r="O55" s="849"/>
      <c r="P55" s="1265"/>
      <c r="Q55" s="1256"/>
      <c r="R55" s="637">
        <f t="shared" ref="R55:R77" si="11">SUM(F55:Q55)</f>
        <v>0</v>
      </c>
      <c r="S55" s="695">
        <f t="shared" ref="S55:S77" si="12">R55*D55</f>
        <v>0</v>
      </c>
      <c r="T55" s="696" t="str">
        <f t="shared" ref="T55:T77" si="13">IF(R55&gt;0,R55*E55,"-")</f>
        <v>-</v>
      </c>
      <c r="U55" s="691">
        <v>1.26</v>
      </c>
      <c r="V55" s="250">
        <f t="shared" si="10"/>
        <v>0</v>
      </c>
      <c r="W55" s="251"/>
      <c r="X55" s="697" t="s">
        <v>1252</v>
      </c>
      <c r="Y55" s="697" t="s">
        <v>1261</v>
      </c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693"/>
      <c r="BP55" s="642"/>
      <c r="BQ55" s="441"/>
      <c r="BR55" s="441"/>
      <c r="BS55" s="441">
        <v>1</v>
      </c>
      <c r="BT55" s="441"/>
      <c r="BU55" s="441"/>
      <c r="BV55" s="587"/>
      <c r="BW55" s="441"/>
      <c r="BX55" s="441"/>
      <c r="BY55" s="441">
        <v>1</v>
      </c>
      <c r="BZ55" s="587"/>
      <c r="CA55" s="41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/>
      <c r="KJ55" s="26"/>
      <c r="KK55" s="26"/>
      <c r="KL55" s="26"/>
      <c r="KM55" s="26"/>
      <c r="KN55" s="26"/>
      <c r="KO55" s="26"/>
      <c r="KP55" s="26"/>
      <c r="KQ55" s="27"/>
    </row>
    <row r="56" spans="1:303" ht="13" customHeight="1">
      <c r="A56" s="1277"/>
      <c r="B56" s="694" t="s">
        <v>1092</v>
      </c>
      <c r="C56" s="694" t="s">
        <v>1093</v>
      </c>
      <c r="D56" s="670">
        <v>1</v>
      </c>
      <c r="E56" s="661">
        <v>131</v>
      </c>
      <c r="F56" s="780"/>
      <c r="G56" s="807"/>
      <c r="H56" s="828"/>
      <c r="I56" s="809"/>
      <c r="J56" s="810"/>
      <c r="K56" s="1259"/>
      <c r="L56" s="1262"/>
      <c r="M56" s="847"/>
      <c r="N56" s="848"/>
      <c r="O56" s="849"/>
      <c r="P56" s="1265"/>
      <c r="Q56" s="1256"/>
      <c r="R56" s="637">
        <f t="shared" si="11"/>
        <v>0</v>
      </c>
      <c r="S56" s="695">
        <f t="shared" si="12"/>
        <v>0</v>
      </c>
      <c r="T56" s="696" t="str">
        <f t="shared" si="13"/>
        <v>-</v>
      </c>
      <c r="U56" s="691">
        <v>0.79</v>
      </c>
      <c r="V56" s="250">
        <f t="shared" si="10"/>
        <v>0</v>
      </c>
      <c r="W56" s="251"/>
      <c r="X56" s="697" t="s">
        <v>1252</v>
      </c>
      <c r="Y56" s="697" t="s">
        <v>1262</v>
      </c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693"/>
      <c r="BP56" s="642"/>
      <c r="BQ56" s="441">
        <v>1</v>
      </c>
      <c r="BR56" s="441"/>
      <c r="BS56" s="441"/>
      <c r="BT56" s="441"/>
      <c r="BU56" s="441"/>
      <c r="BV56" s="587"/>
      <c r="BW56" s="441"/>
      <c r="BX56" s="441"/>
      <c r="BY56" s="441">
        <v>1</v>
      </c>
      <c r="BZ56" s="587"/>
      <c r="CA56" s="41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7"/>
    </row>
    <row r="57" spans="1:303" ht="13" customHeight="1">
      <c r="A57" s="1277"/>
      <c r="B57" s="694" t="s">
        <v>1094</v>
      </c>
      <c r="C57" s="694" t="s">
        <v>1095</v>
      </c>
      <c r="D57" s="670">
        <v>1</v>
      </c>
      <c r="E57" s="661">
        <v>122</v>
      </c>
      <c r="F57" s="780"/>
      <c r="G57" s="829"/>
      <c r="H57" s="808"/>
      <c r="I57" s="809"/>
      <c r="J57" s="810"/>
      <c r="K57" s="1259"/>
      <c r="L57" s="1262"/>
      <c r="M57" s="847"/>
      <c r="N57" s="848"/>
      <c r="O57" s="849"/>
      <c r="P57" s="1265"/>
      <c r="Q57" s="1256"/>
      <c r="R57" s="637">
        <f t="shared" si="11"/>
        <v>0</v>
      </c>
      <c r="S57" s="695">
        <f t="shared" si="12"/>
        <v>0</v>
      </c>
      <c r="T57" s="696" t="str">
        <f t="shared" si="13"/>
        <v>-</v>
      </c>
      <c r="U57" s="691">
        <v>0.62</v>
      </c>
      <c r="V57" s="250">
        <f t="shared" si="10"/>
        <v>0</v>
      </c>
      <c r="W57" s="251"/>
      <c r="X57" s="697" t="s">
        <v>1252</v>
      </c>
      <c r="Y57" s="697" t="s">
        <v>1262</v>
      </c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693"/>
      <c r="BP57" s="642"/>
      <c r="BQ57" s="441">
        <v>1</v>
      </c>
      <c r="BR57" s="441"/>
      <c r="BS57" s="441"/>
      <c r="BT57" s="441"/>
      <c r="BU57" s="441"/>
      <c r="BV57" s="587"/>
      <c r="BW57" s="441"/>
      <c r="BX57" s="441"/>
      <c r="BY57" s="441">
        <v>1</v>
      </c>
      <c r="BZ57" s="587"/>
      <c r="CA57" s="41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7"/>
    </row>
    <row r="58" spans="1:303" ht="13" customHeight="1">
      <c r="A58" s="1277"/>
      <c r="B58" s="694" t="s">
        <v>1096</v>
      </c>
      <c r="C58" s="694" t="s">
        <v>1097</v>
      </c>
      <c r="D58" s="670">
        <v>1</v>
      </c>
      <c r="E58" s="661">
        <v>128</v>
      </c>
      <c r="F58" s="780"/>
      <c r="G58" s="807"/>
      <c r="H58" s="808"/>
      <c r="I58" s="809"/>
      <c r="J58" s="810"/>
      <c r="K58" s="1259"/>
      <c r="L58" s="1262"/>
      <c r="M58" s="847"/>
      <c r="N58" s="848"/>
      <c r="O58" s="849"/>
      <c r="P58" s="1265"/>
      <c r="Q58" s="1256"/>
      <c r="R58" s="637">
        <f t="shared" si="11"/>
        <v>0</v>
      </c>
      <c r="S58" s="695">
        <f t="shared" si="12"/>
        <v>0</v>
      </c>
      <c r="T58" s="696" t="str">
        <f t="shared" si="13"/>
        <v>-</v>
      </c>
      <c r="U58" s="691">
        <v>0.72</v>
      </c>
      <c r="V58" s="250">
        <f t="shared" si="10"/>
        <v>0</v>
      </c>
      <c r="W58" s="251"/>
      <c r="X58" s="697" t="s">
        <v>1260</v>
      </c>
      <c r="Y58" s="697" t="s">
        <v>1262</v>
      </c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693"/>
      <c r="BP58" s="642"/>
      <c r="BQ58" s="441">
        <v>1</v>
      </c>
      <c r="BR58" s="441"/>
      <c r="BS58" s="441"/>
      <c r="BT58" s="441"/>
      <c r="BU58" s="441"/>
      <c r="BV58" s="587"/>
      <c r="BW58" s="441"/>
      <c r="BX58" s="441">
        <v>1</v>
      </c>
      <c r="BY58" s="441"/>
      <c r="BZ58" s="587"/>
      <c r="CA58" s="41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7"/>
    </row>
    <row r="59" spans="1:303" ht="13" customHeight="1">
      <c r="A59" s="1277"/>
      <c r="B59" s="694" t="s">
        <v>1098</v>
      </c>
      <c r="C59" s="694" t="s">
        <v>1099</v>
      </c>
      <c r="D59" s="670">
        <v>1</v>
      </c>
      <c r="E59" s="661">
        <v>127</v>
      </c>
      <c r="F59" s="780"/>
      <c r="G59" s="807"/>
      <c r="H59" s="808"/>
      <c r="I59" s="809"/>
      <c r="J59" s="810"/>
      <c r="K59" s="1259"/>
      <c r="L59" s="1262"/>
      <c r="M59" s="847"/>
      <c r="N59" s="848"/>
      <c r="O59" s="849"/>
      <c r="P59" s="1265"/>
      <c r="Q59" s="1256"/>
      <c r="R59" s="637">
        <f t="shared" si="11"/>
        <v>0</v>
      </c>
      <c r="S59" s="695">
        <f t="shared" si="12"/>
        <v>0</v>
      </c>
      <c r="T59" s="696" t="str">
        <f t="shared" si="13"/>
        <v>-</v>
      </c>
      <c r="U59" s="691">
        <v>0.7</v>
      </c>
      <c r="V59" s="250">
        <f t="shared" si="10"/>
        <v>0</v>
      </c>
      <c r="W59" s="251"/>
      <c r="X59" s="697" t="s">
        <v>1252</v>
      </c>
      <c r="Y59" s="697" t="s">
        <v>1262</v>
      </c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693"/>
      <c r="BP59" s="642"/>
      <c r="BQ59" s="441">
        <v>1</v>
      </c>
      <c r="BR59" s="441"/>
      <c r="BS59" s="441"/>
      <c r="BT59" s="441"/>
      <c r="BU59" s="441"/>
      <c r="BV59" s="587"/>
      <c r="BW59" s="441"/>
      <c r="BX59" s="441"/>
      <c r="BY59" s="441">
        <v>1</v>
      </c>
      <c r="BZ59" s="587"/>
      <c r="CA59" s="41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26"/>
      <c r="JS59" s="26"/>
      <c r="JT59" s="26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7"/>
    </row>
    <row r="60" spans="1:303" ht="13" customHeight="1">
      <c r="A60" s="1277"/>
      <c r="B60" s="694" t="s">
        <v>1100</v>
      </c>
      <c r="C60" s="694" t="s">
        <v>1101</v>
      </c>
      <c r="D60" s="670">
        <v>1</v>
      </c>
      <c r="E60" s="661">
        <v>124</v>
      </c>
      <c r="F60" s="780"/>
      <c r="G60" s="807"/>
      <c r="H60" s="808"/>
      <c r="I60" s="809"/>
      <c r="J60" s="810"/>
      <c r="K60" s="1259"/>
      <c r="L60" s="1262"/>
      <c r="M60" s="847"/>
      <c r="N60" s="848"/>
      <c r="O60" s="849"/>
      <c r="P60" s="1265"/>
      <c r="Q60" s="1256"/>
      <c r="R60" s="637">
        <f t="shared" si="11"/>
        <v>0</v>
      </c>
      <c r="S60" s="695">
        <f t="shared" si="12"/>
        <v>0</v>
      </c>
      <c r="T60" s="696" t="str">
        <f t="shared" si="13"/>
        <v>-</v>
      </c>
      <c r="U60" s="691">
        <v>0.65</v>
      </c>
      <c r="V60" s="250">
        <f t="shared" si="10"/>
        <v>0</v>
      </c>
      <c r="W60" s="251"/>
      <c r="X60" s="697" t="s">
        <v>1252</v>
      </c>
      <c r="Y60" s="697" t="s">
        <v>1262</v>
      </c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693"/>
      <c r="BP60" s="642"/>
      <c r="BQ60" s="441">
        <v>1</v>
      </c>
      <c r="BR60" s="441"/>
      <c r="BS60" s="441"/>
      <c r="BT60" s="441"/>
      <c r="BU60" s="441"/>
      <c r="BV60" s="587"/>
      <c r="BW60" s="441"/>
      <c r="BX60" s="441"/>
      <c r="BY60" s="441">
        <v>1</v>
      </c>
      <c r="BZ60" s="587"/>
      <c r="CA60" s="41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/>
      <c r="IX60" s="26"/>
      <c r="IY60" s="26"/>
      <c r="IZ60" s="26"/>
      <c r="JA60" s="26"/>
      <c r="JB60" s="26"/>
      <c r="JC60" s="26"/>
      <c r="JD60" s="26"/>
      <c r="JE60" s="26"/>
      <c r="JF60" s="26"/>
      <c r="JG60" s="26"/>
      <c r="JH60" s="26"/>
      <c r="JI60" s="26"/>
      <c r="JJ60" s="26"/>
      <c r="JK60" s="26"/>
      <c r="JL60" s="26"/>
      <c r="JM60" s="26"/>
      <c r="JN60" s="26"/>
      <c r="JO60" s="26"/>
      <c r="JP60" s="26"/>
      <c r="JQ60" s="26"/>
      <c r="JR60" s="26"/>
      <c r="JS60" s="26"/>
      <c r="JT60" s="26"/>
      <c r="JU60" s="26"/>
      <c r="JV60" s="26"/>
      <c r="JW60" s="26"/>
      <c r="JX60" s="26"/>
      <c r="JY60" s="26"/>
      <c r="JZ60" s="26"/>
      <c r="KA60" s="26"/>
      <c r="KB60" s="26"/>
      <c r="KC60" s="26"/>
      <c r="KD60" s="26"/>
      <c r="KE60" s="26"/>
      <c r="KF60" s="26"/>
      <c r="KG60" s="26"/>
      <c r="KH60" s="26"/>
      <c r="KI60" s="26"/>
      <c r="KJ60" s="26"/>
      <c r="KK60" s="26"/>
      <c r="KL60" s="26"/>
      <c r="KM60" s="26"/>
      <c r="KN60" s="26"/>
      <c r="KO60" s="26"/>
      <c r="KP60" s="26"/>
      <c r="KQ60" s="27"/>
    </row>
    <row r="61" spans="1:303" ht="13" customHeight="1">
      <c r="A61" s="1277"/>
      <c r="B61" s="698" t="s">
        <v>1102</v>
      </c>
      <c r="C61" s="698" t="s">
        <v>1103</v>
      </c>
      <c r="D61" s="299">
        <v>1</v>
      </c>
      <c r="E61" s="661">
        <v>130</v>
      </c>
      <c r="F61" s="780"/>
      <c r="G61" s="814"/>
      <c r="H61" s="815"/>
      <c r="I61" s="816"/>
      <c r="J61" s="817"/>
      <c r="K61" s="1259"/>
      <c r="L61" s="1262"/>
      <c r="M61" s="847"/>
      <c r="N61" s="848"/>
      <c r="O61" s="849"/>
      <c r="P61" s="1265"/>
      <c r="Q61" s="1256"/>
      <c r="R61" s="637">
        <f t="shared" si="11"/>
        <v>0</v>
      </c>
      <c r="S61" s="699">
        <f t="shared" si="12"/>
        <v>0</v>
      </c>
      <c r="T61" s="700" t="str">
        <f t="shared" si="13"/>
        <v>-</v>
      </c>
      <c r="U61" s="691">
        <v>0.75</v>
      </c>
      <c r="V61" s="250">
        <f t="shared" si="10"/>
        <v>0</v>
      </c>
      <c r="W61" s="251"/>
      <c r="X61" s="697" t="s">
        <v>1252</v>
      </c>
      <c r="Y61" s="697" t="s">
        <v>1262</v>
      </c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693"/>
      <c r="BP61" s="642"/>
      <c r="BQ61" s="441">
        <v>1</v>
      </c>
      <c r="BR61" s="441"/>
      <c r="BS61" s="441"/>
      <c r="BT61" s="441"/>
      <c r="BU61" s="441"/>
      <c r="BV61" s="587"/>
      <c r="BW61" s="441"/>
      <c r="BX61" s="441"/>
      <c r="BY61" s="441">
        <v>1</v>
      </c>
      <c r="BZ61" s="587"/>
      <c r="CA61" s="41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I61" s="26"/>
      <c r="EJ61" s="26"/>
      <c r="EK61" s="26"/>
      <c r="EL61" s="26"/>
      <c r="EM61" s="26"/>
      <c r="EN61" s="26"/>
      <c r="EO61" s="26"/>
      <c r="EP61" s="26"/>
      <c r="EQ61" s="26"/>
      <c r="ER61" s="26"/>
      <c r="ES61" s="26"/>
      <c r="ET61" s="26"/>
      <c r="EU61" s="26"/>
      <c r="EV61" s="26"/>
      <c r="EW61" s="26"/>
      <c r="EX61" s="26"/>
      <c r="EY61" s="26"/>
      <c r="EZ61" s="26"/>
      <c r="FA61" s="26"/>
      <c r="FB61" s="26"/>
      <c r="FC61" s="26"/>
      <c r="FD61" s="26"/>
      <c r="FE61" s="26"/>
      <c r="FF61" s="26"/>
      <c r="FG61" s="26"/>
      <c r="FH61" s="26"/>
      <c r="FI61" s="26"/>
      <c r="FJ61" s="26"/>
      <c r="FK61" s="26"/>
      <c r="FL61" s="26"/>
      <c r="FM61" s="26"/>
      <c r="FN61" s="26"/>
      <c r="FO61" s="26"/>
      <c r="FP61" s="26"/>
      <c r="FQ61" s="26"/>
      <c r="FR61" s="26"/>
      <c r="FS61" s="26"/>
      <c r="FT61" s="26"/>
      <c r="FU61" s="26"/>
      <c r="FV61" s="26"/>
      <c r="FW61" s="26"/>
      <c r="FX61" s="26"/>
      <c r="FY61" s="26"/>
      <c r="FZ61" s="26"/>
      <c r="GA61" s="26"/>
      <c r="GB61" s="26"/>
      <c r="GC61" s="26"/>
      <c r="GD61" s="26"/>
      <c r="GE61" s="26"/>
      <c r="GF61" s="26"/>
      <c r="GG61" s="26"/>
      <c r="GH61" s="26"/>
      <c r="GI61" s="26"/>
      <c r="GJ61" s="26"/>
      <c r="GK61" s="26"/>
      <c r="GL61" s="26"/>
      <c r="GM61" s="26"/>
      <c r="GN61" s="26"/>
      <c r="GO61" s="26"/>
      <c r="GP61" s="26"/>
      <c r="GQ61" s="26"/>
      <c r="GR61" s="26"/>
      <c r="GS61" s="26"/>
      <c r="GT61" s="26"/>
      <c r="GU61" s="26"/>
      <c r="GV61" s="26"/>
      <c r="GW61" s="26"/>
      <c r="GX61" s="26"/>
      <c r="GY61" s="26"/>
      <c r="GZ61" s="26"/>
      <c r="HA61" s="26"/>
      <c r="HB61" s="26"/>
      <c r="HC61" s="26"/>
      <c r="HD61" s="26"/>
      <c r="HE61" s="26"/>
      <c r="HF61" s="26"/>
      <c r="HG61" s="26"/>
      <c r="HH61" s="26"/>
      <c r="HI61" s="26"/>
      <c r="HJ61" s="26"/>
      <c r="HK61" s="26"/>
      <c r="HL61" s="26"/>
      <c r="HM61" s="26"/>
      <c r="HN61" s="26"/>
      <c r="HO61" s="26"/>
      <c r="HP61" s="26"/>
      <c r="HQ61" s="26"/>
      <c r="HR61" s="26"/>
      <c r="HS61" s="26"/>
      <c r="HT61" s="26"/>
      <c r="HU61" s="26"/>
      <c r="HV61" s="26"/>
      <c r="HW61" s="26"/>
      <c r="HX61" s="26"/>
      <c r="HY61" s="26"/>
      <c r="HZ61" s="26"/>
      <c r="IA61" s="26"/>
      <c r="IB61" s="26"/>
      <c r="IC61" s="26"/>
      <c r="ID61" s="26"/>
      <c r="IE61" s="26"/>
      <c r="IF61" s="26"/>
      <c r="IG61" s="26"/>
      <c r="IH61" s="26"/>
      <c r="II61" s="26"/>
      <c r="IJ61" s="26"/>
      <c r="IK61" s="26"/>
      <c r="IL61" s="26"/>
      <c r="IM61" s="26"/>
      <c r="IN61" s="26"/>
      <c r="IO61" s="26"/>
      <c r="IP61" s="26"/>
      <c r="IQ61" s="26"/>
      <c r="IR61" s="26"/>
      <c r="IS61" s="26"/>
      <c r="IT61" s="26"/>
      <c r="IU61" s="26"/>
      <c r="IV61" s="26"/>
      <c r="IW61" s="26"/>
      <c r="IX61" s="26"/>
      <c r="IY61" s="26"/>
      <c r="IZ61" s="26"/>
      <c r="JA61" s="26"/>
      <c r="JB61" s="26"/>
      <c r="JC61" s="26"/>
      <c r="JD61" s="26"/>
      <c r="JE61" s="26"/>
      <c r="JF61" s="26"/>
      <c r="JG61" s="26"/>
      <c r="JH61" s="26"/>
      <c r="JI61" s="26"/>
      <c r="JJ61" s="26"/>
      <c r="JK61" s="26"/>
      <c r="JL61" s="26"/>
      <c r="JM61" s="26"/>
      <c r="JN61" s="26"/>
      <c r="JO61" s="26"/>
      <c r="JP61" s="26"/>
      <c r="JQ61" s="26"/>
      <c r="JR61" s="26"/>
      <c r="JS61" s="26"/>
      <c r="JT61" s="26"/>
      <c r="JU61" s="26"/>
      <c r="JV61" s="26"/>
      <c r="JW61" s="26"/>
      <c r="JX61" s="26"/>
      <c r="JY61" s="26"/>
      <c r="JZ61" s="26"/>
      <c r="KA61" s="26"/>
      <c r="KB61" s="26"/>
      <c r="KC61" s="26"/>
      <c r="KD61" s="26"/>
      <c r="KE61" s="26"/>
      <c r="KF61" s="26"/>
      <c r="KG61" s="26"/>
      <c r="KH61" s="26"/>
      <c r="KI61" s="26"/>
      <c r="KJ61" s="26"/>
      <c r="KK61" s="26"/>
      <c r="KL61" s="26"/>
      <c r="KM61" s="26"/>
      <c r="KN61" s="26"/>
      <c r="KO61" s="26"/>
      <c r="KP61" s="26"/>
      <c r="KQ61" s="27"/>
    </row>
    <row r="62" spans="1:303" ht="13" customHeight="1">
      <c r="A62" s="1277"/>
      <c r="B62" s="701" t="s">
        <v>1381</v>
      </c>
      <c r="C62" s="717" t="s">
        <v>1335</v>
      </c>
      <c r="D62" s="718">
        <v>4</v>
      </c>
      <c r="E62" s="661">
        <v>475</v>
      </c>
      <c r="F62" s="780"/>
      <c r="G62" s="781"/>
      <c r="H62" s="782"/>
      <c r="I62" s="783"/>
      <c r="J62" s="830"/>
      <c r="K62" s="1259"/>
      <c r="L62" s="1262"/>
      <c r="M62" s="847"/>
      <c r="N62" s="848"/>
      <c r="O62" s="849"/>
      <c r="P62" s="1265"/>
      <c r="Q62" s="1256"/>
      <c r="R62" s="637">
        <f t="shared" si="11"/>
        <v>0</v>
      </c>
      <c r="S62" s="648">
        <f t="shared" si="12"/>
        <v>0</v>
      </c>
      <c r="T62" s="649" t="str">
        <f t="shared" si="13"/>
        <v>-</v>
      </c>
      <c r="U62" s="691">
        <v>3</v>
      </c>
      <c r="V62" s="664">
        <f t="shared" ref="V62:V63" si="14">U62*R62</f>
        <v>0</v>
      </c>
      <c r="W62" s="705"/>
      <c r="X62" s="706" t="s">
        <v>1260</v>
      </c>
      <c r="Y62" s="706" t="s">
        <v>1262</v>
      </c>
      <c r="Z62" s="665"/>
      <c r="AA62" s="665"/>
      <c r="AB62" s="665"/>
      <c r="AC62" s="665"/>
      <c r="AD62" s="665"/>
      <c r="AE62" s="665"/>
      <c r="AF62" s="665"/>
      <c r="AG62" s="665"/>
      <c r="AH62" s="665"/>
      <c r="AI62" s="665"/>
      <c r="AJ62" s="665"/>
      <c r="AK62" s="665"/>
      <c r="AL62" s="665"/>
      <c r="AM62" s="665"/>
      <c r="AN62" s="665"/>
      <c r="AO62" s="665"/>
      <c r="AP62" s="665"/>
      <c r="AQ62" s="665"/>
      <c r="AR62" s="665"/>
      <c r="AS62" s="665"/>
      <c r="AT62" s="665"/>
      <c r="AU62" s="665"/>
      <c r="AV62" s="665"/>
      <c r="AW62" s="665"/>
      <c r="AX62" s="665"/>
      <c r="AY62" s="665"/>
      <c r="AZ62" s="665"/>
      <c r="BA62" s="665"/>
      <c r="BB62" s="665"/>
      <c r="BC62" s="665"/>
      <c r="BD62" s="665"/>
      <c r="BE62" s="665"/>
      <c r="BF62" s="665"/>
      <c r="BG62" s="665"/>
      <c r="BH62" s="665"/>
      <c r="BI62" s="665"/>
      <c r="BJ62" s="665"/>
      <c r="BK62" s="665"/>
      <c r="BL62" s="665"/>
      <c r="BM62" s="665"/>
      <c r="BN62" s="665"/>
      <c r="BO62" s="666"/>
      <c r="BP62" s="642"/>
      <c r="BQ62" s="441">
        <v>4</v>
      </c>
      <c r="BR62" s="441"/>
      <c r="BS62" s="441"/>
      <c r="BT62" s="441"/>
      <c r="BU62" s="441"/>
      <c r="BV62" s="587"/>
      <c r="BW62" s="441"/>
      <c r="BX62" s="441"/>
      <c r="BY62" s="441">
        <v>4</v>
      </c>
      <c r="BZ62" s="587"/>
      <c r="CA62" s="41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  <c r="GT62" s="26"/>
      <c r="GU62" s="26"/>
      <c r="GV62" s="26"/>
      <c r="GW62" s="26"/>
      <c r="GX62" s="26"/>
      <c r="GY62" s="26"/>
      <c r="GZ62" s="26"/>
      <c r="HA62" s="26"/>
      <c r="HB62" s="26"/>
      <c r="HC62" s="26"/>
      <c r="HD62" s="26"/>
      <c r="HE62" s="26"/>
      <c r="HF62" s="26"/>
      <c r="HG62" s="26"/>
      <c r="HH62" s="26"/>
      <c r="HI62" s="26"/>
      <c r="HJ62" s="26"/>
      <c r="HK62" s="26"/>
      <c r="HL62" s="26"/>
      <c r="HM62" s="26"/>
      <c r="HN62" s="26"/>
      <c r="HO62" s="26"/>
      <c r="HP62" s="26"/>
      <c r="HQ62" s="26"/>
      <c r="HR62" s="26"/>
      <c r="HS62" s="26"/>
      <c r="HT62" s="26"/>
      <c r="HU62" s="26"/>
      <c r="HV62" s="26"/>
      <c r="HW62" s="26"/>
      <c r="HX62" s="26"/>
      <c r="HY62" s="26"/>
      <c r="HZ62" s="26"/>
      <c r="IA62" s="26"/>
      <c r="IB62" s="26"/>
      <c r="IC62" s="26"/>
      <c r="ID62" s="26"/>
      <c r="IE62" s="26"/>
      <c r="IF62" s="26"/>
      <c r="IG62" s="26"/>
      <c r="IH62" s="26"/>
      <c r="II62" s="26"/>
      <c r="IJ62" s="26"/>
      <c r="IK62" s="26"/>
      <c r="IL62" s="26"/>
      <c r="IM62" s="26"/>
      <c r="IN62" s="26"/>
      <c r="IO62" s="26"/>
      <c r="IP62" s="26"/>
      <c r="IQ62" s="26"/>
      <c r="IR62" s="26"/>
      <c r="IS62" s="26"/>
      <c r="IT62" s="26"/>
      <c r="IU62" s="26"/>
      <c r="IV62" s="26"/>
      <c r="IW62" s="26"/>
      <c r="IX62" s="26"/>
      <c r="IY62" s="26"/>
      <c r="IZ62" s="26"/>
      <c r="JA62" s="26"/>
      <c r="JB62" s="26"/>
      <c r="JC62" s="26"/>
      <c r="JD62" s="26"/>
      <c r="JE62" s="26"/>
      <c r="JF62" s="26"/>
      <c r="JG62" s="26"/>
      <c r="JH62" s="26"/>
      <c r="JI62" s="26"/>
      <c r="JJ62" s="26"/>
      <c r="JK62" s="26"/>
      <c r="JL62" s="26"/>
      <c r="JM62" s="26"/>
      <c r="JN62" s="26"/>
      <c r="JO62" s="26"/>
      <c r="JP62" s="26"/>
      <c r="JQ62" s="26"/>
      <c r="JR62" s="26"/>
      <c r="JS62" s="26"/>
      <c r="JT62" s="26"/>
      <c r="JU62" s="26"/>
      <c r="JV62" s="26"/>
      <c r="JW62" s="26"/>
      <c r="JX62" s="26"/>
      <c r="JY62" s="26"/>
      <c r="JZ62" s="26"/>
      <c r="KA62" s="26"/>
      <c r="KB62" s="26"/>
      <c r="KC62" s="26"/>
      <c r="KD62" s="26"/>
      <c r="KE62" s="26"/>
      <c r="KF62" s="26"/>
      <c r="KG62" s="26"/>
      <c r="KH62" s="26"/>
      <c r="KI62" s="26"/>
      <c r="KJ62" s="26"/>
      <c r="KK62" s="26"/>
      <c r="KL62" s="26"/>
      <c r="KM62" s="26"/>
      <c r="KN62" s="26"/>
      <c r="KO62" s="26"/>
      <c r="KP62" s="26"/>
      <c r="KQ62" s="27"/>
    </row>
    <row r="63" spans="1:303" ht="13" customHeight="1">
      <c r="A63" s="1278"/>
      <c r="B63" s="707" t="s">
        <v>1382</v>
      </c>
      <c r="C63" s="707" t="s">
        <v>1494</v>
      </c>
      <c r="D63" s="719">
        <v>4</v>
      </c>
      <c r="E63" s="677">
        <v>465</v>
      </c>
      <c r="F63" s="789"/>
      <c r="G63" s="790"/>
      <c r="H63" s="791"/>
      <c r="I63" s="792"/>
      <c r="J63" s="793"/>
      <c r="K63" s="1260"/>
      <c r="L63" s="1263"/>
      <c r="M63" s="859"/>
      <c r="N63" s="860"/>
      <c r="O63" s="861"/>
      <c r="P63" s="1266"/>
      <c r="Q63" s="1257"/>
      <c r="R63" s="654">
        <f t="shared" si="11"/>
        <v>0</v>
      </c>
      <c r="S63" s="654">
        <f t="shared" si="12"/>
        <v>0</v>
      </c>
      <c r="T63" s="655" t="str">
        <f t="shared" si="13"/>
        <v>-</v>
      </c>
      <c r="U63" s="691">
        <v>2.79</v>
      </c>
      <c r="V63" s="664">
        <f t="shared" si="14"/>
        <v>0</v>
      </c>
      <c r="W63" s="705"/>
      <c r="X63" s="712" t="s">
        <v>1252</v>
      </c>
      <c r="Y63" s="712" t="s">
        <v>1262</v>
      </c>
      <c r="Z63" s="665"/>
      <c r="AA63" s="665"/>
      <c r="AB63" s="665"/>
      <c r="AC63" s="665"/>
      <c r="AD63" s="665"/>
      <c r="AE63" s="665"/>
      <c r="AF63" s="665"/>
      <c r="AG63" s="665"/>
      <c r="AH63" s="665"/>
      <c r="AI63" s="665"/>
      <c r="AJ63" s="665"/>
      <c r="AK63" s="665"/>
      <c r="AL63" s="665"/>
      <c r="AM63" s="665"/>
      <c r="AN63" s="665"/>
      <c r="AO63" s="665"/>
      <c r="AP63" s="665"/>
      <c r="AQ63" s="665"/>
      <c r="AR63" s="665"/>
      <c r="AS63" s="665"/>
      <c r="AT63" s="665"/>
      <c r="AU63" s="665"/>
      <c r="AV63" s="665"/>
      <c r="AW63" s="665"/>
      <c r="AX63" s="665"/>
      <c r="AY63" s="665"/>
      <c r="AZ63" s="665"/>
      <c r="BA63" s="665"/>
      <c r="BB63" s="665"/>
      <c r="BC63" s="665"/>
      <c r="BD63" s="665"/>
      <c r="BE63" s="665"/>
      <c r="BF63" s="665"/>
      <c r="BG63" s="665"/>
      <c r="BH63" s="665"/>
      <c r="BI63" s="665"/>
      <c r="BJ63" s="665"/>
      <c r="BK63" s="665"/>
      <c r="BL63" s="665"/>
      <c r="BM63" s="665"/>
      <c r="BN63" s="665"/>
      <c r="BO63" s="666"/>
      <c r="BP63" s="642"/>
      <c r="BQ63" s="441">
        <v>4</v>
      </c>
      <c r="BR63" s="441"/>
      <c r="BS63" s="441"/>
      <c r="BT63" s="441"/>
      <c r="BU63" s="441"/>
      <c r="BV63" s="587"/>
      <c r="BW63" s="441"/>
      <c r="BX63" s="441">
        <v>4</v>
      </c>
      <c r="BY63" s="441"/>
      <c r="BZ63" s="587"/>
      <c r="CA63" s="41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  <c r="GT63" s="26"/>
      <c r="GU63" s="26"/>
      <c r="GV63" s="26"/>
      <c r="GW63" s="26"/>
      <c r="GX63" s="26"/>
      <c r="GY63" s="26"/>
      <c r="GZ63" s="26"/>
      <c r="HA63" s="26"/>
      <c r="HB63" s="26"/>
      <c r="HC63" s="26"/>
      <c r="HD63" s="26"/>
      <c r="HE63" s="26"/>
      <c r="HF63" s="26"/>
      <c r="HG63" s="26"/>
      <c r="HH63" s="26"/>
      <c r="HI63" s="26"/>
      <c r="HJ63" s="26"/>
      <c r="HK63" s="26"/>
      <c r="HL63" s="26"/>
      <c r="HM63" s="26"/>
      <c r="HN63" s="26"/>
      <c r="HO63" s="26"/>
      <c r="HP63" s="26"/>
      <c r="HQ63" s="26"/>
      <c r="HR63" s="26"/>
      <c r="HS63" s="26"/>
      <c r="HT63" s="26"/>
      <c r="HU63" s="26"/>
      <c r="HV63" s="26"/>
      <c r="HW63" s="26"/>
      <c r="HX63" s="26"/>
      <c r="HY63" s="26"/>
      <c r="HZ63" s="26"/>
      <c r="IA63" s="26"/>
      <c r="IB63" s="26"/>
      <c r="IC63" s="26"/>
      <c r="ID63" s="26"/>
      <c r="IE63" s="26"/>
      <c r="IF63" s="26"/>
      <c r="IG63" s="26"/>
      <c r="IH63" s="26"/>
      <c r="II63" s="26"/>
      <c r="IJ63" s="26"/>
      <c r="IK63" s="26"/>
      <c r="IL63" s="26"/>
      <c r="IM63" s="26"/>
      <c r="IN63" s="26"/>
      <c r="IO63" s="26"/>
      <c r="IP63" s="26"/>
      <c r="IQ63" s="26"/>
      <c r="IR63" s="26"/>
      <c r="IS63" s="26"/>
      <c r="IT63" s="26"/>
      <c r="IU63" s="26"/>
      <c r="IV63" s="26"/>
      <c r="IW63" s="26"/>
      <c r="IX63" s="26"/>
      <c r="IY63" s="26"/>
      <c r="IZ63" s="26"/>
      <c r="JA63" s="26"/>
      <c r="JB63" s="26"/>
      <c r="JC63" s="26"/>
      <c r="JD63" s="26"/>
      <c r="JE63" s="26"/>
      <c r="JF63" s="26"/>
      <c r="JG63" s="26"/>
      <c r="JH63" s="26"/>
      <c r="JI63" s="26"/>
      <c r="JJ63" s="26"/>
      <c r="JK63" s="26"/>
      <c r="JL63" s="26"/>
      <c r="JM63" s="26"/>
      <c r="JN63" s="26"/>
      <c r="JO63" s="26"/>
      <c r="JP63" s="26"/>
      <c r="JQ63" s="26"/>
      <c r="JR63" s="26"/>
      <c r="JS63" s="26"/>
      <c r="JT63" s="26"/>
      <c r="JU63" s="26"/>
      <c r="JV63" s="26"/>
      <c r="JW63" s="26"/>
      <c r="JX63" s="26"/>
      <c r="JY63" s="26"/>
      <c r="JZ63" s="26"/>
      <c r="KA63" s="26"/>
      <c r="KB63" s="26"/>
      <c r="KC63" s="26"/>
      <c r="KD63" s="26"/>
      <c r="KE63" s="26"/>
      <c r="KF63" s="26"/>
      <c r="KG63" s="26"/>
      <c r="KH63" s="26"/>
      <c r="KI63" s="26"/>
      <c r="KJ63" s="26"/>
      <c r="KK63" s="26"/>
      <c r="KL63" s="26"/>
      <c r="KM63" s="26"/>
      <c r="KN63" s="26"/>
      <c r="KO63" s="26"/>
      <c r="KP63" s="26"/>
      <c r="KQ63" s="27"/>
    </row>
    <row r="64" spans="1:303" ht="13" customHeight="1">
      <c r="A64" s="1239" t="s">
        <v>1922</v>
      </c>
      <c r="B64" s="689" t="s">
        <v>1050</v>
      </c>
      <c r="C64" s="689" t="s">
        <v>1051</v>
      </c>
      <c r="D64" s="660">
        <v>1</v>
      </c>
      <c r="E64" s="661">
        <v>195</v>
      </c>
      <c r="F64" s="811"/>
      <c r="G64" s="799"/>
      <c r="H64" s="800"/>
      <c r="I64" s="801"/>
      <c r="J64" s="802"/>
      <c r="K64" s="1258"/>
      <c r="L64" s="1261"/>
      <c r="M64" s="844"/>
      <c r="N64" s="845"/>
      <c r="O64" s="846"/>
      <c r="P64" s="1264"/>
      <c r="Q64" s="1267"/>
      <c r="R64" s="637">
        <f t="shared" ref="R64:R73" si="15">SUM(F64:Q64)</f>
        <v>0</v>
      </c>
      <c r="S64" s="247">
        <f t="shared" ref="S64:S73" si="16">R64*D64</f>
        <v>0</v>
      </c>
      <c r="T64" s="690" t="str">
        <f t="shared" ref="T64:T73" si="17">IF(R64&gt;0,R64*E64,"-")</f>
        <v>-</v>
      </c>
      <c r="U64" s="691">
        <v>1.58</v>
      </c>
      <c r="V64" s="250">
        <f t="shared" ref="V64:V73" si="18">U64*R64</f>
        <v>0</v>
      </c>
      <c r="W64" s="251"/>
      <c r="X64" s="692" t="s">
        <v>1254</v>
      </c>
      <c r="Y64" s="692" t="s">
        <v>1261</v>
      </c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693"/>
      <c r="BP64" s="642"/>
      <c r="BQ64" s="441"/>
      <c r="BR64" s="441"/>
      <c r="BS64" s="441">
        <v>1</v>
      </c>
      <c r="BT64" s="441"/>
      <c r="BU64" s="441"/>
      <c r="BV64" s="587"/>
      <c r="BW64" s="441">
        <v>1</v>
      </c>
      <c r="BX64" s="441"/>
      <c r="BY64" s="441"/>
      <c r="BZ64" s="587"/>
      <c r="CA64" s="41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  <c r="IR64" s="26"/>
      <c r="IS64" s="26"/>
      <c r="IT64" s="26"/>
      <c r="IU64" s="26"/>
      <c r="IV64" s="26"/>
      <c r="IW64" s="26"/>
      <c r="IX64" s="26"/>
      <c r="IY64" s="26"/>
      <c r="IZ64" s="26"/>
      <c r="JA64" s="26"/>
      <c r="JB64" s="26"/>
      <c r="JC64" s="26"/>
      <c r="JD64" s="26"/>
      <c r="JE64" s="26"/>
      <c r="JF64" s="26"/>
      <c r="JG64" s="26"/>
      <c r="JH64" s="26"/>
      <c r="JI64" s="26"/>
      <c r="JJ64" s="26"/>
      <c r="JK64" s="26"/>
      <c r="JL64" s="26"/>
      <c r="JM64" s="26"/>
      <c r="JN64" s="26"/>
      <c r="JO64" s="26"/>
      <c r="JP64" s="26"/>
      <c r="JQ64" s="26"/>
      <c r="JR64" s="26"/>
      <c r="JS64" s="26"/>
      <c r="JT64" s="26"/>
      <c r="JU64" s="26"/>
      <c r="JV64" s="26"/>
      <c r="JW64" s="26"/>
      <c r="JX64" s="26"/>
      <c r="JY64" s="26"/>
      <c r="JZ64" s="26"/>
      <c r="KA64" s="26"/>
      <c r="KB64" s="26"/>
      <c r="KC64" s="26"/>
      <c r="KD64" s="26"/>
      <c r="KE64" s="26"/>
      <c r="KF64" s="26"/>
      <c r="KG64" s="26"/>
      <c r="KH64" s="26"/>
      <c r="KI64" s="26"/>
      <c r="KJ64" s="26"/>
      <c r="KK64" s="26"/>
      <c r="KL64" s="26"/>
      <c r="KM64" s="26"/>
      <c r="KN64" s="26"/>
      <c r="KO64" s="26"/>
      <c r="KP64" s="26"/>
      <c r="KQ64" s="27"/>
    </row>
    <row r="65" spans="1:303" ht="13" customHeight="1">
      <c r="A65" s="1271"/>
      <c r="B65" s="694" t="s">
        <v>1052</v>
      </c>
      <c r="C65" s="694" t="s">
        <v>1053</v>
      </c>
      <c r="D65" s="670">
        <v>1</v>
      </c>
      <c r="E65" s="661">
        <v>182</v>
      </c>
      <c r="F65" s="812"/>
      <c r="G65" s="807"/>
      <c r="H65" s="808"/>
      <c r="I65" s="809"/>
      <c r="J65" s="810"/>
      <c r="K65" s="1259"/>
      <c r="L65" s="1262"/>
      <c r="M65" s="847"/>
      <c r="N65" s="848"/>
      <c r="O65" s="849"/>
      <c r="P65" s="1265"/>
      <c r="Q65" s="1256"/>
      <c r="R65" s="637">
        <f t="shared" si="15"/>
        <v>0</v>
      </c>
      <c r="S65" s="695">
        <f t="shared" si="16"/>
        <v>0</v>
      </c>
      <c r="T65" s="696" t="str">
        <f t="shared" si="17"/>
        <v>-</v>
      </c>
      <c r="U65" s="691">
        <v>1.1200000000000001</v>
      </c>
      <c r="V65" s="250">
        <f t="shared" si="18"/>
        <v>0</v>
      </c>
      <c r="W65" s="251"/>
      <c r="X65" s="697" t="s">
        <v>1254</v>
      </c>
      <c r="Y65" s="697" t="s">
        <v>1261</v>
      </c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693"/>
      <c r="BP65" s="642"/>
      <c r="BQ65" s="441"/>
      <c r="BR65" s="441"/>
      <c r="BS65" s="441">
        <v>1</v>
      </c>
      <c r="BT65" s="441"/>
      <c r="BU65" s="441"/>
      <c r="BV65" s="587"/>
      <c r="BW65" s="441">
        <v>1</v>
      </c>
      <c r="BX65" s="441"/>
      <c r="BY65" s="441"/>
      <c r="BZ65" s="587"/>
      <c r="CA65" s="41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26"/>
      <c r="GM65" s="26"/>
      <c r="GN65" s="26"/>
      <c r="GO65" s="26"/>
      <c r="GP65" s="26"/>
      <c r="GQ65" s="26"/>
      <c r="GR65" s="26"/>
      <c r="GS65" s="26"/>
      <c r="GT65" s="26"/>
      <c r="GU65" s="26"/>
      <c r="GV65" s="26"/>
      <c r="GW65" s="26"/>
      <c r="GX65" s="26"/>
      <c r="GY65" s="26"/>
      <c r="GZ65" s="26"/>
      <c r="HA65" s="26"/>
      <c r="HB65" s="26"/>
      <c r="HC65" s="26"/>
      <c r="HD65" s="26"/>
      <c r="HE65" s="26"/>
      <c r="HF65" s="26"/>
      <c r="HG65" s="26"/>
      <c r="HH65" s="26"/>
      <c r="HI65" s="26"/>
      <c r="HJ65" s="26"/>
      <c r="HK65" s="26"/>
      <c r="HL65" s="26"/>
      <c r="HM65" s="26"/>
      <c r="HN65" s="26"/>
      <c r="HO65" s="26"/>
      <c r="HP65" s="26"/>
      <c r="HQ65" s="26"/>
      <c r="HR65" s="26"/>
      <c r="HS65" s="26"/>
      <c r="HT65" s="26"/>
      <c r="HU65" s="26"/>
      <c r="HV65" s="26"/>
      <c r="HW65" s="26"/>
      <c r="HX65" s="26"/>
      <c r="HY65" s="26"/>
      <c r="HZ65" s="26"/>
      <c r="IA65" s="26"/>
      <c r="IB65" s="26"/>
      <c r="IC65" s="26"/>
      <c r="ID65" s="26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26"/>
      <c r="IS65" s="26"/>
      <c r="IT65" s="26"/>
      <c r="IU65" s="26"/>
      <c r="IV65" s="26"/>
      <c r="IW65" s="26"/>
      <c r="IX65" s="26"/>
      <c r="IY65" s="26"/>
      <c r="IZ65" s="26"/>
      <c r="JA65" s="26"/>
      <c r="JB65" s="26"/>
      <c r="JC65" s="26"/>
      <c r="JD65" s="26"/>
      <c r="JE65" s="26"/>
      <c r="JF65" s="26"/>
      <c r="JG65" s="26"/>
      <c r="JH65" s="26"/>
      <c r="JI65" s="26"/>
      <c r="JJ65" s="26"/>
      <c r="JK65" s="26"/>
      <c r="JL65" s="26"/>
      <c r="JM65" s="26"/>
      <c r="JN65" s="26"/>
      <c r="JO65" s="26"/>
      <c r="JP65" s="26"/>
      <c r="JQ65" s="26"/>
      <c r="JR65" s="26"/>
      <c r="JS65" s="26"/>
      <c r="JT65" s="26"/>
      <c r="JU65" s="26"/>
      <c r="JV65" s="26"/>
      <c r="JW65" s="26"/>
      <c r="JX65" s="26"/>
      <c r="JY65" s="26"/>
      <c r="JZ65" s="26"/>
      <c r="KA65" s="26"/>
      <c r="KB65" s="26"/>
      <c r="KC65" s="26"/>
      <c r="KD65" s="26"/>
      <c r="KE65" s="26"/>
      <c r="KF65" s="26"/>
      <c r="KG65" s="26"/>
      <c r="KH65" s="26"/>
      <c r="KI65" s="26"/>
      <c r="KJ65" s="26"/>
      <c r="KK65" s="26"/>
      <c r="KL65" s="26"/>
      <c r="KM65" s="26"/>
      <c r="KN65" s="26"/>
      <c r="KO65" s="26"/>
      <c r="KP65" s="26"/>
      <c r="KQ65" s="27"/>
    </row>
    <row r="66" spans="1:303" ht="13" customHeight="1">
      <c r="A66" s="1271"/>
      <c r="B66" s="694" t="s">
        <v>1054</v>
      </c>
      <c r="C66" s="694" t="s">
        <v>1055</v>
      </c>
      <c r="D66" s="670">
        <v>1</v>
      </c>
      <c r="E66" s="661">
        <v>198</v>
      </c>
      <c r="F66" s="812"/>
      <c r="G66" s="807"/>
      <c r="H66" s="808"/>
      <c r="I66" s="809"/>
      <c r="J66" s="810"/>
      <c r="K66" s="1259"/>
      <c r="L66" s="1262"/>
      <c r="M66" s="847"/>
      <c r="N66" s="848"/>
      <c r="O66" s="849"/>
      <c r="P66" s="1265"/>
      <c r="Q66" s="1256"/>
      <c r="R66" s="637">
        <f t="shared" si="15"/>
        <v>0</v>
      </c>
      <c r="S66" s="695">
        <f t="shared" si="16"/>
        <v>0</v>
      </c>
      <c r="T66" s="696" t="str">
        <f t="shared" si="17"/>
        <v>-</v>
      </c>
      <c r="U66" s="691">
        <v>1.58</v>
      </c>
      <c r="V66" s="250">
        <f t="shared" si="18"/>
        <v>0</v>
      </c>
      <c r="W66" s="251"/>
      <c r="X66" s="697" t="s">
        <v>1260</v>
      </c>
      <c r="Y66" s="697" t="s">
        <v>1261</v>
      </c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693"/>
      <c r="BP66" s="642"/>
      <c r="BQ66" s="441"/>
      <c r="BR66" s="441"/>
      <c r="BS66" s="441">
        <v>1</v>
      </c>
      <c r="BT66" s="441"/>
      <c r="BU66" s="441"/>
      <c r="BV66" s="587"/>
      <c r="BW66" s="441"/>
      <c r="BX66" s="441">
        <v>1</v>
      </c>
      <c r="BY66" s="441"/>
      <c r="BZ66" s="587"/>
      <c r="CA66" s="41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26"/>
      <c r="IS66" s="26"/>
      <c r="IT66" s="26"/>
      <c r="IU66" s="26"/>
      <c r="IV66" s="26"/>
      <c r="IW66" s="26"/>
      <c r="IX66" s="26"/>
      <c r="IY66" s="26"/>
      <c r="IZ66" s="26"/>
      <c r="JA66" s="26"/>
      <c r="JB66" s="26"/>
      <c r="JC66" s="26"/>
      <c r="JD66" s="26"/>
      <c r="JE66" s="26"/>
      <c r="JF66" s="26"/>
      <c r="JG66" s="26"/>
      <c r="JH66" s="26"/>
      <c r="JI66" s="26"/>
      <c r="JJ66" s="26"/>
      <c r="JK66" s="26"/>
      <c r="JL66" s="26"/>
      <c r="JM66" s="26"/>
      <c r="JN66" s="26"/>
      <c r="JO66" s="26"/>
      <c r="JP66" s="26"/>
      <c r="JQ66" s="26"/>
      <c r="JR66" s="26"/>
      <c r="JS66" s="26"/>
      <c r="JT66" s="26"/>
      <c r="JU66" s="26"/>
      <c r="JV66" s="26"/>
      <c r="JW66" s="26"/>
      <c r="JX66" s="26"/>
      <c r="JY66" s="26"/>
      <c r="JZ66" s="26"/>
      <c r="KA66" s="26"/>
      <c r="KB66" s="26"/>
      <c r="KC66" s="26"/>
      <c r="KD66" s="26"/>
      <c r="KE66" s="26"/>
      <c r="KF66" s="26"/>
      <c r="KG66" s="26"/>
      <c r="KH66" s="26"/>
      <c r="KI66" s="26"/>
      <c r="KJ66" s="26"/>
      <c r="KK66" s="26"/>
      <c r="KL66" s="26"/>
      <c r="KM66" s="26"/>
      <c r="KN66" s="26"/>
      <c r="KO66" s="26"/>
      <c r="KP66" s="26"/>
      <c r="KQ66" s="27"/>
    </row>
    <row r="67" spans="1:303" ht="13" customHeight="1">
      <c r="A67" s="1271"/>
      <c r="B67" s="694" t="s">
        <v>1056</v>
      </c>
      <c r="C67" s="694" t="s">
        <v>1057</v>
      </c>
      <c r="D67" s="670">
        <v>1</v>
      </c>
      <c r="E67" s="661">
        <v>175</v>
      </c>
      <c r="F67" s="812"/>
      <c r="G67" s="807"/>
      <c r="H67" s="808"/>
      <c r="I67" s="809"/>
      <c r="J67" s="810"/>
      <c r="K67" s="1259"/>
      <c r="L67" s="1262"/>
      <c r="M67" s="847"/>
      <c r="N67" s="848"/>
      <c r="O67" s="849"/>
      <c r="P67" s="1265"/>
      <c r="Q67" s="1256"/>
      <c r="R67" s="637">
        <f t="shared" si="15"/>
        <v>0</v>
      </c>
      <c r="S67" s="695">
        <f t="shared" si="16"/>
        <v>0</v>
      </c>
      <c r="T67" s="696" t="str">
        <f t="shared" si="17"/>
        <v>-</v>
      </c>
      <c r="U67" s="691">
        <v>1.06</v>
      </c>
      <c r="V67" s="250">
        <f t="shared" si="18"/>
        <v>0</v>
      </c>
      <c r="W67" s="251"/>
      <c r="X67" s="697" t="s">
        <v>1260</v>
      </c>
      <c r="Y67" s="697" t="s">
        <v>1260</v>
      </c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693"/>
      <c r="BP67" s="642"/>
      <c r="BQ67" s="441"/>
      <c r="BR67" s="441">
        <v>1</v>
      </c>
      <c r="BS67" s="441"/>
      <c r="BT67" s="441"/>
      <c r="BU67" s="441"/>
      <c r="BV67" s="587"/>
      <c r="BW67" s="441"/>
      <c r="BX67" s="441">
        <v>1</v>
      </c>
      <c r="BY67" s="441"/>
      <c r="BZ67" s="587"/>
      <c r="CA67" s="41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7"/>
    </row>
    <row r="68" spans="1:303" ht="13" customHeight="1">
      <c r="A68" s="1271"/>
      <c r="B68" s="694" t="s">
        <v>1058</v>
      </c>
      <c r="C68" s="694" t="s">
        <v>1059</v>
      </c>
      <c r="D68" s="670">
        <v>1</v>
      </c>
      <c r="E68" s="661">
        <v>200</v>
      </c>
      <c r="F68" s="812"/>
      <c r="G68" s="807"/>
      <c r="H68" s="808"/>
      <c r="I68" s="809"/>
      <c r="J68" s="810"/>
      <c r="K68" s="1259"/>
      <c r="L68" s="1262"/>
      <c r="M68" s="847"/>
      <c r="N68" s="848"/>
      <c r="O68" s="849"/>
      <c r="P68" s="1265"/>
      <c r="Q68" s="1256"/>
      <c r="R68" s="637">
        <f t="shared" si="15"/>
        <v>0</v>
      </c>
      <c r="S68" s="695">
        <f t="shared" si="16"/>
        <v>0</v>
      </c>
      <c r="T68" s="696" t="str">
        <f t="shared" si="17"/>
        <v>-</v>
      </c>
      <c r="U68" s="691">
        <v>1.58</v>
      </c>
      <c r="V68" s="250">
        <f t="shared" si="18"/>
        <v>0</v>
      </c>
      <c r="W68" s="251"/>
      <c r="X68" s="697" t="s">
        <v>1252</v>
      </c>
      <c r="Y68" s="697" t="s">
        <v>1261</v>
      </c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693"/>
      <c r="BP68" s="642"/>
      <c r="BQ68" s="441"/>
      <c r="BR68" s="441"/>
      <c r="BS68" s="441">
        <v>1</v>
      </c>
      <c r="BT68" s="441"/>
      <c r="BU68" s="441"/>
      <c r="BV68" s="587"/>
      <c r="BW68" s="441"/>
      <c r="BX68" s="441"/>
      <c r="BY68" s="441">
        <v>1</v>
      </c>
      <c r="BZ68" s="587"/>
      <c r="CA68" s="41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  <c r="IT68" s="26"/>
      <c r="IU68" s="26"/>
      <c r="IV68" s="26"/>
      <c r="IW68" s="26"/>
      <c r="IX68" s="26"/>
      <c r="IY68" s="26"/>
      <c r="IZ68" s="26"/>
      <c r="JA68" s="26"/>
      <c r="JB68" s="26"/>
      <c r="JC68" s="26"/>
      <c r="JD68" s="26"/>
      <c r="JE68" s="26"/>
      <c r="JF68" s="26"/>
      <c r="JG68" s="26"/>
      <c r="JH68" s="26"/>
      <c r="JI68" s="26"/>
      <c r="JJ68" s="26"/>
      <c r="JK68" s="26"/>
      <c r="JL68" s="26"/>
      <c r="JM68" s="26"/>
      <c r="JN68" s="26"/>
      <c r="JO68" s="26"/>
      <c r="JP68" s="26"/>
      <c r="JQ68" s="26"/>
      <c r="JR68" s="26"/>
      <c r="JS68" s="26"/>
      <c r="JT68" s="26"/>
      <c r="JU68" s="26"/>
      <c r="JV68" s="26"/>
      <c r="JW68" s="26"/>
      <c r="JX68" s="26"/>
      <c r="JY68" s="26"/>
      <c r="JZ68" s="26"/>
      <c r="KA68" s="26"/>
      <c r="KB68" s="26"/>
      <c r="KC68" s="26"/>
      <c r="KD68" s="26"/>
      <c r="KE68" s="26"/>
      <c r="KF68" s="26"/>
      <c r="KG68" s="26"/>
      <c r="KH68" s="26"/>
      <c r="KI68" s="26"/>
      <c r="KJ68" s="26"/>
      <c r="KK68" s="26"/>
      <c r="KL68" s="26"/>
      <c r="KM68" s="26"/>
      <c r="KN68" s="26"/>
      <c r="KO68" s="26"/>
      <c r="KP68" s="26"/>
      <c r="KQ68" s="27"/>
    </row>
    <row r="69" spans="1:303" ht="13" customHeight="1">
      <c r="A69" s="1271"/>
      <c r="B69" s="694" t="s">
        <v>1060</v>
      </c>
      <c r="C69" s="694" t="s">
        <v>1061</v>
      </c>
      <c r="D69" s="670">
        <v>1</v>
      </c>
      <c r="E69" s="661">
        <v>195</v>
      </c>
      <c r="F69" s="812"/>
      <c r="G69" s="807"/>
      <c r="H69" s="808"/>
      <c r="I69" s="809"/>
      <c r="J69" s="810"/>
      <c r="K69" s="1259"/>
      <c r="L69" s="1262"/>
      <c r="M69" s="847"/>
      <c r="N69" s="848"/>
      <c r="O69" s="849"/>
      <c r="P69" s="1265"/>
      <c r="Q69" s="1256"/>
      <c r="R69" s="637">
        <f t="shared" si="15"/>
        <v>0</v>
      </c>
      <c r="S69" s="695">
        <f t="shared" si="16"/>
        <v>0</v>
      </c>
      <c r="T69" s="696" t="str">
        <f t="shared" si="17"/>
        <v>-</v>
      </c>
      <c r="U69" s="691">
        <v>1.64</v>
      </c>
      <c r="V69" s="250">
        <f t="shared" si="18"/>
        <v>0</v>
      </c>
      <c r="W69" s="251"/>
      <c r="X69" s="697" t="s">
        <v>1252</v>
      </c>
      <c r="Y69" s="697" t="s">
        <v>1261</v>
      </c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693"/>
      <c r="BP69" s="642"/>
      <c r="BQ69" s="441"/>
      <c r="BR69" s="441"/>
      <c r="BS69" s="441">
        <v>1</v>
      </c>
      <c r="BT69" s="441"/>
      <c r="BU69" s="441"/>
      <c r="BV69" s="587"/>
      <c r="BW69" s="441"/>
      <c r="BX69" s="441"/>
      <c r="BY69" s="441">
        <v>1</v>
      </c>
      <c r="BZ69" s="587"/>
      <c r="CA69" s="41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  <c r="GA69" s="26"/>
      <c r="GB69" s="26"/>
      <c r="GC69" s="26"/>
      <c r="GD69" s="26"/>
      <c r="GE69" s="26"/>
      <c r="GF69" s="26"/>
      <c r="GG69" s="26"/>
      <c r="GH69" s="26"/>
      <c r="GI69" s="26"/>
      <c r="GJ69" s="26"/>
      <c r="GK69" s="26"/>
      <c r="GL69" s="26"/>
      <c r="GM69" s="26"/>
      <c r="GN69" s="26"/>
      <c r="GO69" s="26"/>
      <c r="GP69" s="26"/>
      <c r="GQ69" s="26"/>
      <c r="GR69" s="26"/>
      <c r="GS69" s="26"/>
      <c r="GT69" s="26"/>
      <c r="GU69" s="26"/>
      <c r="GV69" s="26"/>
      <c r="GW69" s="26"/>
      <c r="GX69" s="26"/>
      <c r="GY69" s="26"/>
      <c r="GZ69" s="26"/>
      <c r="HA69" s="26"/>
      <c r="HB69" s="26"/>
      <c r="HC69" s="26"/>
      <c r="HD69" s="26"/>
      <c r="HE69" s="26"/>
      <c r="HF69" s="26"/>
      <c r="HG69" s="26"/>
      <c r="HH69" s="26"/>
      <c r="HI69" s="26"/>
      <c r="HJ69" s="26"/>
      <c r="HK69" s="26"/>
      <c r="HL69" s="26"/>
      <c r="HM69" s="26"/>
      <c r="HN69" s="26"/>
      <c r="HO69" s="26"/>
      <c r="HP69" s="26"/>
      <c r="HQ69" s="26"/>
      <c r="HR69" s="26"/>
      <c r="HS69" s="26"/>
      <c r="HT69" s="26"/>
      <c r="HU69" s="26"/>
      <c r="HV69" s="26"/>
      <c r="HW69" s="26"/>
      <c r="HX69" s="26"/>
      <c r="HY69" s="26"/>
      <c r="HZ69" s="26"/>
      <c r="IA69" s="26"/>
      <c r="IB69" s="26"/>
      <c r="IC69" s="26"/>
      <c r="ID69" s="26"/>
      <c r="IE69" s="26"/>
      <c r="IF69" s="26"/>
      <c r="IG69" s="26"/>
      <c r="IH69" s="26"/>
      <c r="II69" s="26"/>
      <c r="IJ69" s="26"/>
      <c r="IK69" s="26"/>
      <c r="IL69" s="26"/>
      <c r="IM69" s="26"/>
      <c r="IN69" s="26"/>
      <c r="IO69" s="26"/>
      <c r="IP69" s="26"/>
      <c r="IQ69" s="26"/>
      <c r="IR69" s="26"/>
      <c r="IS69" s="26"/>
      <c r="IT69" s="26"/>
      <c r="IU69" s="26"/>
      <c r="IV69" s="26"/>
      <c r="IW69" s="26"/>
      <c r="IX69" s="26"/>
      <c r="IY69" s="26"/>
      <c r="IZ69" s="26"/>
      <c r="JA69" s="26"/>
      <c r="JB69" s="26"/>
      <c r="JC69" s="26"/>
      <c r="JD69" s="26"/>
      <c r="JE69" s="26"/>
      <c r="JF69" s="26"/>
      <c r="JG69" s="26"/>
      <c r="JH69" s="26"/>
      <c r="JI69" s="26"/>
      <c r="JJ69" s="26"/>
      <c r="JK69" s="26"/>
      <c r="JL69" s="26"/>
      <c r="JM69" s="26"/>
      <c r="JN69" s="26"/>
      <c r="JO69" s="26"/>
      <c r="JP69" s="26"/>
      <c r="JQ69" s="26"/>
      <c r="JR69" s="26"/>
      <c r="JS69" s="26"/>
      <c r="JT69" s="26"/>
      <c r="JU69" s="26"/>
      <c r="JV69" s="26"/>
      <c r="JW69" s="26"/>
      <c r="JX69" s="26"/>
      <c r="JY69" s="26"/>
      <c r="JZ69" s="26"/>
      <c r="KA69" s="26"/>
      <c r="KB69" s="26"/>
      <c r="KC69" s="26"/>
      <c r="KD69" s="26"/>
      <c r="KE69" s="26"/>
      <c r="KF69" s="26"/>
      <c r="KG69" s="26"/>
      <c r="KH69" s="26"/>
      <c r="KI69" s="26"/>
      <c r="KJ69" s="26"/>
      <c r="KK69" s="26"/>
      <c r="KL69" s="26"/>
      <c r="KM69" s="26"/>
      <c r="KN69" s="26"/>
      <c r="KO69" s="26"/>
      <c r="KP69" s="26"/>
      <c r="KQ69" s="27"/>
    </row>
    <row r="70" spans="1:303" ht="13" customHeight="1">
      <c r="A70" s="1271"/>
      <c r="B70" s="694" t="s">
        <v>1062</v>
      </c>
      <c r="C70" s="694" t="s">
        <v>1063</v>
      </c>
      <c r="D70" s="670">
        <v>1</v>
      </c>
      <c r="E70" s="661">
        <v>172</v>
      </c>
      <c r="F70" s="812"/>
      <c r="G70" s="807"/>
      <c r="H70" s="808"/>
      <c r="I70" s="809"/>
      <c r="J70" s="810"/>
      <c r="K70" s="1259"/>
      <c r="L70" s="1262"/>
      <c r="M70" s="847"/>
      <c r="N70" s="848"/>
      <c r="O70" s="849"/>
      <c r="P70" s="1265"/>
      <c r="Q70" s="1256"/>
      <c r="R70" s="637">
        <f t="shared" si="15"/>
        <v>0</v>
      </c>
      <c r="S70" s="695">
        <f t="shared" si="16"/>
        <v>0</v>
      </c>
      <c r="T70" s="696" t="str">
        <f t="shared" si="17"/>
        <v>-</v>
      </c>
      <c r="U70" s="691">
        <v>1.06</v>
      </c>
      <c r="V70" s="250">
        <f t="shared" si="18"/>
        <v>0</v>
      </c>
      <c r="W70" s="251"/>
      <c r="X70" s="697" t="s">
        <v>1260</v>
      </c>
      <c r="Y70" s="697" t="s">
        <v>1260</v>
      </c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693"/>
      <c r="BP70" s="642"/>
      <c r="BQ70" s="441"/>
      <c r="BR70" s="441">
        <v>1</v>
      </c>
      <c r="BS70" s="441"/>
      <c r="BT70" s="441"/>
      <c r="BU70" s="441"/>
      <c r="BV70" s="587"/>
      <c r="BW70" s="441"/>
      <c r="BX70" s="441">
        <v>1</v>
      </c>
      <c r="BY70" s="441"/>
      <c r="BZ70" s="587"/>
      <c r="CA70" s="41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6"/>
      <c r="GE70" s="26"/>
      <c r="GF70" s="26"/>
      <c r="GG70" s="26"/>
      <c r="GH70" s="26"/>
      <c r="GI70" s="26"/>
      <c r="GJ70" s="26"/>
      <c r="GK70" s="26"/>
      <c r="GL70" s="26"/>
      <c r="GM70" s="26"/>
      <c r="GN70" s="26"/>
      <c r="GO70" s="26"/>
      <c r="GP70" s="26"/>
      <c r="GQ70" s="26"/>
      <c r="GR70" s="26"/>
      <c r="GS70" s="26"/>
      <c r="GT70" s="26"/>
      <c r="GU70" s="26"/>
      <c r="GV70" s="26"/>
      <c r="GW70" s="26"/>
      <c r="GX70" s="26"/>
      <c r="GY70" s="26"/>
      <c r="GZ70" s="26"/>
      <c r="HA70" s="26"/>
      <c r="HB70" s="26"/>
      <c r="HC70" s="26"/>
      <c r="HD70" s="26"/>
      <c r="HE70" s="26"/>
      <c r="HF70" s="26"/>
      <c r="HG70" s="26"/>
      <c r="HH70" s="26"/>
      <c r="HI70" s="26"/>
      <c r="HJ70" s="26"/>
      <c r="HK70" s="26"/>
      <c r="HL70" s="26"/>
      <c r="HM70" s="26"/>
      <c r="HN70" s="26"/>
      <c r="HO70" s="26"/>
      <c r="HP70" s="26"/>
      <c r="HQ70" s="26"/>
      <c r="HR70" s="26"/>
      <c r="HS70" s="26"/>
      <c r="HT70" s="26"/>
      <c r="HU70" s="26"/>
      <c r="HV70" s="26"/>
      <c r="HW70" s="26"/>
      <c r="HX70" s="26"/>
      <c r="HY70" s="26"/>
      <c r="HZ70" s="26"/>
      <c r="IA70" s="26"/>
      <c r="IB70" s="26"/>
      <c r="IC70" s="26"/>
      <c r="ID70" s="26"/>
      <c r="IE70" s="26"/>
      <c r="IF70" s="26"/>
      <c r="IG70" s="26"/>
      <c r="IH70" s="26"/>
      <c r="II70" s="26"/>
      <c r="IJ70" s="26"/>
      <c r="IK70" s="26"/>
      <c r="IL70" s="26"/>
      <c r="IM70" s="26"/>
      <c r="IN70" s="26"/>
      <c r="IO70" s="26"/>
      <c r="IP70" s="26"/>
      <c r="IQ70" s="26"/>
      <c r="IR70" s="26"/>
      <c r="IS70" s="26"/>
      <c r="IT70" s="26"/>
      <c r="IU70" s="26"/>
      <c r="IV70" s="26"/>
      <c r="IW70" s="26"/>
      <c r="IX70" s="26"/>
      <c r="IY70" s="26"/>
      <c r="IZ70" s="26"/>
      <c r="JA70" s="26"/>
      <c r="JB70" s="26"/>
      <c r="JC70" s="26"/>
      <c r="JD70" s="26"/>
      <c r="JE70" s="26"/>
      <c r="JF70" s="26"/>
      <c r="JG70" s="26"/>
      <c r="JH70" s="26"/>
      <c r="JI70" s="26"/>
      <c r="JJ70" s="26"/>
      <c r="JK70" s="26"/>
      <c r="JL70" s="26"/>
      <c r="JM70" s="26"/>
      <c r="JN70" s="26"/>
      <c r="JO70" s="26"/>
      <c r="JP70" s="26"/>
      <c r="JQ70" s="26"/>
      <c r="JR70" s="26"/>
      <c r="JS70" s="26"/>
      <c r="JT70" s="26"/>
      <c r="JU70" s="26"/>
      <c r="JV70" s="26"/>
      <c r="JW70" s="26"/>
      <c r="JX70" s="26"/>
      <c r="JY70" s="26"/>
      <c r="JZ70" s="26"/>
      <c r="KA70" s="26"/>
      <c r="KB70" s="26"/>
      <c r="KC70" s="26"/>
      <c r="KD70" s="26"/>
      <c r="KE70" s="26"/>
      <c r="KF70" s="26"/>
      <c r="KG70" s="26"/>
      <c r="KH70" s="26"/>
      <c r="KI70" s="26"/>
      <c r="KJ70" s="26"/>
      <c r="KK70" s="26"/>
      <c r="KL70" s="26"/>
      <c r="KM70" s="26"/>
      <c r="KN70" s="26"/>
      <c r="KO70" s="26"/>
      <c r="KP70" s="26"/>
      <c r="KQ70" s="27"/>
    </row>
    <row r="71" spans="1:303" ht="13" customHeight="1">
      <c r="A71" s="1271"/>
      <c r="B71" s="694" t="s">
        <v>1064</v>
      </c>
      <c r="C71" s="694" t="s">
        <v>1065</v>
      </c>
      <c r="D71" s="670">
        <v>1</v>
      </c>
      <c r="E71" s="661">
        <v>202</v>
      </c>
      <c r="F71" s="812"/>
      <c r="G71" s="807"/>
      <c r="H71" s="808"/>
      <c r="I71" s="809"/>
      <c r="J71" s="810"/>
      <c r="K71" s="1259"/>
      <c r="L71" s="1262"/>
      <c r="M71" s="847"/>
      <c r="N71" s="848"/>
      <c r="O71" s="849"/>
      <c r="P71" s="1265"/>
      <c r="Q71" s="1256"/>
      <c r="R71" s="637">
        <f t="shared" si="15"/>
        <v>0</v>
      </c>
      <c r="S71" s="695">
        <f t="shared" si="16"/>
        <v>0</v>
      </c>
      <c r="T71" s="696" t="str">
        <f t="shared" si="17"/>
        <v>-</v>
      </c>
      <c r="U71" s="691">
        <v>1.53</v>
      </c>
      <c r="V71" s="250">
        <f t="shared" si="18"/>
        <v>0</v>
      </c>
      <c r="W71" s="251"/>
      <c r="X71" s="697" t="s">
        <v>1252</v>
      </c>
      <c r="Y71" s="697" t="s">
        <v>1261</v>
      </c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693"/>
      <c r="BP71" s="642"/>
      <c r="BQ71" s="441"/>
      <c r="BR71" s="441"/>
      <c r="BS71" s="441">
        <v>1</v>
      </c>
      <c r="BT71" s="441"/>
      <c r="BU71" s="441"/>
      <c r="BV71" s="587"/>
      <c r="BW71" s="441"/>
      <c r="BX71" s="441"/>
      <c r="BY71" s="441">
        <v>1</v>
      </c>
      <c r="BZ71" s="587"/>
      <c r="CA71" s="41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6"/>
      <c r="GZ71" s="26"/>
      <c r="HA71" s="26"/>
      <c r="HB71" s="26"/>
      <c r="HC71" s="26"/>
      <c r="HD71" s="26"/>
      <c r="HE71" s="26"/>
      <c r="HF71" s="26"/>
      <c r="HG71" s="26"/>
      <c r="HH71" s="26"/>
      <c r="HI71" s="26"/>
      <c r="HJ71" s="26"/>
      <c r="HK71" s="26"/>
      <c r="HL71" s="26"/>
      <c r="HM71" s="26"/>
      <c r="HN71" s="26"/>
      <c r="HO71" s="26"/>
      <c r="HP71" s="26"/>
      <c r="HQ71" s="26"/>
      <c r="HR71" s="26"/>
      <c r="HS71" s="26"/>
      <c r="HT71" s="26"/>
      <c r="HU71" s="26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  <c r="IM71" s="26"/>
      <c r="IN71" s="26"/>
      <c r="IO71" s="26"/>
      <c r="IP71" s="26"/>
      <c r="IQ71" s="26"/>
      <c r="IR71" s="26"/>
      <c r="IS71" s="26"/>
      <c r="IT71" s="26"/>
      <c r="IU71" s="26"/>
      <c r="IV71" s="26"/>
      <c r="IW71" s="26"/>
      <c r="IX71" s="26"/>
      <c r="IY71" s="26"/>
      <c r="IZ71" s="26"/>
      <c r="JA71" s="26"/>
      <c r="JB71" s="26"/>
      <c r="JC71" s="26"/>
      <c r="JD71" s="26"/>
      <c r="JE71" s="26"/>
      <c r="JF71" s="26"/>
      <c r="JG71" s="26"/>
      <c r="JH71" s="26"/>
      <c r="JI71" s="26"/>
      <c r="JJ71" s="26"/>
      <c r="JK71" s="26"/>
      <c r="JL71" s="26"/>
      <c r="JM71" s="26"/>
      <c r="JN71" s="26"/>
      <c r="JO71" s="26"/>
      <c r="JP71" s="26"/>
      <c r="JQ71" s="26"/>
      <c r="JR71" s="26"/>
      <c r="JS71" s="26"/>
      <c r="JT71" s="26"/>
      <c r="JU71" s="26"/>
      <c r="JV71" s="26"/>
      <c r="JW71" s="26"/>
      <c r="JX71" s="26"/>
      <c r="JY71" s="26"/>
      <c r="JZ71" s="26"/>
      <c r="KA71" s="26"/>
      <c r="KB71" s="26"/>
      <c r="KC71" s="26"/>
      <c r="KD71" s="26"/>
      <c r="KE71" s="26"/>
      <c r="KF71" s="26"/>
      <c r="KG71" s="26"/>
      <c r="KH71" s="26"/>
      <c r="KI71" s="26"/>
      <c r="KJ71" s="26"/>
      <c r="KK71" s="26"/>
      <c r="KL71" s="26"/>
      <c r="KM71" s="26"/>
      <c r="KN71" s="26"/>
      <c r="KO71" s="26"/>
      <c r="KP71" s="26"/>
      <c r="KQ71" s="27"/>
    </row>
    <row r="72" spans="1:303" ht="13" customHeight="1">
      <c r="A72" s="1271"/>
      <c r="B72" s="694" t="s">
        <v>1066</v>
      </c>
      <c r="C72" s="694" t="s">
        <v>1067</v>
      </c>
      <c r="D72" s="670">
        <v>1</v>
      </c>
      <c r="E72" s="661">
        <v>171</v>
      </c>
      <c r="F72" s="812"/>
      <c r="G72" s="807"/>
      <c r="H72" s="808"/>
      <c r="I72" s="809"/>
      <c r="J72" s="810"/>
      <c r="K72" s="1259"/>
      <c r="L72" s="1262"/>
      <c r="M72" s="847"/>
      <c r="N72" s="848"/>
      <c r="O72" s="849"/>
      <c r="P72" s="1265"/>
      <c r="Q72" s="1256"/>
      <c r="R72" s="637">
        <f t="shared" si="15"/>
        <v>0</v>
      </c>
      <c r="S72" s="695">
        <f t="shared" si="16"/>
        <v>0</v>
      </c>
      <c r="T72" s="696" t="str">
        <f t="shared" si="17"/>
        <v>-</v>
      </c>
      <c r="U72" s="691">
        <v>1</v>
      </c>
      <c r="V72" s="250">
        <f t="shared" si="18"/>
        <v>0</v>
      </c>
      <c r="W72" s="251"/>
      <c r="X72" s="697" t="s">
        <v>1260</v>
      </c>
      <c r="Y72" s="697" t="s">
        <v>1260</v>
      </c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693"/>
      <c r="BP72" s="642"/>
      <c r="BQ72" s="441"/>
      <c r="BR72" s="441">
        <v>1</v>
      </c>
      <c r="BS72" s="441"/>
      <c r="BT72" s="441"/>
      <c r="BU72" s="441"/>
      <c r="BV72" s="587"/>
      <c r="BW72" s="441"/>
      <c r="BX72" s="441">
        <v>1</v>
      </c>
      <c r="BY72" s="441"/>
      <c r="BZ72" s="587"/>
      <c r="CA72" s="41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6"/>
      <c r="JO72" s="26"/>
      <c r="JP72" s="26"/>
      <c r="JQ72" s="26"/>
      <c r="JR72" s="26"/>
      <c r="JS72" s="26"/>
      <c r="JT72" s="26"/>
      <c r="JU72" s="26"/>
      <c r="JV72" s="26"/>
      <c r="JW72" s="26"/>
      <c r="JX72" s="26"/>
      <c r="JY72" s="26"/>
      <c r="JZ72" s="26"/>
      <c r="KA72" s="26"/>
      <c r="KB72" s="26"/>
      <c r="KC72" s="26"/>
      <c r="KD72" s="26"/>
      <c r="KE72" s="26"/>
      <c r="KF72" s="26"/>
      <c r="KG72" s="26"/>
      <c r="KH72" s="26"/>
      <c r="KI72" s="26"/>
      <c r="KJ72" s="26"/>
      <c r="KK72" s="26"/>
      <c r="KL72" s="26"/>
      <c r="KM72" s="26"/>
      <c r="KN72" s="26"/>
      <c r="KO72" s="26"/>
      <c r="KP72" s="26"/>
      <c r="KQ72" s="27"/>
    </row>
    <row r="73" spans="1:303" ht="13" customHeight="1">
      <c r="A73" s="1271"/>
      <c r="B73" s="720" t="s">
        <v>1068</v>
      </c>
      <c r="C73" s="720" t="s">
        <v>1069</v>
      </c>
      <c r="D73" s="254">
        <v>1</v>
      </c>
      <c r="E73" s="677">
        <v>170</v>
      </c>
      <c r="F73" s="831"/>
      <c r="G73" s="832"/>
      <c r="H73" s="833"/>
      <c r="I73" s="834"/>
      <c r="J73" s="835"/>
      <c r="K73" s="1260"/>
      <c r="L73" s="1263"/>
      <c r="M73" s="859"/>
      <c r="N73" s="860"/>
      <c r="O73" s="861"/>
      <c r="P73" s="1266"/>
      <c r="Q73" s="1257"/>
      <c r="R73" s="263">
        <f t="shared" si="15"/>
        <v>0</v>
      </c>
      <c r="S73" s="263">
        <f t="shared" si="16"/>
        <v>0</v>
      </c>
      <c r="T73" s="721" t="str">
        <f t="shared" si="17"/>
        <v>-</v>
      </c>
      <c r="U73" s="691">
        <v>1.06</v>
      </c>
      <c r="V73" s="250">
        <f t="shared" si="18"/>
        <v>0</v>
      </c>
      <c r="W73" s="251"/>
      <c r="X73" s="722" t="s">
        <v>1252</v>
      </c>
      <c r="Y73" s="722" t="s">
        <v>1260</v>
      </c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693"/>
      <c r="BP73" s="642"/>
      <c r="BQ73" s="441"/>
      <c r="BR73" s="441">
        <v>1</v>
      </c>
      <c r="BS73" s="441"/>
      <c r="BT73" s="441"/>
      <c r="BU73" s="441"/>
      <c r="BV73" s="587"/>
      <c r="BW73" s="441"/>
      <c r="BX73" s="441"/>
      <c r="BY73" s="441">
        <v>1</v>
      </c>
      <c r="BZ73" s="587"/>
      <c r="CA73" s="41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7"/>
    </row>
    <row r="74" spans="1:303" ht="13" customHeight="1">
      <c r="A74" s="1271" t="s">
        <v>1276</v>
      </c>
      <c r="B74" s="689" t="s">
        <v>1030</v>
      </c>
      <c r="C74" s="689" t="s">
        <v>1031</v>
      </c>
      <c r="D74" s="660">
        <v>1</v>
      </c>
      <c r="E74" s="661">
        <v>187</v>
      </c>
      <c r="F74" s="770"/>
      <c r="G74" s="799"/>
      <c r="H74" s="800"/>
      <c r="I74" s="801"/>
      <c r="J74" s="802"/>
      <c r="K74" s="1258"/>
      <c r="L74" s="1261"/>
      <c r="M74" s="844"/>
      <c r="N74" s="845"/>
      <c r="O74" s="846"/>
      <c r="P74" s="1264"/>
      <c r="Q74" s="1267"/>
      <c r="R74" s="637">
        <f t="shared" si="11"/>
        <v>0</v>
      </c>
      <c r="S74" s="247">
        <f t="shared" si="12"/>
        <v>0</v>
      </c>
      <c r="T74" s="690" t="str">
        <f t="shared" si="13"/>
        <v>-</v>
      </c>
      <c r="U74" s="691">
        <v>1.58</v>
      </c>
      <c r="V74" s="250">
        <f t="shared" si="10"/>
        <v>0</v>
      </c>
      <c r="W74" s="251"/>
      <c r="X74" s="692" t="s">
        <v>1254</v>
      </c>
      <c r="Y74" s="692" t="s">
        <v>1261</v>
      </c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693"/>
      <c r="BP74" s="642"/>
      <c r="BQ74" s="441"/>
      <c r="BR74" s="441"/>
      <c r="BS74" s="441">
        <v>1</v>
      </c>
      <c r="BT74" s="441"/>
      <c r="BU74" s="441"/>
      <c r="BV74" s="587"/>
      <c r="BW74" s="441">
        <v>1</v>
      </c>
      <c r="BX74" s="441"/>
      <c r="BY74" s="441"/>
      <c r="BZ74" s="587"/>
      <c r="CA74" s="41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7"/>
    </row>
    <row r="75" spans="1:303" ht="13" customHeight="1">
      <c r="A75" s="1271"/>
      <c r="B75" s="694" t="s">
        <v>1032</v>
      </c>
      <c r="C75" s="694" t="s">
        <v>1033</v>
      </c>
      <c r="D75" s="670">
        <v>1</v>
      </c>
      <c r="E75" s="661">
        <v>162</v>
      </c>
      <c r="F75" s="780"/>
      <c r="G75" s="807"/>
      <c r="H75" s="808"/>
      <c r="I75" s="809"/>
      <c r="J75" s="810"/>
      <c r="K75" s="1259"/>
      <c r="L75" s="1262"/>
      <c r="M75" s="847"/>
      <c r="N75" s="848"/>
      <c r="O75" s="849"/>
      <c r="P75" s="1265"/>
      <c r="Q75" s="1256"/>
      <c r="R75" s="637">
        <f t="shared" si="11"/>
        <v>0</v>
      </c>
      <c r="S75" s="695">
        <f t="shared" si="12"/>
        <v>0</v>
      </c>
      <c r="T75" s="696" t="str">
        <f t="shared" si="13"/>
        <v>-</v>
      </c>
      <c r="U75" s="691">
        <v>1.1200000000000001</v>
      </c>
      <c r="V75" s="250">
        <f t="shared" si="10"/>
        <v>0</v>
      </c>
      <c r="W75" s="251"/>
      <c r="X75" s="697" t="s">
        <v>1254</v>
      </c>
      <c r="Y75" s="697" t="s">
        <v>1261</v>
      </c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693"/>
      <c r="BP75" s="642"/>
      <c r="BQ75" s="441"/>
      <c r="BR75" s="441"/>
      <c r="BS75" s="441">
        <v>1</v>
      </c>
      <c r="BT75" s="441"/>
      <c r="BU75" s="441"/>
      <c r="BV75" s="587"/>
      <c r="BW75" s="441">
        <v>1</v>
      </c>
      <c r="BX75" s="441"/>
      <c r="BY75" s="441"/>
      <c r="BZ75" s="587"/>
      <c r="CA75" s="41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7"/>
    </row>
    <row r="76" spans="1:303" ht="13" customHeight="1">
      <c r="A76" s="1271"/>
      <c r="B76" s="694" t="s">
        <v>1034</v>
      </c>
      <c r="C76" s="694" t="s">
        <v>1035</v>
      </c>
      <c r="D76" s="670">
        <v>1</v>
      </c>
      <c r="E76" s="661">
        <v>187</v>
      </c>
      <c r="F76" s="780"/>
      <c r="G76" s="807"/>
      <c r="H76" s="808"/>
      <c r="I76" s="809"/>
      <c r="J76" s="810"/>
      <c r="K76" s="1259"/>
      <c r="L76" s="1262"/>
      <c r="M76" s="847"/>
      <c r="N76" s="848"/>
      <c r="O76" s="849"/>
      <c r="P76" s="1265"/>
      <c r="Q76" s="1256"/>
      <c r="R76" s="637">
        <f t="shared" si="11"/>
        <v>0</v>
      </c>
      <c r="S76" s="695">
        <f t="shared" si="12"/>
        <v>0</v>
      </c>
      <c r="T76" s="696" t="str">
        <f t="shared" si="13"/>
        <v>-</v>
      </c>
      <c r="U76" s="691">
        <v>1.58</v>
      </c>
      <c r="V76" s="250">
        <f t="shared" si="10"/>
        <v>0</v>
      </c>
      <c r="W76" s="251"/>
      <c r="X76" s="697" t="s">
        <v>1260</v>
      </c>
      <c r="Y76" s="697" t="s">
        <v>1261</v>
      </c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693"/>
      <c r="BP76" s="642"/>
      <c r="BQ76" s="441"/>
      <c r="BR76" s="441"/>
      <c r="BS76" s="441">
        <v>1</v>
      </c>
      <c r="BT76" s="441"/>
      <c r="BU76" s="441"/>
      <c r="BV76" s="587"/>
      <c r="BW76" s="441"/>
      <c r="BX76" s="441">
        <v>1</v>
      </c>
      <c r="BY76" s="441"/>
      <c r="BZ76" s="587"/>
      <c r="CA76" s="41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7"/>
    </row>
    <row r="77" spans="1:303" ht="13" customHeight="1">
      <c r="A77" s="1271"/>
      <c r="B77" s="694" t="s">
        <v>1036</v>
      </c>
      <c r="C77" s="694" t="s">
        <v>1037</v>
      </c>
      <c r="D77" s="670">
        <v>1</v>
      </c>
      <c r="E77" s="661">
        <v>155</v>
      </c>
      <c r="F77" s="780"/>
      <c r="G77" s="807"/>
      <c r="H77" s="808"/>
      <c r="I77" s="809"/>
      <c r="J77" s="810"/>
      <c r="K77" s="1259"/>
      <c r="L77" s="1262"/>
      <c r="M77" s="847"/>
      <c r="N77" s="848"/>
      <c r="O77" s="849"/>
      <c r="P77" s="1265"/>
      <c r="Q77" s="1256"/>
      <c r="R77" s="637">
        <f t="shared" si="11"/>
        <v>0</v>
      </c>
      <c r="S77" s="695">
        <f t="shared" si="12"/>
        <v>0</v>
      </c>
      <c r="T77" s="696" t="str">
        <f t="shared" si="13"/>
        <v>-</v>
      </c>
      <c r="U77" s="691">
        <v>1.06</v>
      </c>
      <c r="V77" s="250">
        <f t="shared" si="10"/>
        <v>0</v>
      </c>
      <c r="W77" s="251"/>
      <c r="X77" s="697" t="s">
        <v>1260</v>
      </c>
      <c r="Y77" s="697" t="s">
        <v>1260</v>
      </c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693"/>
      <c r="BP77" s="642"/>
      <c r="BQ77" s="441"/>
      <c r="BR77" s="441">
        <v>1</v>
      </c>
      <c r="BS77" s="441"/>
      <c r="BT77" s="441"/>
      <c r="BU77" s="441"/>
      <c r="BV77" s="587"/>
      <c r="BW77" s="441"/>
      <c r="BX77" s="441">
        <v>1</v>
      </c>
      <c r="BY77" s="441"/>
      <c r="BZ77" s="587"/>
      <c r="CA77" s="41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6"/>
      <c r="JO77" s="26"/>
      <c r="JP77" s="26"/>
      <c r="JQ77" s="26"/>
      <c r="JR77" s="26"/>
      <c r="JS77" s="26"/>
      <c r="JT77" s="26"/>
      <c r="JU77" s="26"/>
      <c r="JV77" s="26"/>
      <c r="JW77" s="26"/>
      <c r="JX77" s="26"/>
      <c r="JY77" s="26"/>
      <c r="JZ77" s="26"/>
      <c r="KA77" s="26"/>
      <c r="KB77" s="26"/>
      <c r="KC77" s="26"/>
      <c r="KD77" s="26"/>
      <c r="KE77" s="26"/>
      <c r="KF77" s="26"/>
      <c r="KG77" s="26"/>
      <c r="KH77" s="26"/>
      <c r="KI77" s="26"/>
      <c r="KJ77" s="26"/>
      <c r="KK77" s="26"/>
      <c r="KL77" s="26"/>
      <c r="KM77" s="26"/>
      <c r="KN77" s="26"/>
      <c r="KO77" s="26"/>
      <c r="KP77" s="26"/>
      <c r="KQ77" s="27"/>
    </row>
    <row r="78" spans="1:303" ht="13" customHeight="1">
      <c r="A78" s="1271"/>
      <c r="B78" s="694" t="s">
        <v>1038</v>
      </c>
      <c r="C78" s="694" t="s">
        <v>1039</v>
      </c>
      <c r="D78" s="670">
        <v>1</v>
      </c>
      <c r="E78" s="661">
        <v>187</v>
      </c>
      <c r="F78" s="780"/>
      <c r="G78" s="807"/>
      <c r="H78" s="808"/>
      <c r="I78" s="809"/>
      <c r="J78" s="810"/>
      <c r="K78" s="1259"/>
      <c r="L78" s="1262"/>
      <c r="M78" s="847"/>
      <c r="N78" s="848"/>
      <c r="O78" s="849"/>
      <c r="P78" s="1265"/>
      <c r="Q78" s="1256"/>
      <c r="R78" s="637">
        <f t="shared" ref="R78:R169" si="19">SUM(F78:Q78)</f>
        <v>0</v>
      </c>
      <c r="S78" s="695">
        <f t="shared" ref="S78:S169" si="20">R78*D78</f>
        <v>0</v>
      </c>
      <c r="T78" s="696" t="str">
        <f t="shared" ref="T78:T169" si="21">IF(R78&gt;0,R78*E78,"-")</f>
        <v>-</v>
      </c>
      <c r="U78" s="691">
        <v>1.58</v>
      </c>
      <c r="V78" s="250">
        <f t="shared" si="10"/>
        <v>0</v>
      </c>
      <c r="W78" s="251"/>
      <c r="X78" s="697" t="s">
        <v>1252</v>
      </c>
      <c r="Y78" s="697" t="s">
        <v>1261</v>
      </c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693"/>
      <c r="BP78" s="642"/>
      <c r="BQ78" s="441"/>
      <c r="BR78" s="441"/>
      <c r="BS78" s="441">
        <v>1</v>
      </c>
      <c r="BT78" s="441"/>
      <c r="BU78" s="441"/>
      <c r="BV78" s="587"/>
      <c r="BW78" s="441"/>
      <c r="BX78" s="441"/>
      <c r="BY78" s="441">
        <v>1</v>
      </c>
      <c r="BZ78" s="587"/>
      <c r="CA78" s="41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  <c r="HU78" s="26"/>
      <c r="HV78" s="26"/>
      <c r="HW78" s="26"/>
      <c r="HX78" s="26"/>
      <c r="HY78" s="26"/>
      <c r="HZ78" s="26"/>
      <c r="IA78" s="26"/>
      <c r="IB78" s="26"/>
      <c r="IC78" s="26"/>
      <c r="ID78" s="26"/>
      <c r="IE78" s="26"/>
      <c r="IF78" s="26"/>
      <c r="IG78" s="26"/>
      <c r="IH78" s="26"/>
      <c r="II78" s="26"/>
      <c r="IJ78" s="26"/>
      <c r="IK78" s="26"/>
      <c r="IL78" s="26"/>
      <c r="IM78" s="26"/>
      <c r="IN78" s="26"/>
      <c r="IO78" s="26"/>
      <c r="IP78" s="26"/>
      <c r="IQ78" s="26"/>
      <c r="IR78" s="26"/>
      <c r="IS78" s="26"/>
      <c r="IT78" s="26"/>
      <c r="IU78" s="26"/>
      <c r="IV78" s="26"/>
      <c r="IW78" s="26"/>
      <c r="IX78" s="26"/>
      <c r="IY78" s="26"/>
      <c r="IZ78" s="26"/>
      <c r="JA78" s="26"/>
      <c r="JB78" s="26"/>
      <c r="JC78" s="26"/>
      <c r="JD78" s="26"/>
      <c r="JE78" s="26"/>
      <c r="JF78" s="26"/>
      <c r="JG78" s="26"/>
      <c r="JH78" s="26"/>
      <c r="JI78" s="26"/>
      <c r="JJ78" s="26"/>
      <c r="JK78" s="26"/>
      <c r="JL78" s="26"/>
      <c r="JM78" s="26"/>
      <c r="JN78" s="26"/>
      <c r="JO78" s="26"/>
      <c r="JP78" s="26"/>
      <c r="JQ78" s="26"/>
      <c r="JR78" s="26"/>
      <c r="JS78" s="26"/>
      <c r="JT78" s="26"/>
      <c r="JU78" s="26"/>
      <c r="JV78" s="26"/>
      <c r="JW78" s="26"/>
      <c r="JX78" s="26"/>
      <c r="JY78" s="26"/>
      <c r="JZ78" s="26"/>
      <c r="KA78" s="26"/>
      <c r="KB78" s="26"/>
      <c r="KC78" s="26"/>
      <c r="KD78" s="26"/>
      <c r="KE78" s="26"/>
      <c r="KF78" s="26"/>
      <c r="KG78" s="26"/>
      <c r="KH78" s="26"/>
      <c r="KI78" s="26"/>
      <c r="KJ78" s="26"/>
      <c r="KK78" s="26"/>
      <c r="KL78" s="26"/>
      <c r="KM78" s="26"/>
      <c r="KN78" s="26"/>
      <c r="KO78" s="26"/>
      <c r="KP78" s="26"/>
      <c r="KQ78" s="27"/>
    </row>
    <row r="79" spans="1:303" ht="13" customHeight="1">
      <c r="A79" s="1271"/>
      <c r="B79" s="694" t="s">
        <v>1040</v>
      </c>
      <c r="C79" s="694" t="s">
        <v>1041</v>
      </c>
      <c r="D79" s="670">
        <v>1</v>
      </c>
      <c r="E79" s="661">
        <v>185</v>
      </c>
      <c r="F79" s="780"/>
      <c r="G79" s="807"/>
      <c r="H79" s="808"/>
      <c r="I79" s="809"/>
      <c r="J79" s="810"/>
      <c r="K79" s="1259"/>
      <c r="L79" s="1262"/>
      <c r="M79" s="847"/>
      <c r="N79" s="848"/>
      <c r="O79" s="849"/>
      <c r="P79" s="1265"/>
      <c r="Q79" s="1256"/>
      <c r="R79" s="637">
        <f t="shared" si="19"/>
        <v>0</v>
      </c>
      <c r="S79" s="695">
        <f t="shared" si="20"/>
        <v>0</v>
      </c>
      <c r="T79" s="696" t="str">
        <f t="shared" si="21"/>
        <v>-</v>
      </c>
      <c r="U79" s="691">
        <v>1.64</v>
      </c>
      <c r="V79" s="250">
        <f t="shared" si="10"/>
        <v>0</v>
      </c>
      <c r="W79" s="251"/>
      <c r="X79" s="697" t="s">
        <v>1252</v>
      </c>
      <c r="Y79" s="697" t="s">
        <v>1261</v>
      </c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693"/>
      <c r="BP79" s="642"/>
      <c r="BQ79" s="441"/>
      <c r="BR79" s="441"/>
      <c r="BS79" s="441">
        <v>1</v>
      </c>
      <c r="BT79" s="441"/>
      <c r="BU79" s="441"/>
      <c r="BV79" s="587"/>
      <c r="BW79" s="441"/>
      <c r="BX79" s="441"/>
      <c r="BY79" s="441">
        <v>1</v>
      </c>
      <c r="BZ79" s="587"/>
      <c r="CA79" s="41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6"/>
      <c r="FN79" s="26"/>
      <c r="FO79" s="26"/>
      <c r="FP79" s="26"/>
      <c r="FQ79" s="26"/>
      <c r="FR79" s="26"/>
      <c r="FS79" s="26"/>
      <c r="FT79" s="26"/>
      <c r="FU79" s="26"/>
      <c r="FV79" s="26"/>
      <c r="FW79" s="26"/>
      <c r="FX79" s="26"/>
      <c r="FY79" s="26"/>
      <c r="FZ79" s="26"/>
      <c r="GA79" s="26"/>
      <c r="GB79" s="26"/>
      <c r="GC79" s="26"/>
      <c r="GD79" s="26"/>
      <c r="GE79" s="26"/>
      <c r="GF79" s="26"/>
      <c r="GG79" s="26"/>
      <c r="GH79" s="26"/>
      <c r="GI79" s="26"/>
      <c r="GJ79" s="26"/>
      <c r="GK79" s="26"/>
      <c r="GL79" s="26"/>
      <c r="GM79" s="26"/>
      <c r="GN79" s="26"/>
      <c r="GO79" s="26"/>
      <c r="GP79" s="26"/>
      <c r="GQ79" s="26"/>
      <c r="GR79" s="26"/>
      <c r="GS79" s="26"/>
      <c r="GT79" s="26"/>
      <c r="GU79" s="26"/>
      <c r="GV79" s="26"/>
      <c r="GW79" s="26"/>
      <c r="GX79" s="26"/>
      <c r="GY79" s="26"/>
      <c r="GZ79" s="26"/>
      <c r="HA79" s="26"/>
      <c r="HB79" s="26"/>
      <c r="HC79" s="26"/>
      <c r="HD79" s="26"/>
      <c r="HE79" s="26"/>
      <c r="HF79" s="26"/>
      <c r="HG79" s="26"/>
      <c r="HH79" s="26"/>
      <c r="HI79" s="26"/>
      <c r="HJ79" s="26"/>
      <c r="HK79" s="26"/>
      <c r="HL79" s="26"/>
      <c r="HM79" s="26"/>
      <c r="HN79" s="26"/>
      <c r="HO79" s="26"/>
      <c r="HP79" s="26"/>
      <c r="HQ79" s="26"/>
      <c r="HR79" s="26"/>
      <c r="HS79" s="26"/>
      <c r="HT79" s="26"/>
      <c r="HU79" s="26"/>
      <c r="HV79" s="26"/>
      <c r="HW79" s="26"/>
      <c r="HX79" s="26"/>
      <c r="HY79" s="26"/>
      <c r="HZ79" s="26"/>
      <c r="IA79" s="26"/>
      <c r="IB79" s="26"/>
      <c r="IC79" s="26"/>
      <c r="ID79" s="26"/>
      <c r="IE79" s="26"/>
      <c r="IF79" s="26"/>
      <c r="IG79" s="26"/>
      <c r="IH79" s="26"/>
      <c r="II79" s="26"/>
      <c r="IJ79" s="26"/>
      <c r="IK79" s="26"/>
      <c r="IL79" s="26"/>
      <c r="IM79" s="26"/>
      <c r="IN79" s="26"/>
      <c r="IO79" s="26"/>
      <c r="IP79" s="26"/>
      <c r="IQ79" s="26"/>
      <c r="IR79" s="26"/>
      <c r="IS79" s="26"/>
      <c r="IT79" s="26"/>
      <c r="IU79" s="26"/>
      <c r="IV79" s="26"/>
      <c r="IW79" s="26"/>
      <c r="IX79" s="26"/>
      <c r="IY79" s="26"/>
      <c r="IZ79" s="26"/>
      <c r="JA79" s="26"/>
      <c r="JB79" s="26"/>
      <c r="JC79" s="26"/>
      <c r="JD79" s="26"/>
      <c r="JE79" s="26"/>
      <c r="JF79" s="26"/>
      <c r="JG79" s="26"/>
      <c r="JH79" s="26"/>
      <c r="JI79" s="26"/>
      <c r="JJ79" s="26"/>
      <c r="JK79" s="26"/>
      <c r="JL79" s="26"/>
      <c r="JM79" s="26"/>
      <c r="JN79" s="26"/>
      <c r="JO79" s="26"/>
      <c r="JP79" s="26"/>
      <c r="JQ79" s="26"/>
      <c r="JR79" s="26"/>
      <c r="JS79" s="26"/>
      <c r="JT79" s="26"/>
      <c r="JU79" s="26"/>
      <c r="JV79" s="26"/>
      <c r="JW79" s="26"/>
      <c r="JX79" s="26"/>
      <c r="JY79" s="26"/>
      <c r="JZ79" s="26"/>
      <c r="KA79" s="26"/>
      <c r="KB79" s="26"/>
      <c r="KC79" s="26"/>
      <c r="KD79" s="26"/>
      <c r="KE79" s="26"/>
      <c r="KF79" s="26"/>
      <c r="KG79" s="26"/>
      <c r="KH79" s="26"/>
      <c r="KI79" s="26"/>
      <c r="KJ79" s="26"/>
      <c r="KK79" s="26"/>
      <c r="KL79" s="26"/>
      <c r="KM79" s="26"/>
      <c r="KN79" s="26"/>
      <c r="KO79" s="26"/>
      <c r="KP79" s="26"/>
      <c r="KQ79" s="27"/>
    </row>
    <row r="80" spans="1:303" ht="13" customHeight="1">
      <c r="A80" s="1271"/>
      <c r="B80" s="694" t="s">
        <v>1042</v>
      </c>
      <c r="C80" s="694" t="s">
        <v>1043</v>
      </c>
      <c r="D80" s="670">
        <v>1</v>
      </c>
      <c r="E80" s="661">
        <v>157</v>
      </c>
      <c r="F80" s="780"/>
      <c r="G80" s="807"/>
      <c r="H80" s="808"/>
      <c r="I80" s="809"/>
      <c r="J80" s="810"/>
      <c r="K80" s="1259"/>
      <c r="L80" s="1262"/>
      <c r="M80" s="847"/>
      <c r="N80" s="848"/>
      <c r="O80" s="849"/>
      <c r="P80" s="1265"/>
      <c r="Q80" s="1256"/>
      <c r="R80" s="637">
        <f t="shared" si="19"/>
        <v>0</v>
      </c>
      <c r="S80" s="695">
        <f t="shared" si="20"/>
        <v>0</v>
      </c>
      <c r="T80" s="696" t="str">
        <f t="shared" si="21"/>
        <v>-</v>
      </c>
      <c r="U80" s="691">
        <v>1.06</v>
      </c>
      <c r="V80" s="250">
        <f t="shared" si="10"/>
        <v>0</v>
      </c>
      <c r="W80" s="251"/>
      <c r="X80" s="697" t="s">
        <v>1260</v>
      </c>
      <c r="Y80" s="697" t="s">
        <v>1260</v>
      </c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693"/>
      <c r="BP80" s="642"/>
      <c r="BQ80" s="441"/>
      <c r="BR80" s="441">
        <v>1</v>
      </c>
      <c r="BS80" s="441"/>
      <c r="BT80" s="441"/>
      <c r="BU80" s="441"/>
      <c r="BV80" s="587"/>
      <c r="BW80" s="441"/>
      <c r="BX80" s="441">
        <v>1</v>
      </c>
      <c r="BY80" s="441"/>
      <c r="BZ80" s="587"/>
      <c r="CA80" s="41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GI80" s="26"/>
      <c r="GJ80" s="26"/>
      <c r="GK80" s="26"/>
      <c r="GL80" s="26"/>
      <c r="GM80" s="26"/>
      <c r="GN80" s="26"/>
      <c r="GO80" s="26"/>
      <c r="GP80" s="26"/>
      <c r="GQ80" s="26"/>
      <c r="GR80" s="26"/>
      <c r="GS80" s="26"/>
      <c r="GT80" s="26"/>
      <c r="GU80" s="26"/>
      <c r="GV80" s="26"/>
      <c r="GW80" s="26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  <c r="IM80" s="26"/>
      <c r="IN80" s="26"/>
      <c r="IO80" s="26"/>
      <c r="IP80" s="26"/>
      <c r="IQ80" s="26"/>
      <c r="IR80" s="26"/>
      <c r="IS80" s="26"/>
      <c r="IT80" s="26"/>
      <c r="IU80" s="26"/>
      <c r="IV80" s="26"/>
      <c r="IW80" s="26"/>
      <c r="IX80" s="26"/>
      <c r="IY80" s="26"/>
      <c r="IZ80" s="26"/>
      <c r="JA80" s="26"/>
      <c r="JB80" s="26"/>
      <c r="JC80" s="26"/>
      <c r="JD80" s="26"/>
      <c r="JE80" s="26"/>
      <c r="JF80" s="26"/>
      <c r="JG80" s="26"/>
      <c r="JH80" s="26"/>
      <c r="JI80" s="26"/>
      <c r="JJ80" s="26"/>
      <c r="JK80" s="26"/>
      <c r="JL80" s="26"/>
      <c r="JM80" s="26"/>
      <c r="JN80" s="26"/>
      <c r="JO80" s="26"/>
      <c r="JP80" s="26"/>
      <c r="JQ80" s="26"/>
      <c r="JR80" s="26"/>
      <c r="JS80" s="26"/>
      <c r="JT80" s="26"/>
      <c r="JU80" s="26"/>
      <c r="JV80" s="26"/>
      <c r="JW80" s="26"/>
      <c r="JX80" s="26"/>
      <c r="JY80" s="26"/>
      <c r="JZ80" s="26"/>
      <c r="KA80" s="26"/>
      <c r="KB80" s="26"/>
      <c r="KC80" s="26"/>
      <c r="KD80" s="26"/>
      <c r="KE80" s="26"/>
      <c r="KF80" s="26"/>
      <c r="KG80" s="26"/>
      <c r="KH80" s="26"/>
      <c r="KI80" s="26"/>
      <c r="KJ80" s="26"/>
      <c r="KK80" s="26"/>
      <c r="KL80" s="26"/>
      <c r="KM80" s="26"/>
      <c r="KN80" s="26"/>
      <c r="KO80" s="26"/>
      <c r="KP80" s="26"/>
      <c r="KQ80" s="27"/>
    </row>
    <row r="81" spans="1:303" ht="13" customHeight="1">
      <c r="A81" s="1271"/>
      <c r="B81" s="694" t="s">
        <v>1044</v>
      </c>
      <c r="C81" s="694" t="s">
        <v>1045</v>
      </c>
      <c r="D81" s="670">
        <v>1</v>
      </c>
      <c r="E81" s="661">
        <v>184</v>
      </c>
      <c r="F81" s="780"/>
      <c r="G81" s="807"/>
      <c r="H81" s="808"/>
      <c r="I81" s="809"/>
      <c r="J81" s="810"/>
      <c r="K81" s="1259"/>
      <c r="L81" s="1262"/>
      <c r="M81" s="847"/>
      <c r="N81" s="848"/>
      <c r="O81" s="849"/>
      <c r="P81" s="1265"/>
      <c r="Q81" s="1256"/>
      <c r="R81" s="637">
        <f t="shared" si="19"/>
        <v>0</v>
      </c>
      <c r="S81" s="695">
        <f t="shared" si="20"/>
        <v>0</v>
      </c>
      <c r="T81" s="696" t="str">
        <f t="shared" si="21"/>
        <v>-</v>
      </c>
      <c r="U81" s="691">
        <v>1.53</v>
      </c>
      <c r="V81" s="250">
        <f t="shared" si="10"/>
        <v>0</v>
      </c>
      <c r="W81" s="251"/>
      <c r="X81" s="697" t="s">
        <v>1252</v>
      </c>
      <c r="Y81" s="697" t="s">
        <v>1261</v>
      </c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693"/>
      <c r="BP81" s="642"/>
      <c r="BQ81" s="441"/>
      <c r="BR81" s="441"/>
      <c r="BS81" s="441">
        <v>1</v>
      </c>
      <c r="BT81" s="441"/>
      <c r="BU81" s="441"/>
      <c r="BV81" s="587"/>
      <c r="BW81" s="441"/>
      <c r="BX81" s="441"/>
      <c r="BY81" s="441">
        <v>1</v>
      </c>
      <c r="BZ81" s="587"/>
      <c r="CA81" s="41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  <c r="DZ81" s="26"/>
      <c r="EA81" s="26"/>
      <c r="EB81" s="26"/>
      <c r="EC81" s="26"/>
      <c r="ED81" s="26"/>
      <c r="EE81" s="26"/>
      <c r="EF81" s="26"/>
      <c r="EG81" s="26"/>
      <c r="EH81" s="26"/>
      <c r="EI81" s="26"/>
      <c r="EJ81" s="26"/>
      <c r="EK81" s="26"/>
      <c r="EL81" s="26"/>
      <c r="EM81" s="26"/>
      <c r="EN81" s="26"/>
      <c r="EO81" s="26"/>
      <c r="EP81" s="26"/>
      <c r="EQ81" s="26"/>
      <c r="ER81" s="26"/>
      <c r="ES81" s="26"/>
      <c r="ET81" s="26"/>
      <c r="EU81" s="26"/>
      <c r="EV81" s="26"/>
      <c r="EW81" s="26"/>
      <c r="EX81" s="26"/>
      <c r="EY81" s="26"/>
      <c r="EZ81" s="26"/>
      <c r="FA81" s="26"/>
      <c r="FB81" s="26"/>
      <c r="FC81" s="26"/>
      <c r="FD81" s="26"/>
      <c r="FE81" s="26"/>
      <c r="FF81" s="26"/>
      <c r="FG81" s="26"/>
      <c r="FH81" s="26"/>
      <c r="FI81" s="26"/>
      <c r="FJ81" s="26"/>
      <c r="FK81" s="26"/>
      <c r="FL81" s="26"/>
      <c r="FM81" s="26"/>
      <c r="FN81" s="26"/>
      <c r="FO81" s="26"/>
      <c r="FP81" s="26"/>
      <c r="FQ81" s="26"/>
      <c r="FR81" s="26"/>
      <c r="FS81" s="26"/>
      <c r="FT81" s="26"/>
      <c r="FU81" s="26"/>
      <c r="FV81" s="26"/>
      <c r="FW81" s="26"/>
      <c r="FX81" s="26"/>
      <c r="FY81" s="26"/>
      <c r="FZ81" s="26"/>
      <c r="GA81" s="26"/>
      <c r="GB81" s="26"/>
      <c r="GC81" s="26"/>
      <c r="GD81" s="26"/>
      <c r="GE81" s="26"/>
      <c r="GF81" s="26"/>
      <c r="GG81" s="26"/>
      <c r="GH81" s="26"/>
      <c r="GI81" s="26"/>
      <c r="GJ81" s="26"/>
      <c r="GK81" s="26"/>
      <c r="GL81" s="26"/>
      <c r="GM81" s="26"/>
      <c r="GN81" s="26"/>
      <c r="GO81" s="26"/>
      <c r="GP81" s="26"/>
      <c r="GQ81" s="26"/>
      <c r="GR81" s="26"/>
      <c r="GS81" s="26"/>
      <c r="GT81" s="26"/>
      <c r="GU81" s="26"/>
      <c r="GV81" s="26"/>
      <c r="GW81" s="26"/>
      <c r="GX81" s="26"/>
      <c r="GY81" s="26"/>
      <c r="GZ81" s="26"/>
      <c r="HA81" s="26"/>
      <c r="HB81" s="26"/>
      <c r="HC81" s="26"/>
      <c r="HD81" s="26"/>
      <c r="HE81" s="26"/>
      <c r="HF81" s="26"/>
      <c r="HG81" s="26"/>
      <c r="HH81" s="26"/>
      <c r="HI81" s="26"/>
      <c r="HJ81" s="26"/>
      <c r="HK81" s="26"/>
      <c r="HL81" s="26"/>
      <c r="HM81" s="26"/>
      <c r="HN81" s="26"/>
      <c r="HO81" s="26"/>
      <c r="HP81" s="26"/>
      <c r="HQ81" s="26"/>
      <c r="HR81" s="26"/>
      <c r="HS81" s="26"/>
      <c r="HT81" s="26"/>
      <c r="HU81" s="26"/>
      <c r="HV81" s="26"/>
      <c r="HW81" s="26"/>
      <c r="HX81" s="26"/>
      <c r="HY81" s="26"/>
      <c r="HZ81" s="26"/>
      <c r="IA81" s="26"/>
      <c r="IB81" s="26"/>
      <c r="IC81" s="26"/>
      <c r="ID81" s="26"/>
      <c r="IE81" s="26"/>
      <c r="IF81" s="26"/>
      <c r="IG81" s="26"/>
      <c r="IH81" s="26"/>
      <c r="II81" s="26"/>
      <c r="IJ81" s="26"/>
      <c r="IK81" s="26"/>
      <c r="IL81" s="26"/>
      <c r="IM81" s="26"/>
      <c r="IN81" s="26"/>
      <c r="IO81" s="26"/>
      <c r="IP81" s="26"/>
      <c r="IQ81" s="26"/>
      <c r="IR81" s="26"/>
      <c r="IS81" s="26"/>
      <c r="IT81" s="26"/>
      <c r="IU81" s="26"/>
      <c r="IV81" s="26"/>
      <c r="IW81" s="26"/>
      <c r="IX81" s="26"/>
      <c r="IY81" s="26"/>
      <c r="IZ81" s="26"/>
      <c r="JA81" s="26"/>
      <c r="JB81" s="26"/>
      <c r="JC81" s="26"/>
      <c r="JD81" s="26"/>
      <c r="JE81" s="26"/>
      <c r="JF81" s="26"/>
      <c r="JG81" s="26"/>
      <c r="JH81" s="26"/>
      <c r="JI81" s="26"/>
      <c r="JJ81" s="26"/>
      <c r="JK81" s="26"/>
      <c r="JL81" s="26"/>
      <c r="JM81" s="26"/>
      <c r="JN81" s="26"/>
      <c r="JO81" s="26"/>
      <c r="JP81" s="26"/>
      <c r="JQ81" s="26"/>
      <c r="JR81" s="26"/>
      <c r="JS81" s="26"/>
      <c r="JT81" s="26"/>
      <c r="JU81" s="26"/>
      <c r="JV81" s="26"/>
      <c r="JW81" s="26"/>
      <c r="JX81" s="26"/>
      <c r="JY81" s="26"/>
      <c r="JZ81" s="26"/>
      <c r="KA81" s="26"/>
      <c r="KB81" s="26"/>
      <c r="KC81" s="26"/>
      <c r="KD81" s="26"/>
      <c r="KE81" s="26"/>
      <c r="KF81" s="26"/>
      <c r="KG81" s="26"/>
      <c r="KH81" s="26"/>
      <c r="KI81" s="26"/>
      <c r="KJ81" s="26"/>
      <c r="KK81" s="26"/>
      <c r="KL81" s="26"/>
      <c r="KM81" s="26"/>
      <c r="KN81" s="26"/>
      <c r="KO81" s="26"/>
      <c r="KP81" s="26"/>
      <c r="KQ81" s="27"/>
    </row>
    <row r="82" spans="1:303" ht="13" customHeight="1">
      <c r="A82" s="1271"/>
      <c r="B82" s="694" t="s">
        <v>1046</v>
      </c>
      <c r="C82" s="694" t="s">
        <v>1047</v>
      </c>
      <c r="D82" s="670">
        <v>1</v>
      </c>
      <c r="E82" s="661">
        <v>157</v>
      </c>
      <c r="F82" s="780"/>
      <c r="G82" s="807"/>
      <c r="H82" s="808"/>
      <c r="I82" s="809"/>
      <c r="J82" s="810"/>
      <c r="K82" s="1259"/>
      <c r="L82" s="1262"/>
      <c r="M82" s="847"/>
      <c r="N82" s="848"/>
      <c r="O82" s="849"/>
      <c r="P82" s="1265"/>
      <c r="Q82" s="1256"/>
      <c r="R82" s="637">
        <f t="shared" si="19"/>
        <v>0</v>
      </c>
      <c r="S82" s="695">
        <f t="shared" si="20"/>
        <v>0</v>
      </c>
      <c r="T82" s="696" t="str">
        <f t="shared" si="21"/>
        <v>-</v>
      </c>
      <c r="U82" s="691">
        <v>1</v>
      </c>
      <c r="V82" s="250">
        <f t="shared" si="10"/>
        <v>0</v>
      </c>
      <c r="W82" s="251"/>
      <c r="X82" s="697" t="s">
        <v>1260</v>
      </c>
      <c r="Y82" s="697" t="s">
        <v>1260</v>
      </c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693"/>
      <c r="BP82" s="642"/>
      <c r="BQ82" s="441"/>
      <c r="BR82" s="441">
        <v>1</v>
      </c>
      <c r="BS82" s="441"/>
      <c r="BT82" s="441"/>
      <c r="BU82" s="441"/>
      <c r="BV82" s="587"/>
      <c r="BW82" s="441"/>
      <c r="BX82" s="441">
        <v>1</v>
      </c>
      <c r="BY82" s="441"/>
      <c r="BZ82" s="587"/>
      <c r="CA82" s="41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6"/>
      <c r="EX82" s="26"/>
      <c r="EY82" s="26"/>
      <c r="EZ82" s="26"/>
      <c r="FA82" s="26"/>
      <c r="FB82" s="26"/>
      <c r="FC82" s="26"/>
      <c r="FD82" s="26"/>
      <c r="FE82" s="26"/>
      <c r="FF82" s="26"/>
      <c r="FG82" s="26"/>
      <c r="FH82" s="26"/>
      <c r="FI82" s="26"/>
      <c r="FJ82" s="26"/>
      <c r="FK82" s="26"/>
      <c r="FL82" s="26"/>
      <c r="FM82" s="26"/>
      <c r="FN82" s="26"/>
      <c r="FO82" s="26"/>
      <c r="FP82" s="26"/>
      <c r="FQ82" s="26"/>
      <c r="FR82" s="26"/>
      <c r="FS82" s="26"/>
      <c r="FT82" s="26"/>
      <c r="FU82" s="26"/>
      <c r="FV82" s="26"/>
      <c r="FW82" s="26"/>
      <c r="FX82" s="26"/>
      <c r="FY82" s="26"/>
      <c r="FZ82" s="26"/>
      <c r="GA82" s="26"/>
      <c r="GB82" s="26"/>
      <c r="GC82" s="26"/>
      <c r="GD82" s="26"/>
      <c r="GE82" s="26"/>
      <c r="GF82" s="26"/>
      <c r="GG82" s="26"/>
      <c r="GH82" s="26"/>
      <c r="GI82" s="26"/>
      <c r="GJ82" s="26"/>
      <c r="GK82" s="26"/>
      <c r="GL82" s="26"/>
      <c r="GM82" s="26"/>
      <c r="GN82" s="26"/>
      <c r="GO82" s="26"/>
      <c r="GP82" s="26"/>
      <c r="GQ82" s="26"/>
      <c r="GR82" s="26"/>
      <c r="GS82" s="26"/>
      <c r="GT82" s="26"/>
      <c r="GU82" s="26"/>
      <c r="GV82" s="26"/>
      <c r="GW82" s="26"/>
      <c r="GX82" s="26"/>
      <c r="GY82" s="26"/>
      <c r="GZ82" s="26"/>
      <c r="HA82" s="26"/>
      <c r="HB82" s="26"/>
      <c r="HC82" s="26"/>
      <c r="HD82" s="26"/>
      <c r="HE82" s="26"/>
      <c r="HF82" s="26"/>
      <c r="HG82" s="26"/>
      <c r="HH82" s="26"/>
      <c r="HI82" s="26"/>
      <c r="HJ82" s="26"/>
      <c r="HK82" s="26"/>
      <c r="HL82" s="26"/>
      <c r="HM82" s="26"/>
      <c r="HN82" s="26"/>
      <c r="HO82" s="26"/>
      <c r="HP82" s="26"/>
      <c r="HQ82" s="26"/>
      <c r="HR82" s="26"/>
      <c r="HS82" s="26"/>
      <c r="HT82" s="26"/>
      <c r="HU82" s="26"/>
      <c r="HV82" s="26"/>
      <c r="HW82" s="26"/>
      <c r="HX82" s="26"/>
      <c r="HY82" s="26"/>
      <c r="HZ82" s="26"/>
      <c r="IA82" s="26"/>
      <c r="IB82" s="26"/>
      <c r="IC82" s="26"/>
      <c r="ID82" s="26"/>
      <c r="IE82" s="26"/>
      <c r="IF82" s="26"/>
      <c r="IG82" s="26"/>
      <c r="IH82" s="26"/>
      <c r="II82" s="26"/>
      <c r="IJ82" s="26"/>
      <c r="IK82" s="26"/>
      <c r="IL82" s="26"/>
      <c r="IM82" s="26"/>
      <c r="IN82" s="26"/>
      <c r="IO82" s="26"/>
      <c r="IP82" s="26"/>
      <c r="IQ82" s="26"/>
      <c r="IR82" s="26"/>
      <c r="IS82" s="26"/>
      <c r="IT82" s="26"/>
      <c r="IU82" s="26"/>
      <c r="IV82" s="26"/>
      <c r="IW82" s="26"/>
      <c r="IX82" s="26"/>
      <c r="IY82" s="26"/>
      <c r="IZ82" s="26"/>
      <c r="JA82" s="26"/>
      <c r="JB82" s="26"/>
      <c r="JC82" s="26"/>
      <c r="JD82" s="26"/>
      <c r="JE82" s="26"/>
      <c r="JF82" s="26"/>
      <c r="JG82" s="26"/>
      <c r="JH82" s="26"/>
      <c r="JI82" s="26"/>
      <c r="JJ82" s="26"/>
      <c r="JK82" s="26"/>
      <c r="JL82" s="26"/>
      <c r="JM82" s="26"/>
      <c r="JN82" s="26"/>
      <c r="JO82" s="26"/>
      <c r="JP82" s="26"/>
      <c r="JQ82" s="26"/>
      <c r="JR82" s="26"/>
      <c r="JS82" s="26"/>
      <c r="JT82" s="26"/>
      <c r="JU82" s="26"/>
      <c r="JV82" s="26"/>
      <c r="JW82" s="26"/>
      <c r="JX82" s="26"/>
      <c r="JY82" s="26"/>
      <c r="JZ82" s="26"/>
      <c r="KA82" s="26"/>
      <c r="KB82" s="26"/>
      <c r="KC82" s="26"/>
      <c r="KD82" s="26"/>
      <c r="KE82" s="26"/>
      <c r="KF82" s="26"/>
      <c r="KG82" s="26"/>
      <c r="KH82" s="26"/>
      <c r="KI82" s="26"/>
      <c r="KJ82" s="26"/>
      <c r="KK82" s="26"/>
      <c r="KL82" s="26"/>
      <c r="KM82" s="26"/>
      <c r="KN82" s="26"/>
      <c r="KO82" s="26"/>
      <c r="KP82" s="26"/>
      <c r="KQ82" s="27"/>
    </row>
    <row r="83" spans="1:303" ht="13" customHeight="1">
      <c r="A83" s="1240"/>
      <c r="B83" s="723" t="s">
        <v>1048</v>
      </c>
      <c r="C83" s="723" t="s">
        <v>1049</v>
      </c>
      <c r="D83" s="676">
        <v>1</v>
      </c>
      <c r="E83" s="677">
        <v>157</v>
      </c>
      <c r="F83" s="836"/>
      <c r="G83" s="832"/>
      <c r="H83" s="833"/>
      <c r="I83" s="834"/>
      <c r="J83" s="835"/>
      <c r="K83" s="1260"/>
      <c r="L83" s="1263"/>
      <c r="M83" s="859"/>
      <c r="N83" s="860"/>
      <c r="O83" s="861"/>
      <c r="P83" s="1266"/>
      <c r="Q83" s="1257"/>
      <c r="R83" s="263">
        <f t="shared" si="19"/>
        <v>0</v>
      </c>
      <c r="S83" s="263">
        <f t="shared" si="20"/>
        <v>0</v>
      </c>
      <c r="T83" s="721" t="str">
        <f t="shared" si="21"/>
        <v>-</v>
      </c>
      <c r="U83" s="691">
        <v>1.06</v>
      </c>
      <c r="V83" s="250">
        <f t="shared" si="10"/>
        <v>0</v>
      </c>
      <c r="W83" s="251"/>
      <c r="X83" s="724" t="s">
        <v>1252</v>
      </c>
      <c r="Y83" s="724" t="s">
        <v>1260</v>
      </c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693"/>
      <c r="BP83" s="642"/>
      <c r="BQ83" s="441"/>
      <c r="BR83" s="441">
        <v>1</v>
      </c>
      <c r="BS83" s="441"/>
      <c r="BT83" s="441"/>
      <c r="BU83" s="441"/>
      <c r="BV83" s="587"/>
      <c r="BW83" s="441"/>
      <c r="BX83" s="441"/>
      <c r="BY83" s="441">
        <v>1</v>
      </c>
      <c r="BZ83" s="587"/>
      <c r="CA83" s="41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6"/>
      <c r="DZ83" s="26"/>
      <c r="EA83" s="26"/>
      <c r="EB83" s="26"/>
      <c r="EC83" s="26"/>
      <c r="ED83" s="26"/>
      <c r="EE83" s="26"/>
      <c r="EF83" s="26"/>
      <c r="EG83" s="26"/>
      <c r="EH83" s="26"/>
      <c r="EI83" s="26"/>
      <c r="EJ83" s="26"/>
      <c r="EK83" s="26"/>
      <c r="EL83" s="26"/>
      <c r="EM83" s="26"/>
      <c r="EN83" s="26"/>
      <c r="EO83" s="26"/>
      <c r="EP83" s="26"/>
      <c r="EQ83" s="26"/>
      <c r="ER83" s="26"/>
      <c r="ES83" s="26"/>
      <c r="ET83" s="26"/>
      <c r="EU83" s="26"/>
      <c r="EV83" s="26"/>
      <c r="EW83" s="26"/>
      <c r="EX83" s="26"/>
      <c r="EY83" s="26"/>
      <c r="EZ83" s="26"/>
      <c r="FA83" s="26"/>
      <c r="FB83" s="26"/>
      <c r="FC83" s="26"/>
      <c r="FD83" s="26"/>
      <c r="FE83" s="26"/>
      <c r="FF83" s="26"/>
      <c r="FG83" s="26"/>
      <c r="FH83" s="26"/>
      <c r="FI83" s="26"/>
      <c r="FJ83" s="26"/>
      <c r="FK83" s="26"/>
      <c r="FL83" s="26"/>
      <c r="FM83" s="26"/>
      <c r="FN83" s="26"/>
      <c r="FO83" s="26"/>
      <c r="FP83" s="26"/>
      <c r="FQ83" s="26"/>
      <c r="FR83" s="26"/>
      <c r="FS83" s="26"/>
      <c r="FT83" s="26"/>
      <c r="FU83" s="26"/>
      <c r="FV83" s="26"/>
      <c r="FW83" s="26"/>
      <c r="FX83" s="26"/>
      <c r="FY83" s="26"/>
      <c r="FZ83" s="26"/>
      <c r="GA83" s="26"/>
      <c r="GB83" s="26"/>
      <c r="GC83" s="26"/>
      <c r="GD83" s="26"/>
      <c r="GE83" s="26"/>
      <c r="GF83" s="26"/>
      <c r="GG83" s="26"/>
      <c r="GH83" s="26"/>
      <c r="GI83" s="26"/>
      <c r="GJ83" s="26"/>
      <c r="GK83" s="26"/>
      <c r="GL83" s="26"/>
      <c r="GM83" s="26"/>
      <c r="GN83" s="26"/>
      <c r="GO83" s="26"/>
      <c r="GP83" s="26"/>
      <c r="GQ83" s="26"/>
      <c r="GR83" s="26"/>
      <c r="GS83" s="26"/>
      <c r="GT83" s="26"/>
      <c r="GU83" s="26"/>
      <c r="GV83" s="26"/>
      <c r="GW83" s="26"/>
      <c r="GX83" s="26"/>
      <c r="GY83" s="26"/>
      <c r="GZ83" s="26"/>
      <c r="HA83" s="26"/>
      <c r="HB83" s="26"/>
      <c r="HC83" s="26"/>
      <c r="HD83" s="26"/>
      <c r="HE83" s="26"/>
      <c r="HF83" s="26"/>
      <c r="HG83" s="26"/>
      <c r="HH83" s="26"/>
      <c r="HI83" s="26"/>
      <c r="HJ83" s="26"/>
      <c r="HK83" s="26"/>
      <c r="HL83" s="26"/>
      <c r="HM83" s="26"/>
      <c r="HN83" s="26"/>
      <c r="HO83" s="26"/>
      <c r="HP83" s="26"/>
      <c r="HQ83" s="26"/>
      <c r="HR83" s="26"/>
      <c r="HS83" s="26"/>
      <c r="HT83" s="26"/>
      <c r="HU83" s="26"/>
      <c r="HV83" s="26"/>
      <c r="HW83" s="26"/>
      <c r="HX83" s="26"/>
      <c r="HY83" s="26"/>
      <c r="HZ83" s="26"/>
      <c r="IA83" s="26"/>
      <c r="IB83" s="26"/>
      <c r="IC83" s="26"/>
      <c r="ID83" s="26"/>
      <c r="IE83" s="26"/>
      <c r="IF83" s="26"/>
      <c r="IG83" s="26"/>
      <c r="IH83" s="26"/>
      <c r="II83" s="26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/>
      <c r="IX83" s="26"/>
      <c r="IY83" s="26"/>
      <c r="IZ83" s="26"/>
      <c r="JA83" s="26"/>
      <c r="JB83" s="26"/>
      <c r="JC83" s="26"/>
      <c r="JD83" s="26"/>
      <c r="JE83" s="26"/>
      <c r="JF83" s="26"/>
      <c r="JG83" s="26"/>
      <c r="JH83" s="26"/>
      <c r="JI83" s="26"/>
      <c r="JJ83" s="26"/>
      <c r="JK83" s="26"/>
      <c r="JL83" s="26"/>
      <c r="JM83" s="26"/>
      <c r="JN83" s="26"/>
      <c r="JO83" s="26"/>
      <c r="JP83" s="26"/>
      <c r="JQ83" s="26"/>
      <c r="JR83" s="26"/>
      <c r="JS83" s="26"/>
      <c r="JT83" s="26"/>
      <c r="JU83" s="26"/>
      <c r="JV83" s="26"/>
      <c r="JW83" s="26"/>
      <c r="JX83" s="26"/>
      <c r="JY83" s="26"/>
      <c r="JZ83" s="26"/>
      <c r="KA83" s="26"/>
      <c r="KB83" s="26"/>
      <c r="KC83" s="26"/>
      <c r="KD83" s="26"/>
      <c r="KE83" s="26"/>
      <c r="KF83" s="26"/>
      <c r="KG83" s="26"/>
      <c r="KH83" s="26"/>
      <c r="KI83" s="26"/>
      <c r="KJ83" s="26"/>
      <c r="KK83" s="26"/>
      <c r="KL83" s="26"/>
      <c r="KM83" s="26"/>
      <c r="KN83" s="26"/>
      <c r="KO83" s="26"/>
      <c r="KP83" s="26"/>
      <c r="KQ83" s="27"/>
    </row>
    <row r="84" spans="1:303" ht="13" customHeight="1">
      <c r="A84" s="1241" t="s">
        <v>393</v>
      </c>
      <c r="B84" s="689" t="s">
        <v>937</v>
      </c>
      <c r="C84" s="689" t="s">
        <v>938</v>
      </c>
      <c r="D84" s="660">
        <v>3</v>
      </c>
      <c r="E84" s="661">
        <v>368</v>
      </c>
      <c r="F84" s="811"/>
      <c r="G84" s="799"/>
      <c r="H84" s="800"/>
      <c r="I84" s="801"/>
      <c r="J84" s="802"/>
      <c r="K84" s="1258"/>
      <c r="L84" s="1261"/>
      <c r="M84" s="844"/>
      <c r="N84" s="845"/>
      <c r="O84" s="846"/>
      <c r="P84" s="1264"/>
      <c r="Q84" s="1267"/>
      <c r="R84" s="637">
        <f t="shared" ref="R84:R95" si="22">SUM(F84:Q84)</f>
        <v>0</v>
      </c>
      <c r="S84" s="247">
        <f t="shared" ref="S84:S95" si="23">R84*D84</f>
        <v>0</v>
      </c>
      <c r="T84" s="690" t="str">
        <f t="shared" ref="T84:T95" si="24">IF(R84&gt;0,R84*E84,"-")</f>
        <v>-</v>
      </c>
      <c r="U84" s="691">
        <v>2.77</v>
      </c>
      <c r="V84" s="250">
        <f t="shared" ref="V84:V97" si="25">U84*R84</f>
        <v>0</v>
      </c>
      <c r="W84" s="251"/>
      <c r="X84" s="692" t="s">
        <v>1252</v>
      </c>
      <c r="Y84" s="650" t="s">
        <v>1261</v>
      </c>
      <c r="Z84" s="665"/>
      <c r="AA84" s="665"/>
      <c r="AB84" s="665"/>
      <c r="AC84" s="665"/>
      <c r="AD84" s="665"/>
      <c r="AE84" s="665"/>
      <c r="AF84" s="665"/>
      <c r="AG84" s="665"/>
      <c r="AH84" s="665"/>
      <c r="AI84" s="665"/>
      <c r="AJ84" s="665"/>
      <c r="AK84" s="665"/>
      <c r="AL84" s="665"/>
      <c r="AM84" s="665"/>
      <c r="AN84" s="665"/>
      <c r="AO84" s="665"/>
      <c r="AP84" s="665"/>
      <c r="AQ84" s="665"/>
      <c r="AR84" s="665"/>
      <c r="AS84" s="665"/>
      <c r="AT84" s="665"/>
      <c r="AU84" s="665"/>
      <c r="AV84" s="665"/>
      <c r="AW84" s="665"/>
      <c r="AX84" s="665"/>
      <c r="AY84" s="665"/>
      <c r="AZ84" s="665"/>
      <c r="BA84" s="665"/>
      <c r="BB84" s="665"/>
      <c r="BC84" s="665"/>
      <c r="BD84" s="665"/>
      <c r="BE84" s="665"/>
      <c r="BF84" s="665"/>
      <c r="BG84" s="665"/>
      <c r="BH84" s="665"/>
      <c r="BI84" s="665"/>
      <c r="BJ84" s="665"/>
      <c r="BK84" s="665"/>
      <c r="BL84" s="665"/>
      <c r="BM84" s="665"/>
      <c r="BN84" s="665"/>
      <c r="BO84" s="666"/>
      <c r="BP84" s="642"/>
      <c r="BQ84" s="441">
        <v>1</v>
      </c>
      <c r="BR84" s="441">
        <v>1</v>
      </c>
      <c r="BS84" s="441">
        <v>1</v>
      </c>
      <c r="BT84" s="441"/>
      <c r="BU84" s="441"/>
      <c r="BV84" s="587"/>
      <c r="BW84" s="441"/>
      <c r="BX84" s="441"/>
      <c r="BY84" s="441">
        <v>3</v>
      </c>
      <c r="BZ84" s="587"/>
      <c r="CA84" s="41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6"/>
      <c r="GE84" s="26"/>
      <c r="GF84" s="26"/>
      <c r="GG84" s="26"/>
      <c r="GH84" s="26"/>
      <c r="GI84" s="26"/>
      <c r="GJ84" s="26"/>
      <c r="GK84" s="26"/>
      <c r="GL84" s="26"/>
      <c r="GM84" s="26"/>
      <c r="GN84" s="26"/>
      <c r="GO84" s="26"/>
      <c r="GP84" s="26"/>
      <c r="GQ84" s="26"/>
      <c r="GR84" s="26"/>
      <c r="GS84" s="26"/>
      <c r="GT84" s="26"/>
      <c r="GU84" s="26"/>
      <c r="GV84" s="26"/>
      <c r="GW84" s="26"/>
      <c r="GX84" s="26"/>
      <c r="GY84" s="26"/>
      <c r="GZ84" s="26"/>
      <c r="HA84" s="26"/>
      <c r="HB84" s="26"/>
      <c r="HC84" s="26"/>
      <c r="HD84" s="26"/>
      <c r="HE84" s="26"/>
      <c r="HF84" s="26"/>
      <c r="HG84" s="26"/>
      <c r="HH84" s="26"/>
      <c r="HI84" s="26"/>
      <c r="HJ84" s="26"/>
      <c r="HK84" s="26"/>
      <c r="HL84" s="26"/>
      <c r="HM84" s="26"/>
      <c r="HN84" s="26"/>
      <c r="HO84" s="26"/>
      <c r="HP84" s="26"/>
      <c r="HQ84" s="26"/>
      <c r="HR84" s="26"/>
      <c r="HS84" s="26"/>
      <c r="HT84" s="26"/>
      <c r="HU84" s="26"/>
      <c r="HV84" s="26"/>
      <c r="HW84" s="26"/>
      <c r="HX84" s="26"/>
      <c r="HY84" s="26"/>
      <c r="HZ84" s="26"/>
      <c r="IA84" s="26"/>
      <c r="IB84" s="26"/>
      <c r="IC84" s="26"/>
      <c r="ID84" s="26"/>
      <c r="IE84" s="26"/>
      <c r="IF84" s="26"/>
      <c r="IG84" s="26"/>
      <c r="IH84" s="26"/>
      <c r="II84" s="26"/>
      <c r="IJ84" s="26"/>
      <c r="IK84" s="26"/>
      <c r="IL84" s="26"/>
      <c r="IM84" s="26"/>
      <c r="IN84" s="26"/>
      <c r="IO84" s="26"/>
      <c r="IP84" s="26"/>
      <c r="IQ84" s="26"/>
      <c r="IR84" s="26"/>
      <c r="IS84" s="26"/>
      <c r="IT84" s="26"/>
      <c r="IU84" s="26"/>
      <c r="IV84" s="26"/>
      <c r="IW84" s="26"/>
      <c r="IX84" s="26"/>
      <c r="IY84" s="26"/>
      <c r="IZ84" s="26"/>
      <c r="JA84" s="26"/>
      <c r="JB84" s="26"/>
      <c r="JC84" s="26"/>
      <c r="JD84" s="26"/>
      <c r="JE84" s="26"/>
      <c r="JF84" s="26"/>
      <c r="JG84" s="26"/>
      <c r="JH84" s="26"/>
      <c r="JI84" s="26"/>
      <c r="JJ84" s="26"/>
      <c r="JK84" s="26"/>
      <c r="JL84" s="26"/>
      <c r="JM84" s="26"/>
      <c r="JN84" s="26"/>
      <c r="JO84" s="26"/>
      <c r="JP84" s="26"/>
      <c r="JQ84" s="26"/>
      <c r="JR84" s="26"/>
      <c r="JS84" s="26"/>
      <c r="JT84" s="26"/>
      <c r="JU84" s="26"/>
      <c r="JV84" s="26"/>
      <c r="JW84" s="26"/>
      <c r="JX84" s="26"/>
      <c r="JY84" s="26"/>
      <c r="JZ84" s="26"/>
      <c r="KA84" s="26"/>
      <c r="KB84" s="26"/>
      <c r="KC84" s="26"/>
      <c r="KD84" s="26"/>
      <c r="KE84" s="26"/>
      <c r="KF84" s="26"/>
      <c r="KG84" s="26"/>
      <c r="KH84" s="26"/>
      <c r="KI84" s="26"/>
      <c r="KJ84" s="26"/>
      <c r="KK84" s="26"/>
      <c r="KL84" s="26"/>
      <c r="KM84" s="26"/>
      <c r="KN84" s="26"/>
      <c r="KO84" s="26"/>
      <c r="KP84" s="26"/>
      <c r="KQ84" s="27"/>
    </row>
    <row r="85" spans="1:303" ht="13" customHeight="1">
      <c r="A85" s="1242"/>
      <c r="B85" s="694" t="s">
        <v>939</v>
      </c>
      <c r="C85" s="694" t="s">
        <v>940</v>
      </c>
      <c r="D85" s="670">
        <v>3</v>
      </c>
      <c r="E85" s="661">
        <v>520</v>
      </c>
      <c r="F85" s="812"/>
      <c r="G85" s="807"/>
      <c r="H85" s="808"/>
      <c r="I85" s="809"/>
      <c r="J85" s="810"/>
      <c r="K85" s="1259"/>
      <c r="L85" s="1262"/>
      <c r="M85" s="847"/>
      <c r="N85" s="848"/>
      <c r="O85" s="849"/>
      <c r="P85" s="1265"/>
      <c r="Q85" s="1256"/>
      <c r="R85" s="637">
        <f t="shared" si="22"/>
        <v>0</v>
      </c>
      <c r="S85" s="695">
        <f t="shared" si="23"/>
        <v>0</v>
      </c>
      <c r="T85" s="696" t="str">
        <f t="shared" si="24"/>
        <v>-</v>
      </c>
      <c r="U85" s="691">
        <v>4.6100000000000003</v>
      </c>
      <c r="V85" s="250">
        <f t="shared" si="25"/>
        <v>0</v>
      </c>
      <c r="W85" s="251"/>
      <c r="X85" s="697" t="s">
        <v>1260</v>
      </c>
      <c r="Y85" s="706" t="s">
        <v>1261</v>
      </c>
      <c r="Z85" s="665"/>
      <c r="AA85" s="665"/>
      <c r="AB85" s="665"/>
      <c r="AC85" s="665"/>
      <c r="AD85" s="665"/>
      <c r="AE85" s="665"/>
      <c r="AF85" s="665"/>
      <c r="AG85" s="665"/>
      <c r="AH85" s="665"/>
      <c r="AI85" s="665"/>
      <c r="AJ85" s="665"/>
      <c r="AK85" s="665"/>
      <c r="AL85" s="665"/>
      <c r="AM85" s="665"/>
      <c r="AN85" s="665"/>
      <c r="AO85" s="665"/>
      <c r="AP85" s="665"/>
      <c r="AQ85" s="665"/>
      <c r="AR85" s="665"/>
      <c r="AS85" s="665"/>
      <c r="AT85" s="665"/>
      <c r="AU85" s="665"/>
      <c r="AV85" s="665"/>
      <c r="AW85" s="665"/>
      <c r="AX85" s="665"/>
      <c r="AY85" s="665"/>
      <c r="AZ85" s="665"/>
      <c r="BA85" s="665"/>
      <c r="BB85" s="665"/>
      <c r="BC85" s="665"/>
      <c r="BD85" s="665"/>
      <c r="BE85" s="665"/>
      <c r="BF85" s="665"/>
      <c r="BG85" s="665"/>
      <c r="BH85" s="665"/>
      <c r="BI85" s="665"/>
      <c r="BJ85" s="665"/>
      <c r="BK85" s="665"/>
      <c r="BL85" s="665"/>
      <c r="BM85" s="665"/>
      <c r="BN85" s="665"/>
      <c r="BO85" s="666"/>
      <c r="BP85" s="642"/>
      <c r="BQ85" s="441"/>
      <c r="BR85" s="441">
        <v>1</v>
      </c>
      <c r="BS85" s="441">
        <v>2</v>
      </c>
      <c r="BT85" s="441"/>
      <c r="BU85" s="441"/>
      <c r="BV85" s="587"/>
      <c r="BW85" s="441"/>
      <c r="BX85" s="441">
        <v>1</v>
      </c>
      <c r="BY85" s="441">
        <v>2</v>
      </c>
      <c r="BZ85" s="587"/>
      <c r="CA85" s="41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  <c r="EZ85" s="26"/>
      <c r="FA85" s="26"/>
      <c r="FB85" s="26"/>
      <c r="FC85" s="26"/>
      <c r="FD85" s="26"/>
      <c r="FE85" s="26"/>
      <c r="FF85" s="26"/>
      <c r="FG85" s="26"/>
      <c r="FH85" s="26"/>
      <c r="FI85" s="26"/>
      <c r="FJ85" s="26"/>
      <c r="FK85" s="26"/>
      <c r="FL85" s="26"/>
      <c r="FM85" s="26"/>
      <c r="FN85" s="26"/>
      <c r="FO85" s="26"/>
      <c r="FP85" s="26"/>
      <c r="FQ85" s="26"/>
      <c r="FR85" s="26"/>
      <c r="FS85" s="26"/>
      <c r="FT85" s="26"/>
      <c r="FU85" s="26"/>
      <c r="FV85" s="26"/>
      <c r="FW85" s="26"/>
      <c r="FX85" s="26"/>
      <c r="FY85" s="26"/>
      <c r="FZ85" s="26"/>
      <c r="GA85" s="26"/>
      <c r="GB85" s="26"/>
      <c r="GC85" s="26"/>
      <c r="GD85" s="26"/>
      <c r="GE85" s="26"/>
      <c r="GF85" s="26"/>
      <c r="GG85" s="26"/>
      <c r="GH85" s="26"/>
      <c r="GI85" s="26"/>
      <c r="GJ85" s="26"/>
      <c r="GK85" s="26"/>
      <c r="GL85" s="26"/>
      <c r="GM85" s="26"/>
      <c r="GN85" s="26"/>
      <c r="GO85" s="26"/>
      <c r="GP85" s="26"/>
      <c r="GQ85" s="26"/>
      <c r="GR85" s="26"/>
      <c r="GS85" s="26"/>
      <c r="GT85" s="26"/>
      <c r="GU85" s="26"/>
      <c r="GV85" s="26"/>
      <c r="GW85" s="26"/>
      <c r="GX85" s="26"/>
      <c r="GY85" s="26"/>
      <c r="GZ85" s="26"/>
      <c r="HA85" s="26"/>
      <c r="HB85" s="26"/>
      <c r="HC85" s="26"/>
      <c r="HD85" s="26"/>
      <c r="HE85" s="26"/>
      <c r="HF85" s="26"/>
      <c r="HG85" s="26"/>
      <c r="HH85" s="26"/>
      <c r="HI85" s="26"/>
      <c r="HJ85" s="26"/>
      <c r="HK85" s="26"/>
      <c r="HL85" s="26"/>
      <c r="HM85" s="26"/>
      <c r="HN85" s="26"/>
      <c r="HO85" s="26"/>
      <c r="HP85" s="26"/>
      <c r="HQ85" s="26"/>
      <c r="HR85" s="26"/>
      <c r="HS85" s="26"/>
      <c r="HT85" s="26"/>
      <c r="HU85" s="26"/>
      <c r="HV85" s="26"/>
      <c r="HW85" s="26"/>
      <c r="HX85" s="26"/>
      <c r="HY85" s="26"/>
      <c r="HZ85" s="26"/>
      <c r="IA85" s="26"/>
      <c r="IB85" s="26"/>
      <c r="IC85" s="26"/>
      <c r="ID85" s="26"/>
      <c r="IE85" s="26"/>
      <c r="IF85" s="26"/>
      <c r="IG85" s="26"/>
      <c r="IH85" s="26"/>
      <c r="II85" s="26"/>
      <c r="IJ85" s="26"/>
      <c r="IK85" s="26"/>
      <c r="IL85" s="26"/>
      <c r="IM85" s="26"/>
      <c r="IN85" s="26"/>
      <c r="IO85" s="26"/>
      <c r="IP85" s="26"/>
      <c r="IQ85" s="26"/>
      <c r="IR85" s="26"/>
      <c r="IS85" s="26"/>
      <c r="IT85" s="26"/>
      <c r="IU85" s="26"/>
      <c r="IV85" s="26"/>
      <c r="IW85" s="26"/>
      <c r="IX85" s="26"/>
      <c r="IY85" s="26"/>
      <c r="IZ85" s="26"/>
      <c r="JA85" s="26"/>
      <c r="JB85" s="26"/>
      <c r="JC85" s="26"/>
      <c r="JD85" s="26"/>
      <c r="JE85" s="26"/>
      <c r="JF85" s="26"/>
      <c r="JG85" s="26"/>
      <c r="JH85" s="26"/>
      <c r="JI85" s="26"/>
      <c r="JJ85" s="26"/>
      <c r="JK85" s="26"/>
      <c r="JL85" s="26"/>
      <c r="JM85" s="26"/>
      <c r="JN85" s="26"/>
      <c r="JO85" s="26"/>
      <c r="JP85" s="26"/>
      <c r="JQ85" s="26"/>
      <c r="JR85" s="26"/>
      <c r="JS85" s="26"/>
      <c r="JT85" s="26"/>
      <c r="JU85" s="26"/>
      <c r="JV85" s="26"/>
      <c r="JW85" s="26"/>
      <c r="JX85" s="26"/>
      <c r="JY85" s="26"/>
      <c r="JZ85" s="26"/>
      <c r="KA85" s="26"/>
      <c r="KB85" s="26"/>
      <c r="KC85" s="26"/>
      <c r="KD85" s="26"/>
      <c r="KE85" s="26"/>
      <c r="KF85" s="26"/>
      <c r="KG85" s="26"/>
      <c r="KH85" s="26"/>
      <c r="KI85" s="26"/>
      <c r="KJ85" s="26"/>
      <c r="KK85" s="26"/>
      <c r="KL85" s="26"/>
      <c r="KM85" s="26"/>
      <c r="KN85" s="26"/>
      <c r="KO85" s="26"/>
      <c r="KP85" s="26"/>
      <c r="KQ85" s="27"/>
    </row>
    <row r="86" spans="1:303" ht="13" customHeight="1">
      <c r="A86" s="1243"/>
      <c r="B86" s="723" t="s">
        <v>941</v>
      </c>
      <c r="C86" s="723" t="s">
        <v>942</v>
      </c>
      <c r="D86" s="676">
        <v>2</v>
      </c>
      <c r="E86" s="677">
        <v>240</v>
      </c>
      <c r="F86" s="831"/>
      <c r="G86" s="832"/>
      <c r="H86" s="833"/>
      <c r="I86" s="834"/>
      <c r="J86" s="835"/>
      <c r="K86" s="1260"/>
      <c r="L86" s="1263"/>
      <c r="M86" s="859"/>
      <c r="N86" s="860"/>
      <c r="O86" s="861"/>
      <c r="P86" s="1266"/>
      <c r="Q86" s="1257"/>
      <c r="R86" s="263">
        <f t="shared" si="22"/>
        <v>0</v>
      </c>
      <c r="S86" s="263">
        <f t="shared" si="23"/>
        <v>0</v>
      </c>
      <c r="T86" s="721" t="str">
        <f t="shared" si="24"/>
        <v>-</v>
      </c>
      <c r="U86" s="691">
        <v>1.73</v>
      </c>
      <c r="V86" s="250">
        <f t="shared" si="25"/>
        <v>0</v>
      </c>
      <c r="W86" s="251"/>
      <c r="X86" s="724" t="s">
        <v>1252</v>
      </c>
      <c r="Y86" s="712" t="s">
        <v>1261</v>
      </c>
      <c r="Z86" s="665"/>
      <c r="AA86" s="665"/>
      <c r="AB86" s="665"/>
      <c r="AC86" s="665"/>
      <c r="AD86" s="665"/>
      <c r="AE86" s="665"/>
      <c r="AF86" s="665"/>
      <c r="AG86" s="665"/>
      <c r="AH86" s="665"/>
      <c r="AI86" s="665"/>
      <c r="AJ86" s="665"/>
      <c r="AK86" s="665"/>
      <c r="AL86" s="665"/>
      <c r="AM86" s="665"/>
      <c r="AN86" s="665"/>
      <c r="AO86" s="665"/>
      <c r="AP86" s="665"/>
      <c r="AQ86" s="665"/>
      <c r="AR86" s="665"/>
      <c r="AS86" s="665"/>
      <c r="AT86" s="665"/>
      <c r="AU86" s="665"/>
      <c r="AV86" s="665"/>
      <c r="AW86" s="665"/>
      <c r="AX86" s="665"/>
      <c r="AY86" s="665"/>
      <c r="AZ86" s="665"/>
      <c r="BA86" s="665"/>
      <c r="BB86" s="665"/>
      <c r="BC86" s="665"/>
      <c r="BD86" s="665"/>
      <c r="BE86" s="665"/>
      <c r="BF86" s="665"/>
      <c r="BG86" s="665"/>
      <c r="BH86" s="665"/>
      <c r="BI86" s="665"/>
      <c r="BJ86" s="665"/>
      <c r="BK86" s="665"/>
      <c r="BL86" s="665"/>
      <c r="BM86" s="665"/>
      <c r="BN86" s="665"/>
      <c r="BO86" s="666"/>
      <c r="BP86" s="642"/>
      <c r="BQ86" s="441"/>
      <c r="BR86" s="441"/>
      <c r="BS86" s="441">
        <v>2</v>
      </c>
      <c r="BT86" s="441"/>
      <c r="BU86" s="441"/>
      <c r="BV86" s="587"/>
      <c r="BW86" s="441"/>
      <c r="BX86" s="441">
        <v>1</v>
      </c>
      <c r="BY86" s="441">
        <v>1</v>
      </c>
      <c r="BZ86" s="587"/>
      <c r="CA86" s="41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26"/>
      <c r="FP86" s="26"/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6"/>
      <c r="GE86" s="26"/>
      <c r="GF86" s="26"/>
      <c r="GG86" s="26"/>
      <c r="GH86" s="26"/>
      <c r="GI86" s="26"/>
      <c r="GJ86" s="26"/>
      <c r="GK86" s="26"/>
      <c r="GL86" s="26"/>
      <c r="GM86" s="26"/>
      <c r="GN86" s="26"/>
      <c r="GO86" s="26"/>
      <c r="GP86" s="26"/>
      <c r="GQ86" s="26"/>
      <c r="GR86" s="26"/>
      <c r="GS86" s="26"/>
      <c r="GT86" s="26"/>
      <c r="GU86" s="26"/>
      <c r="GV86" s="26"/>
      <c r="GW86" s="26"/>
      <c r="GX86" s="26"/>
      <c r="GY86" s="26"/>
      <c r="GZ86" s="26"/>
      <c r="HA86" s="26"/>
      <c r="HB86" s="26"/>
      <c r="HC86" s="26"/>
      <c r="HD86" s="26"/>
      <c r="HE86" s="26"/>
      <c r="HF86" s="26"/>
      <c r="HG86" s="26"/>
      <c r="HH86" s="26"/>
      <c r="HI86" s="26"/>
      <c r="HJ86" s="26"/>
      <c r="HK86" s="26"/>
      <c r="HL86" s="26"/>
      <c r="HM86" s="26"/>
      <c r="HN86" s="26"/>
      <c r="HO86" s="26"/>
      <c r="HP86" s="26"/>
      <c r="HQ86" s="26"/>
      <c r="HR86" s="26"/>
      <c r="HS86" s="26"/>
      <c r="HT86" s="26"/>
      <c r="HU86" s="26"/>
      <c r="HV86" s="26"/>
      <c r="HW86" s="26"/>
      <c r="HX86" s="26"/>
      <c r="HY86" s="26"/>
      <c r="HZ86" s="26"/>
      <c r="IA86" s="26"/>
      <c r="IB86" s="26"/>
      <c r="IC86" s="26"/>
      <c r="ID86" s="26"/>
      <c r="IE86" s="26"/>
      <c r="IF86" s="26"/>
      <c r="IG86" s="26"/>
      <c r="IH86" s="26"/>
      <c r="II86" s="26"/>
      <c r="IJ86" s="26"/>
      <c r="IK86" s="26"/>
      <c r="IL86" s="26"/>
      <c r="IM86" s="26"/>
      <c r="IN86" s="26"/>
      <c r="IO86" s="26"/>
      <c r="IP86" s="26"/>
      <c r="IQ86" s="26"/>
      <c r="IR86" s="26"/>
      <c r="IS86" s="26"/>
      <c r="IT86" s="26"/>
      <c r="IU86" s="26"/>
      <c r="IV86" s="26"/>
      <c r="IW86" s="26"/>
      <c r="IX86" s="26"/>
      <c r="IY86" s="26"/>
      <c r="IZ86" s="26"/>
      <c r="JA86" s="26"/>
      <c r="JB86" s="26"/>
      <c r="JC86" s="26"/>
      <c r="JD86" s="26"/>
      <c r="JE86" s="26"/>
      <c r="JF86" s="26"/>
      <c r="JG86" s="26"/>
      <c r="JH86" s="26"/>
      <c r="JI86" s="26"/>
      <c r="JJ86" s="26"/>
      <c r="JK86" s="26"/>
      <c r="JL86" s="26"/>
      <c r="JM86" s="26"/>
      <c r="JN86" s="26"/>
      <c r="JO86" s="26"/>
      <c r="JP86" s="26"/>
      <c r="JQ86" s="26"/>
      <c r="JR86" s="26"/>
      <c r="JS86" s="26"/>
      <c r="JT86" s="26"/>
      <c r="JU86" s="26"/>
      <c r="JV86" s="26"/>
      <c r="JW86" s="26"/>
      <c r="JX86" s="26"/>
      <c r="JY86" s="26"/>
      <c r="JZ86" s="26"/>
      <c r="KA86" s="26"/>
      <c r="KB86" s="26"/>
      <c r="KC86" s="26"/>
      <c r="KD86" s="26"/>
      <c r="KE86" s="26"/>
      <c r="KF86" s="26"/>
      <c r="KG86" s="26"/>
      <c r="KH86" s="26"/>
      <c r="KI86" s="26"/>
      <c r="KJ86" s="26"/>
      <c r="KK86" s="26"/>
      <c r="KL86" s="26"/>
      <c r="KM86" s="26"/>
      <c r="KN86" s="26"/>
      <c r="KO86" s="26"/>
      <c r="KP86" s="26"/>
      <c r="KQ86" s="27"/>
    </row>
    <row r="87" spans="1:303" ht="13" customHeight="1">
      <c r="A87" s="1244" t="s">
        <v>563</v>
      </c>
      <c r="B87" s="725" t="s">
        <v>1389</v>
      </c>
      <c r="C87" s="725" t="s">
        <v>1493</v>
      </c>
      <c r="D87" s="660">
        <v>3</v>
      </c>
      <c r="E87" s="661">
        <v>587</v>
      </c>
      <c r="F87" s="811"/>
      <c r="G87" s="799"/>
      <c r="H87" s="800"/>
      <c r="I87" s="801"/>
      <c r="J87" s="802"/>
      <c r="K87" s="1258"/>
      <c r="L87" s="1261"/>
      <c r="M87" s="844"/>
      <c r="N87" s="845"/>
      <c r="O87" s="846"/>
      <c r="P87" s="1264"/>
      <c r="Q87" s="1267"/>
      <c r="R87" s="637">
        <f t="shared" si="22"/>
        <v>0</v>
      </c>
      <c r="S87" s="357">
        <f t="shared" si="23"/>
        <v>0</v>
      </c>
      <c r="T87" s="683" t="str">
        <f t="shared" si="24"/>
        <v>-</v>
      </c>
      <c r="U87" s="691">
        <v>5.89</v>
      </c>
      <c r="V87" s="664">
        <f t="shared" si="25"/>
        <v>0</v>
      </c>
      <c r="W87" s="705"/>
      <c r="X87" s="650" t="s">
        <v>1260</v>
      </c>
      <c r="Y87" s="650" t="s">
        <v>1261</v>
      </c>
      <c r="Z87" s="665"/>
      <c r="AA87" s="665"/>
      <c r="AB87" s="665"/>
      <c r="AC87" s="665"/>
      <c r="AD87" s="665"/>
      <c r="AE87" s="665"/>
      <c r="AF87" s="665"/>
      <c r="AG87" s="665"/>
      <c r="AH87" s="665"/>
      <c r="AI87" s="665"/>
      <c r="AJ87" s="665"/>
      <c r="AK87" s="665"/>
      <c r="AL87" s="665"/>
      <c r="AM87" s="665"/>
      <c r="AN87" s="665"/>
      <c r="AO87" s="665"/>
      <c r="AP87" s="665"/>
      <c r="AQ87" s="665"/>
      <c r="AR87" s="665"/>
      <c r="AS87" s="665"/>
      <c r="AT87" s="665"/>
      <c r="AU87" s="665"/>
      <c r="AV87" s="665"/>
      <c r="AW87" s="665"/>
      <c r="AX87" s="665"/>
      <c r="AY87" s="665"/>
      <c r="AZ87" s="665"/>
      <c r="BA87" s="665"/>
      <c r="BB87" s="665"/>
      <c r="BC87" s="665"/>
      <c r="BD87" s="665"/>
      <c r="BE87" s="665"/>
      <c r="BF87" s="665"/>
      <c r="BG87" s="665"/>
      <c r="BH87" s="665"/>
      <c r="BI87" s="665"/>
      <c r="BJ87" s="665"/>
      <c r="BK87" s="665"/>
      <c r="BL87" s="665"/>
      <c r="BM87" s="665"/>
      <c r="BN87" s="665"/>
      <c r="BO87" s="666"/>
      <c r="BP87" s="642"/>
      <c r="BQ87" s="441"/>
      <c r="BR87" s="441"/>
      <c r="BS87" s="441">
        <v>3</v>
      </c>
      <c r="BT87" s="441"/>
      <c r="BU87" s="441"/>
      <c r="BV87" s="587"/>
      <c r="BW87" s="441">
        <v>2</v>
      </c>
      <c r="BX87" s="441">
        <v>1</v>
      </c>
      <c r="BY87" s="441"/>
      <c r="BZ87" s="587"/>
      <c r="CA87" s="41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26"/>
      <c r="FP87" s="26"/>
      <c r="FQ87" s="26"/>
      <c r="FR87" s="26"/>
      <c r="FS87" s="26"/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6"/>
      <c r="GE87" s="26"/>
      <c r="GF87" s="26"/>
      <c r="GG87" s="26"/>
      <c r="GH87" s="26"/>
      <c r="GI87" s="26"/>
      <c r="GJ87" s="26"/>
      <c r="GK87" s="26"/>
      <c r="GL87" s="26"/>
      <c r="GM87" s="26"/>
      <c r="GN87" s="26"/>
      <c r="GO87" s="26"/>
      <c r="GP87" s="26"/>
      <c r="GQ87" s="26"/>
      <c r="GR87" s="26"/>
      <c r="GS87" s="26"/>
      <c r="GT87" s="26"/>
      <c r="GU87" s="26"/>
      <c r="GV87" s="26"/>
      <c r="GW87" s="26"/>
      <c r="GX87" s="26"/>
      <c r="GY87" s="26"/>
      <c r="GZ87" s="26"/>
      <c r="HA87" s="26"/>
      <c r="HB87" s="26"/>
      <c r="HC87" s="26"/>
      <c r="HD87" s="26"/>
      <c r="HE87" s="26"/>
      <c r="HF87" s="26"/>
      <c r="HG87" s="26"/>
      <c r="HH87" s="26"/>
      <c r="HI87" s="26"/>
      <c r="HJ87" s="26"/>
      <c r="HK87" s="26"/>
      <c r="HL87" s="26"/>
      <c r="HM87" s="26"/>
      <c r="HN87" s="26"/>
      <c r="HO87" s="26"/>
      <c r="HP87" s="26"/>
      <c r="HQ87" s="26"/>
      <c r="HR87" s="26"/>
      <c r="HS87" s="26"/>
      <c r="HT87" s="26"/>
      <c r="HU87" s="26"/>
      <c r="HV87" s="26"/>
      <c r="HW87" s="26"/>
      <c r="HX87" s="26"/>
      <c r="HY87" s="26"/>
      <c r="HZ87" s="26"/>
      <c r="IA87" s="26"/>
      <c r="IB87" s="26"/>
      <c r="IC87" s="26"/>
      <c r="ID87" s="26"/>
      <c r="IE87" s="26"/>
      <c r="IF87" s="26"/>
      <c r="IG87" s="26"/>
      <c r="IH87" s="26"/>
      <c r="II87" s="26"/>
      <c r="IJ87" s="26"/>
      <c r="IK87" s="26"/>
      <c r="IL87" s="26"/>
      <c r="IM87" s="26"/>
      <c r="IN87" s="26"/>
      <c r="IO87" s="26"/>
      <c r="IP87" s="26"/>
      <c r="IQ87" s="26"/>
      <c r="IR87" s="26"/>
      <c r="IS87" s="26"/>
      <c r="IT87" s="26"/>
      <c r="IU87" s="26"/>
      <c r="IV87" s="26"/>
      <c r="IW87" s="26"/>
      <c r="IX87" s="26"/>
      <c r="IY87" s="26"/>
      <c r="IZ87" s="26"/>
      <c r="JA87" s="26"/>
      <c r="JB87" s="26"/>
      <c r="JC87" s="26"/>
      <c r="JD87" s="26"/>
      <c r="JE87" s="26"/>
      <c r="JF87" s="26"/>
      <c r="JG87" s="26"/>
      <c r="JH87" s="26"/>
      <c r="JI87" s="26"/>
      <c r="JJ87" s="26"/>
      <c r="JK87" s="26"/>
      <c r="JL87" s="26"/>
      <c r="JM87" s="26"/>
      <c r="JN87" s="26"/>
      <c r="JO87" s="26"/>
      <c r="JP87" s="26"/>
      <c r="JQ87" s="26"/>
      <c r="JR87" s="26"/>
      <c r="JS87" s="26"/>
      <c r="JT87" s="26"/>
      <c r="JU87" s="26"/>
      <c r="JV87" s="26"/>
      <c r="JW87" s="26"/>
      <c r="JX87" s="26"/>
      <c r="JY87" s="26"/>
      <c r="JZ87" s="26"/>
      <c r="KA87" s="26"/>
      <c r="KB87" s="26"/>
      <c r="KC87" s="26"/>
      <c r="KD87" s="26"/>
      <c r="KE87" s="26"/>
      <c r="KF87" s="26"/>
      <c r="KG87" s="26"/>
      <c r="KH87" s="26"/>
      <c r="KI87" s="26"/>
      <c r="KJ87" s="26"/>
      <c r="KK87" s="26"/>
      <c r="KL87" s="26"/>
      <c r="KM87" s="26"/>
      <c r="KN87" s="26"/>
      <c r="KO87" s="26"/>
      <c r="KP87" s="26"/>
      <c r="KQ87" s="27"/>
    </row>
    <row r="88" spans="1:303" ht="13" customHeight="1">
      <c r="A88" s="1245"/>
      <c r="B88" s="726" t="s">
        <v>1388</v>
      </c>
      <c r="C88" s="669" t="s">
        <v>1495</v>
      </c>
      <c r="D88" s="670">
        <v>3</v>
      </c>
      <c r="E88" s="661">
        <v>547</v>
      </c>
      <c r="F88" s="812"/>
      <c r="G88" s="807"/>
      <c r="H88" s="808"/>
      <c r="I88" s="809"/>
      <c r="J88" s="810"/>
      <c r="K88" s="1259"/>
      <c r="L88" s="1262"/>
      <c r="M88" s="847"/>
      <c r="N88" s="848"/>
      <c r="O88" s="849"/>
      <c r="P88" s="1265"/>
      <c r="Q88" s="1256"/>
      <c r="R88" s="637">
        <f t="shared" si="22"/>
        <v>0</v>
      </c>
      <c r="S88" s="695">
        <f t="shared" si="23"/>
        <v>0</v>
      </c>
      <c r="T88" s="649" t="str">
        <f t="shared" si="24"/>
        <v>-</v>
      </c>
      <c r="U88" s="691">
        <v>4.37</v>
      </c>
      <c r="V88" s="250">
        <f t="shared" si="25"/>
        <v>0</v>
      </c>
      <c r="W88" s="251"/>
      <c r="X88" s="727" t="s">
        <v>1252</v>
      </c>
      <c r="Y88" s="727" t="s">
        <v>1261</v>
      </c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693"/>
      <c r="BP88" s="642"/>
      <c r="BQ88" s="441"/>
      <c r="BR88" s="441"/>
      <c r="BS88" s="441">
        <v>3</v>
      </c>
      <c r="BT88" s="441"/>
      <c r="BU88" s="441"/>
      <c r="BV88" s="587"/>
      <c r="BW88" s="441"/>
      <c r="BX88" s="441">
        <v>1</v>
      </c>
      <c r="BY88" s="441">
        <v>2</v>
      </c>
      <c r="BZ88" s="587"/>
      <c r="CA88" s="41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  <c r="GQ88" s="26"/>
      <c r="GR88" s="26"/>
      <c r="GS88" s="26"/>
      <c r="GT88" s="26"/>
      <c r="GU88" s="26"/>
      <c r="GV88" s="26"/>
      <c r="GW88" s="26"/>
      <c r="GX88" s="26"/>
      <c r="GY88" s="26"/>
      <c r="GZ88" s="26"/>
      <c r="HA88" s="26"/>
      <c r="HB88" s="26"/>
      <c r="HC88" s="26"/>
      <c r="HD88" s="26"/>
      <c r="HE88" s="26"/>
      <c r="HF88" s="26"/>
      <c r="HG88" s="26"/>
      <c r="HH88" s="26"/>
      <c r="HI88" s="26"/>
      <c r="HJ88" s="26"/>
      <c r="HK88" s="26"/>
      <c r="HL88" s="26"/>
      <c r="HM88" s="26"/>
      <c r="HN88" s="26"/>
      <c r="HO88" s="26"/>
      <c r="HP88" s="26"/>
      <c r="HQ88" s="26"/>
      <c r="HR88" s="26"/>
      <c r="HS88" s="26"/>
      <c r="HT88" s="26"/>
      <c r="HU88" s="26"/>
      <c r="HV88" s="26"/>
      <c r="HW88" s="26"/>
      <c r="HX88" s="26"/>
      <c r="HY88" s="26"/>
      <c r="HZ88" s="26"/>
      <c r="IA88" s="26"/>
      <c r="IB88" s="26"/>
      <c r="IC88" s="26"/>
      <c r="ID88" s="26"/>
      <c r="IE88" s="26"/>
      <c r="IF88" s="26"/>
      <c r="IG88" s="26"/>
      <c r="IH88" s="26"/>
      <c r="II88" s="26"/>
      <c r="IJ88" s="26"/>
      <c r="IK88" s="26"/>
      <c r="IL88" s="26"/>
      <c r="IM88" s="26"/>
      <c r="IN88" s="26"/>
      <c r="IO88" s="26"/>
      <c r="IP88" s="26"/>
      <c r="IQ88" s="26"/>
      <c r="IR88" s="26"/>
      <c r="IS88" s="26"/>
      <c r="IT88" s="26"/>
      <c r="IU88" s="26"/>
      <c r="IV88" s="26"/>
      <c r="IW88" s="26"/>
      <c r="IX88" s="26"/>
      <c r="IY88" s="26"/>
      <c r="IZ88" s="26"/>
      <c r="JA88" s="26"/>
      <c r="JB88" s="26"/>
      <c r="JC88" s="26"/>
      <c r="JD88" s="26"/>
      <c r="JE88" s="26"/>
      <c r="JF88" s="26"/>
      <c r="JG88" s="26"/>
      <c r="JH88" s="26"/>
      <c r="JI88" s="26"/>
      <c r="JJ88" s="26"/>
      <c r="JK88" s="26"/>
      <c r="JL88" s="26"/>
      <c r="JM88" s="26"/>
      <c r="JN88" s="26"/>
      <c r="JO88" s="26"/>
      <c r="JP88" s="26"/>
      <c r="JQ88" s="26"/>
      <c r="JR88" s="26"/>
      <c r="JS88" s="26"/>
      <c r="JT88" s="26"/>
      <c r="JU88" s="26"/>
      <c r="JV88" s="26"/>
      <c r="JW88" s="26"/>
      <c r="JX88" s="26"/>
      <c r="JY88" s="26"/>
      <c r="JZ88" s="26"/>
      <c r="KA88" s="26"/>
      <c r="KB88" s="26"/>
      <c r="KC88" s="26"/>
      <c r="KD88" s="26"/>
      <c r="KE88" s="26"/>
      <c r="KF88" s="26"/>
      <c r="KG88" s="26"/>
      <c r="KH88" s="26"/>
      <c r="KI88" s="26"/>
      <c r="KJ88" s="26"/>
      <c r="KK88" s="26"/>
      <c r="KL88" s="26"/>
      <c r="KM88" s="26"/>
      <c r="KN88" s="26"/>
      <c r="KO88" s="26"/>
      <c r="KP88" s="26"/>
      <c r="KQ88" s="27"/>
    </row>
    <row r="89" spans="1:303" ht="13" customHeight="1">
      <c r="A89" s="1245"/>
      <c r="B89" s="725" t="s">
        <v>1758</v>
      </c>
      <c r="C89" s="725" t="s">
        <v>1760</v>
      </c>
      <c r="D89" s="660">
        <v>3</v>
      </c>
      <c r="E89" s="661">
        <v>508</v>
      </c>
      <c r="F89" s="811"/>
      <c r="G89" s="799"/>
      <c r="H89" s="800"/>
      <c r="I89" s="801"/>
      <c r="J89" s="802"/>
      <c r="K89" s="1259"/>
      <c r="L89" s="1262"/>
      <c r="M89" s="844"/>
      <c r="N89" s="845"/>
      <c r="O89" s="846"/>
      <c r="P89" s="1265"/>
      <c r="Q89" s="1256"/>
      <c r="R89" s="637">
        <f t="shared" si="22"/>
        <v>0</v>
      </c>
      <c r="S89" s="357">
        <f t="shared" si="23"/>
        <v>0</v>
      </c>
      <c r="T89" s="683" t="str">
        <f t="shared" si="24"/>
        <v>-</v>
      </c>
      <c r="U89" s="691">
        <v>5.89</v>
      </c>
      <c r="V89" s="664">
        <f t="shared" si="25"/>
        <v>0</v>
      </c>
      <c r="W89" s="705"/>
      <c r="X89" s="650" t="s">
        <v>1260</v>
      </c>
      <c r="Y89" s="650" t="s">
        <v>1261</v>
      </c>
      <c r="Z89" s="665"/>
      <c r="AA89" s="665"/>
      <c r="AB89" s="665"/>
      <c r="AC89" s="665"/>
      <c r="AD89" s="665"/>
      <c r="AE89" s="665"/>
      <c r="AF89" s="665"/>
      <c r="AG89" s="665"/>
      <c r="AH89" s="665"/>
      <c r="AI89" s="665"/>
      <c r="AJ89" s="665"/>
      <c r="AK89" s="665"/>
      <c r="AL89" s="665"/>
      <c r="AM89" s="665"/>
      <c r="AN89" s="665"/>
      <c r="AO89" s="665"/>
      <c r="AP89" s="665"/>
      <c r="AQ89" s="665"/>
      <c r="AR89" s="665"/>
      <c r="AS89" s="665"/>
      <c r="AT89" s="665"/>
      <c r="AU89" s="665"/>
      <c r="AV89" s="665"/>
      <c r="AW89" s="665"/>
      <c r="AX89" s="665"/>
      <c r="AY89" s="665"/>
      <c r="AZ89" s="665"/>
      <c r="BA89" s="665"/>
      <c r="BB89" s="665"/>
      <c r="BC89" s="665"/>
      <c r="BD89" s="665"/>
      <c r="BE89" s="665"/>
      <c r="BF89" s="665"/>
      <c r="BG89" s="665"/>
      <c r="BH89" s="665"/>
      <c r="BI89" s="665"/>
      <c r="BJ89" s="665"/>
      <c r="BK89" s="665"/>
      <c r="BL89" s="665"/>
      <c r="BM89" s="665"/>
      <c r="BN89" s="665"/>
      <c r="BO89" s="666"/>
      <c r="BP89" s="642"/>
      <c r="BQ89" s="441"/>
      <c r="BR89" s="441"/>
      <c r="BS89" s="441">
        <v>3</v>
      </c>
      <c r="BT89" s="441"/>
      <c r="BU89" s="441"/>
      <c r="BV89" s="587"/>
      <c r="BW89" s="441">
        <v>2</v>
      </c>
      <c r="BX89" s="441">
        <v>1</v>
      </c>
      <c r="BY89" s="441"/>
      <c r="BZ89" s="587"/>
      <c r="CA89" s="41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7"/>
    </row>
    <row r="90" spans="1:303" ht="13" customHeight="1">
      <c r="A90" s="1246"/>
      <c r="B90" s="728" t="s">
        <v>1759</v>
      </c>
      <c r="C90" s="728" t="s">
        <v>1761</v>
      </c>
      <c r="D90" s="676">
        <v>3</v>
      </c>
      <c r="E90" s="677">
        <v>474</v>
      </c>
      <c r="F90" s="831"/>
      <c r="G90" s="832"/>
      <c r="H90" s="833"/>
      <c r="I90" s="834"/>
      <c r="J90" s="835"/>
      <c r="K90" s="1260"/>
      <c r="L90" s="1263"/>
      <c r="M90" s="859"/>
      <c r="N90" s="860"/>
      <c r="O90" s="861"/>
      <c r="P90" s="1266"/>
      <c r="Q90" s="1257"/>
      <c r="R90" s="263">
        <f t="shared" si="22"/>
        <v>0</v>
      </c>
      <c r="S90" s="263">
        <f t="shared" si="23"/>
        <v>0</v>
      </c>
      <c r="T90" s="721" t="str">
        <f t="shared" si="24"/>
        <v>-</v>
      </c>
      <c r="U90" s="691">
        <v>4.37</v>
      </c>
      <c r="V90" s="664">
        <f t="shared" si="25"/>
        <v>0</v>
      </c>
      <c r="W90" s="705"/>
      <c r="X90" s="712" t="s">
        <v>1252</v>
      </c>
      <c r="Y90" s="712" t="s">
        <v>1261</v>
      </c>
      <c r="Z90" s="665"/>
      <c r="AA90" s="665"/>
      <c r="AB90" s="665"/>
      <c r="AC90" s="665"/>
      <c r="AD90" s="665"/>
      <c r="AE90" s="665"/>
      <c r="AF90" s="665"/>
      <c r="AG90" s="665"/>
      <c r="AH90" s="665"/>
      <c r="AI90" s="665"/>
      <c r="AJ90" s="665"/>
      <c r="AK90" s="665"/>
      <c r="AL90" s="665"/>
      <c r="AM90" s="665"/>
      <c r="AN90" s="665"/>
      <c r="AO90" s="665"/>
      <c r="AP90" s="665"/>
      <c r="AQ90" s="665"/>
      <c r="AR90" s="665"/>
      <c r="AS90" s="665"/>
      <c r="AT90" s="665"/>
      <c r="AU90" s="665"/>
      <c r="AV90" s="665"/>
      <c r="AW90" s="665"/>
      <c r="AX90" s="665"/>
      <c r="AY90" s="665"/>
      <c r="AZ90" s="665"/>
      <c r="BA90" s="665"/>
      <c r="BB90" s="665"/>
      <c r="BC90" s="665"/>
      <c r="BD90" s="665"/>
      <c r="BE90" s="665"/>
      <c r="BF90" s="665"/>
      <c r="BG90" s="665"/>
      <c r="BH90" s="665"/>
      <c r="BI90" s="665"/>
      <c r="BJ90" s="665"/>
      <c r="BK90" s="665"/>
      <c r="BL90" s="665"/>
      <c r="BM90" s="665"/>
      <c r="BN90" s="665"/>
      <c r="BO90" s="666"/>
      <c r="BP90" s="642"/>
      <c r="BQ90" s="441"/>
      <c r="BR90" s="441"/>
      <c r="BS90" s="441">
        <v>3</v>
      </c>
      <c r="BT90" s="441"/>
      <c r="BU90" s="441"/>
      <c r="BV90" s="587"/>
      <c r="BW90" s="441"/>
      <c r="BX90" s="441">
        <v>1</v>
      </c>
      <c r="BY90" s="441">
        <v>2</v>
      </c>
      <c r="BZ90" s="587"/>
      <c r="CA90" s="41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/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6"/>
      <c r="JO90" s="26"/>
      <c r="JP90" s="26"/>
      <c r="JQ90" s="26"/>
      <c r="JR90" s="26"/>
      <c r="JS90" s="26"/>
      <c r="JT90" s="26"/>
      <c r="JU90" s="26"/>
      <c r="JV90" s="26"/>
      <c r="JW90" s="26"/>
      <c r="JX90" s="26"/>
      <c r="JY90" s="26"/>
      <c r="JZ90" s="26"/>
      <c r="KA90" s="26"/>
      <c r="KB90" s="26"/>
      <c r="KC90" s="26"/>
      <c r="KD90" s="26"/>
      <c r="KE90" s="26"/>
      <c r="KF90" s="26"/>
      <c r="KG90" s="26"/>
      <c r="KH90" s="26"/>
      <c r="KI90" s="26"/>
      <c r="KJ90" s="26"/>
      <c r="KK90" s="26"/>
      <c r="KL90" s="26"/>
      <c r="KM90" s="26"/>
      <c r="KN90" s="26"/>
      <c r="KO90" s="26"/>
      <c r="KP90" s="26"/>
      <c r="KQ90" s="27"/>
    </row>
    <row r="91" spans="1:303" ht="13" customHeight="1">
      <c r="A91" s="1244" t="s">
        <v>576</v>
      </c>
      <c r="B91" s="659" t="s">
        <v>921</v>
      </c>
      <c r="C91" s="659" t="s">
        <v>922</v>
      </c>
      <c r="D91" s="660">
        <v>3</v>
      </c>
      <c r="E91" s="661">
        <v>382</v>
      </c>
      <c r="F91" s="770"/>
      <c r="G91" s="799"/>
      <c r="H91" s="800"/>
      <c r="I91" s="801"/>
      <c r="J91" s="802"/>
      <c r="K91" s="1258"/>
      <c r="L91" s="1261"/>
      <c r="M91" s="844"/>
      <c r="N91" s="845"/>
      <c r="O91" s="846"/>
      <c r="P91" s="1264"/>
      <c r="Q91" s="1267"/>
      <c r="R91" s="637">
        <f t="shared" si="22"/>
        <v>0</v>
      </c>
      <c r="S91" s="662">
        <f t="shared" si="23"/>
        <v>0</v>
      </c>
      <c r="T91" s="663" t="str">
        <f t="shared" si="24"/>
        <v>-</v>
      </c>
      <c r="U91" s="691">
        <v>4.62</v>
      </c>
      <c r="V91" s="250">
        <f t="shared" si="25"/>
        <v>0</v>
      </c>
      <c r="W91" s="250"/>
      <c r="X91" s="697" t="s">
        <v>1254</v>
      </c>
      <c r="Y91" s="697" t="s">
        <v>1266</v>
      </c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693"/>
      <c r="BP91" s="642"/>
      <c r="BQ91" s="441">
        <v>1</v>
      </c>
      <c r="BR91" s="441">
        <v>1</v>
      </c>
      <c r="BS91" s="441">
        <v>1</v>
      </c>
      <c r="BT91" s="441"/>
      <c r="BU91" s="441"/>
      <c r="BV91" s="587"/>
      <c r="BW91" s="441">
        <v>3</v>
      </c>
      <c r="BX91" s="441"/>
      <c r="BY91" s="441"/>
      <c r="BZ91" s="587"/>
      <c r="CA91" s="41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7"/>
    </row>
    <row r="92" spans="1:303" ht="13" customHeight="1">
      <c r="A92" s="1245"/>
      <c r="B92" s="694" t="s">
        <v>923</v>
      </c>
      <c r="C92" s="694" t="s">
        <v>924</v>
      </c>
      <c r="D92" s="670">
        <v>3</v>
      </c>
      <c r="E92" s="661">
        <v>408</v>
      </c>
      <c r="F92" s="812"/>
      <c r="G92" s="807"/>
      <c r="H92" s="808"/>
      <c r="I92" s="809"/>
      <c r="J92" s="810"/>
      <c r="K92" s="1259"/>
      <c r="L92" s="1262"/>
      <c r="M92" s="847"/>
      <c r="N92" s="848"/>
      <c r="O92" s="849"/>
      <c r="P92" s="1265"/>
      <c r="Q92" s="1256"/>
      <c r="R92" s="637">
        <f t="shared" si="22"/>
        <v>0</v>
      </c>
      <c r="S92" s="695">
        <f t="shared" si="23"/>
        <v>0</v>
      </c>
      <c r="T92" s="696" t="str">
        <f t="shared" si="24"/>
        <v>-</v>
      </c>
      <c r="U92" s="691">
        <v>4.18</v>
      </c>
      <c r="V92" s="250">
        <f t="shared" si="25"/>
        <v>0</v>
      </c>
      <c r="W92" s="251"/>
      <c r="X92" s="697" t="s">
        <v>1254</v>
      </c>
      <c r="Y92" s="706" t="s">
        <v>1266</v>
      </c>
      <c r="Z92" s="665"/>
      <c r="AA92" s="665"/>
      <c r="AB92" s="665"/>
      <c r="AC92" s="665"/>
      <c r="AD92" s="665"/>
      <c r="AE92" s="665"/>
      <c r="AF92" s="665"/>
      <c r="AG92" s="665"/>
      <c r="AH92" s="665"/>
      <c r="AI92" s="665"/>
      <c r="AJ92" s="665"/>
      <c r="AK92" s="665"/>
      <c r="AL92" s="665"/>
      <c r="AM92" s="665"/>
      <c r="AN92" s="665"/>
      <c r="AO92" s="665"/>
      <c r="AP92" s="665"/>
      <c r="AQ92" s="665"/>
      <c r="AR92" s="665"/>
      <c r="AS92" s="665"/>
      <c r="AT92" s="665"/>
      <c r="AU92" s="665"/>
      <c r="AV92" s="665"/>
      <c r="AW92" s="665"/>
      <c r="AX92" s="665"/>
      <c r="AY92" s="665"/>
      <c r="AZ92" s="665"/>
      <c r="BA92" s="665"/>
      <c r="BB92" s="665"/>
      <c r="BC92" s="665"/>
      <c r="BD92" s="665"/>
      <c r="BE92" s="665"/>
      <c r="BF92" s="665"/>
      <c r="BG92" s="665"/>
      <c r="BH92" s="665"/>
      <c r="BI92" s="665"/>
      <c r="BJ92" s="665"/>
      <c r="BK92" s="665"/>
      <c r="BL92" s="665"/>
      <c r="BM92" s="665"/>
      <c r="BN92" s="665"/>
      <c r="BO92" s="666"/>
      <c r="BP92" s="642"/>
      <c r="BQ92" s="441">
        <v>1</v>
      </c>
      <c r="BR92" s="441">
        <v>1</v>
      </c>
      <c r="BS92" s="441">
        <v>1</v>
      </c>
      <c r="BT92" s="441"/>
      <c r="BU92" s="441"/>
      <c r="BV92" s="587"/>
      <c r="BW92" s="441">
        <v>3</v>
      </c>
      <c r="BX92" s="441"/>
      <c r="BY92" s="441"/>
      <c r="BZ92" s="587"/>
      <c r="CA92" s="41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/>
      <c r="EH92" s="26"/>
      <c r="EI92" s="26"/>
      <c r="EJ92" s="26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6"/>
      <c r="EY92" s="26"/>
      <c r="EZ92" s="26"/>
      <c r="FA92" s="26"/>
      <c r="FB92" s="26"/>
      <c r="FC92" s="26"/>
      <c r="FD92" s="26"/>
      <c r="FE92" s="26"/>
      <c r="FF92" s="26"/>
      <c r="FG92" s="26"/>
      <c r="FH92" s="26"/>
      <c r="FI92" s="26"/>
      <c r="FJ92" s="26"/>
      <c r="FK92" s="26"/>
      <c r="FL92" s="26"/>
      <c r="FM92" s="26"/>
      <c r="FN92" s="26"/>
      <c r="FO92" s="26"/>
      <c r="FP92" s="26"/>
      <c r="FQ92" s="26"/>
      <c r="FR92" s="26"/>
      <c r="FS92" s="26"/>
      <c r="FT92" s="26"/>
      <c r="FU92" s="26"/>
      <c r="FV92" s="26"/>
      <c r="FW92" s="26"/>
      <c r="FX92" s="26"/>
      <c r="FY92" s="26"/>
      <c r="FZ92" s="26"/>
      <c r="GA92" s="26"/>
      <c r="GB92" s="26"/>
      <c r="GC92" s="26"/>
      <c r="GD92" s="26"/>
      <c r="GE92" s="26"/>
      <c r="GF92" s="26"/>
      <c r="GG92" s="26"/>
      <c r="GH92" s="26"/>
      <c r="GI92" s="26"/>
      <c r="GJ92" s="26"/>
      <c r="GK92" s="26"/>
      <c r="GL92" s="26"/>
      <c r="GM92" s="26"/>
      <c r="GN92" s="26"/>
      <c r="GO92" s="26"/>
      <c r="GP92" s="26"/>
      <c r="GQ92" s="26"/>
      <c r="GR92" s="26"/>
      <c r="GS92" s="26"/>
      <c r="GT92" s="26"/>
      <c r="GU92" s="26"/>
      <c r="GV92" s="26"/>
      <c r="GW92" s="26"/>
      <c r="GX92" s="26"/>
      <c r="GY92" s="26"/>
      <c r="GZ92" s="26"/>
      <c r="HA92" s="26"/>
      <c r="HB92" s="26"/>
      <c r="HC92" s="26"/>
      <c r="HD92" s="26"/>
      <c r="HE92" s="26"/>
      <c r="HF92" s="26"/>
      <c r="HG92" s="26"/>
      <c r="HH92" s="26"/>
      <c r="HI92" s="26"/>
      <c r="HJ92" s="26"/>
      <c r="HK92" s="26"/>
      <c r="HL92" s="26"/>
      <c r="HM92" s="26"/>
      <c r="HN92" s="26"/>
      <c r="HO92" s="26"/>
      <c r="HP92" s="26"/>
      <c r="HQ92" s="26"/>
      <c r="HR92" s="26"/>
      <c r="HS92" s="26"/>
      <c r="HT92" s="26"/>
      <c r="HU92" s="26"/>
      <c r="HV92" s="26"/>
      <c r="HW92" s="26"/>
      <c r="HX92" s="26"/>
      <c r="HY92" s="26"/>
      <c r="HZ92" s="26"/>
      <c r="IA92" s="26"/>
      <c r="IB92" s="26"/>
      <c r="IC92" s="26"/>
      <c r="ID92" s="26"/>
      <c r="IE92" s="26"/>
      <c r="IF92" s="26"/>
      <c r="IG92" s="26"/>
      <c r="IH92" s="26"/>
      <c r="II92" s="26"/>
      <c r="IJ92" s="26"/>
      <c r="IK92" s="26"/>
      <c r="IL92" s="26"/>
      <c r="IM92" s="26"/>
      <c r="IN92" s="26"/>
      <c r="IO92" s="26"/>
      <c r="IP92" s="26"/>
      <c r="IQ92" s="26"/>
      <c r="IR92" s="26"/>
      <c r="IS92" s="26"/>
      <c r="IT92" s="26"/>
      <c r="IU92" s="26"/>
      <c r="IV92" s="26"/>
      <c r="IW92" s="26"/>
      <c r="IX92" s="26"/>
      <c r="IY92" s="26"/>
      <c r="IZ92" s="26"/>
      <c r="JA92" s="26"/>
      <c r="JB92" s="26"/>
      <c r="JC92" s="26"/>
      <c r="JD92" s="26"/>
      <c r="JE92" s="26"/>
      <c r="JF92" s="26"/>
      <c r="JG92" s="26"/>
      <c r="JH92" s="26"/>
      <c r="JI92" s="26"/>
      <c r="JJ92" s="26"/>
      <c r="JK92" s="26"/>
      <c r="JL92" s="26"/>
      <c r="JM92" s="26"/>
      <c r="JN92" s="26"/>
      <c r="JO92" s="26"/>
      <c r="JP92" s="26"/>
      <c r="JQ92" s="26"/>
      <c r="JR92" s="26"/>
      <c r="JS92" s="26"/>
      <c r="JT92" s="26"/>
      <c r="JU92" s="26"/>
      <c r="JV92" s="26"/>
      <c r="JW92" s="26"/>
      <c r="JX92" s="26"/>
      <c r="JY92" s="26"/>
      <c r="JZ92" s="26"/>
      <c r="KA92" s="26"/>
      <c r="KB92" s="26"/>
      <c r="KC92" s="26"/>
      <c r="KD92" s="26"/>
      <c r="KE92" s="26"/>
      <c r="KF92" s="26"/>
      <c r="KG92" s="26"/>
      <c r="KH92" s="26"/>
      <c r="KI92" s="26"/>
      <c r="KJ92" s="26"/>
      <c r="KK92" s="26"/>
      <c r="KL92" s="26"/>
      <c r="KM92" s="26"/>
      <c r="KN92" s="26"/>
      <c r="KO92" s="26"/>
      <c r="KP92" s="26"/>
      <c r="KQ92" s="27"/>
    </row>
    <row r="93" spans="1:303" ht="13" customHeight="1">
      <c r="A93" s="1245"/>
      <c r="B93" s="694" t="s">
        <v>925</v>
      </c>
      <c r="C93" s="694" t="s">
        <v>926</v>
      </c>
      <c r="D93" s="670">
        <v>3</v>
      </c>
      <c r="E93" s="661">
        <v>384</v>
      </c>
      <c r="F93" s="812"/>
      <c r="G93" s="807"/>
      <c r="H93" s="808"/>
      <c r="I93" s="809"/>
      <c r="J93" s="810"/>
      <c r="K93" s="1259"/>
      <c r="L93" s="1262"/>
      <c r="M93" s="847"/>
      <c r="N93" s="848"/>
      <c r="O93" s="849"/>
      <c r="P93" s="1265"/>
      <c r="Q93" s="1256"/>
      <c r="R93" s="637">
        <f t="shared" si="22"/>
        <v>0</v>
      </c>
      <c r="S93" s="695">
        <f t="shared" si="23"/>
        <v>0</v>
      </c>
      <c r="T93" s="696" t="str">
        <f t="shared" si="24"/>
        <v>-</v>
      </c>
      <c r="U93" s="691">
        <v>4.17</v>
      </c>
      <c r="V93" s="250">
        <f t="shared" si="25"/>
        <v>0</v>
      </c>
      <c r="W93" s="251"/>
      <c r="X93" s="697" t="s">
        <v>1254</v>
      </c>
      <c r="Y93" s="706" t="s">
        <v>1266</v>
      </c>
      <c r="Z93" s="665"/>
      <c r="AA93" s="665"/>
      <c r="AB93" s="665"/>
      <c r="AC93" s="665"/>
      <c r="AD93" s="665"/>
      <c r="AE93" s="665"/>
      <c r="AF93" s="665"/>
      <c r="AG93" s="665"/>
      <c r="AH93" s="665"/>
      <c r="AI93" s="665"/>
      <c r="AJ93" s="665"/>
      <c r="AK93" s="665"/>
      <c r="AL93" s="665"/>
      <c r="AM93" s="665"/>
      <c r="AN93" s="665"/>
      <c r="AO93" s="665"/>
      <c r="AP93" s="665"/>
      <c r="AQ93" s="665"/>
      <c r="AR93" s="665"/>
      <c r="AS93" s="665"/>
      <c r="AT93" s="665"/>
      <c r="AU93" s="665"/>
      <c r="AV93" s="665"/>
      <c r="AW93" s="665"/>
      <c r="AX93" s="665"/>
      <c r="AY93" s="665"/>
      <c r="AZ93" s="665"/>
      <c r="BA93" s="665"/>
      <c r="BB93" s="665"/>
      <c r="BC93" s="665"/>
      <c r="BD93" s="665"/>
      <c r="BE93" s="665"/>
      <c r="BF93" s="665"/>
      <c r="BG93" s="665"/>
      <c r="BH93" s="665"/>
      <c r="BI93" s="665"/>
      <c r="BJ93" s="665"/>
      <c r="BK93" s="665"/>
      <c r="BL93" s="665"/>
      <c r="BM93" s="665"/>
      <c r="BN93" s="665"/>
      <c r="BO93" s="666"/>
      <c r="BP93" s="642"/>
      <c r="BQ93" s="441">
        <v>1</v>
      </c>
      <c r="BR93" s="441">
        <v>1</v>
      </c>
      <c r="BS93" s="441">
        <v>1</v>
      </c>
      <c r="BT93" s="441"/>
      <c r="BU93" s="441"/>
      <c r="BV93" s="587"/>
      <c r="BW93" s="441">
        <v>3</v>
      </c>
      <c r="BX93" s="441"/>
      <c r="BY93" s="441"/>
      <c r="BZ93" s="587"/>
      <c r="CA93" s="41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6"/>
      <c r="EY93" s="26"/>
      <c r="EZ93" s="26"/>
      <c r="FA93" s="26"/>
      <c r="FB93" s="26"/>
      <c r="FC93" s="26"/>
      <c r="FD93" s="26"/>
      <c r="FE93" s="26"/>
      <c r="FF93" s="26"/>
      <c r="FG93" s="26"/>
      <c r="FH93" s="26"/>
      <c r="FI93" s="26"/>
      <c r="FJ93" s="26"/>
      <c r="FK93" s="26"/>
      <c r="FL93" s="26"/>
      <c r="FM93" s="26"/>
      <c r="FN93" s="26"/>
      <c r="FO93" s="26"/>
      <c r="FP93" s="26"/>
      <c r="FQ93" s="26"/>
      <c r="FR93" s="26"/>
      <c r="FS93" s="26"/>
      <c r="FT93" s="26"/>
      <c r="FU93" s="26"/>
      <c r="FV93" s="26"/>
      <c r="FW93" s="26"/>
      <c r="FX93" s="26"/>
      <c r="FY93" s="26"/>
      <c r="FZ93" s="26"/>
      <c r="GA93" s="26"/>
      <c r="GB93" s="26"/>
      <c r="GC93" s="26"/>
      <c r="GD93" s="26"/>
      <c r="GE93" s="26"/>
      <c r="GF93" s="26"/>
      <c r="GG93" s="26"/>
      <c r="GH93" s="26"/>
      <c r="GI93" s="26"/>
      <c r="GJ93" s="26"/>
      <c r="GK93" s="26"/>
      <c r="GL93" s="26"/>
      <c r="GM93" s="26"/>
      <c r="GN93" s="26"/>
      <c r="GO93" s="26"/>
      <c r="GP93" s="26"/>
      <c r="GQ93" s="26"/>
      <c r="GR93" s="26"/>
      <c r="GS93" s="26"/>
      <c r="GT93" s="26"/>
      <c r="GU93" s="26"/>
      <c r="GV93" s="26"/>
      <c r="GW93" s="26"/>
      <c r="GX93" s="26"/>
      <c r="GY93" s="26"/>
      <c r="GZ93" s="26"/>
      <c r="HA93" s="26"/>
      <c r="HB93" s="26"/>
      <c r="HC93" s="26"/>
      <c r="HD93" s="26"/>
      <c r="HE93" s="26"/>
      <c r="HF93" s="26"/>
      <c r="HG93" s="26"/>
      <c r="HH93" s="26"/>
      <c r="HI93" s="26"/>
      <c r="HJ93" s="26"/>
      <c r="HK93" s="26"/>
      <c r="HL93" s="26"/>
      <c r="HM93" s="26"/>
      <c r="HN93" s="26"/>
      <c r="HO93" s="26"/>
      <c r="HP93" s="26"/>
      <c r="HQ93" s="26"/>
      <c r="HR93" s="26"/>
      <c r="HS93" s="26"/>
      <c r="HT93" s="26"/>
      <c r="HU93" s="26"/>
      <c r="HV93" s="26"/>
      <c r="HW93" s="26"/>
      <c r="HX93" s="26"/>
      <c r="HY93" s="26"/>
      <c r="HZ93" s="26"/>
      <c r="IA93" s="26"/>
      <c r="IB93" s="26"/>
      <c r="IC93" s="26"/>
      <c r="ID93" s="26"/>
      <c r="IE93" s="26"/>
      <c r="IF93" s="26"/>
      <c r="IG93" s="26"/>
      <c r="IH93" s="26"/>
      <c r="II93" s="26"/>
      <c r="IJ93" s="26"/>
      <c r="IK93" s="26"/>
      <c r="IL93" s="26"/>
      <c r="IM93" s="26"/>
      <c r="IN93" s="26"/>
      <c r="IO93" s="26"/>
      <c r="IP93" s="26"/>
      <c r="IQ93" s="26"/>
      <c r="IR93" s="26"/>
      <c r="IS93" s="26"/>
      <c r="IT93" s="26"/>
      <c r="IU93" s="26"/>
      <c r="IV93" s="26"/>
      <c r="IW93" s="26"/>
      <c r="IX93" s="26"/>
      <c r="IY93" s="26"/>
      <c r="IZ93" s="26"/>
      <c r="JA93" s="26"/>
      <c r="JB93" s="26"/>
      <c r="JC93" s="26"/>
      <c r="JD93" s="26"/>
      <c r="JE93" s="26"/>
      <c r="JF93" s="26"/>
      <c r="JG93" s="26"/>
      <c r="JH93" s="26"/>
      <c r="JI93" s="26"/>
      <c r="JJ93" s="26"/>
      <c r="JK93" s="26"/>
      <c r="JL93" s="26"/>
      <c r="JM93" s="26"/>
      <c r="JN93" s="26"/>
      <c r="JO93" s="26"/>
      <c r="JP93" s="26"/>
      <c r="JQ93" s="26"/>
      <c r="JR93" s="26"/>
      <c r="JS93" s="26"/>
      <c r="JT93" s="26"/>
      <c r="JU93" s="26"/>
      <c r="JV93" s="26"/>
      <c r="JW93" s="26"/>
      <c r="JX93" s="26"/>
      <c r="JY93" s="26"/>
      <c r="JZ93" s="26"/>
      <c r="KA93" s="26"/>
      <c r="KB93" s="26"/>
      <c r="KC93" s="26"/>
      <c r="KD93" s="26"/>
      <c r="KE93" s="26"/>
      <c r="KF93" s="26"/>
      <c r="KG93" s="26"/>
      <c r="KH93" s="26"/>
      <c r="KI93" s="26"/>
      <c r="KJ93" s="26"/>
      <c r="KK93" s="26"/>
      <c r="KL93" s="26"/>
      <c r="KM93" s="26"/>
      <c r="KN93" s="26"/>
      <c r="KO93" s="26"/>
      <c r="KP93" s="26"/>
      <c r="KQ93" s="27"/>
    </row>
    <row r="94" spans="1:303" ht="13" customHeight="1">
      <c r="A94" s="1245"/>
      <c r="B94" s="694" t="s">
        <v>927</v>
      </c>
      <c r="C94" s="694" t="s">
        <v>928</v>
      </c>
      <c r="D94" s="670">
        <v>3</v>
      </c>
      <c r="E94" s="661">
        <v>410</v>
      </c>
      <c r="F94" s="812"/>
      <c r="G94" s="807"/>
      <c r="H94" s="808"/>
      <c r="I94" s="809"/>
      <c r="J94" s="810"/>
      <c r="K94" s="1259"/>
      <c r="L94" s="1262"/>
      <c r="M94" s="847"/>
      <c r="N94" s="848"/>
      <c r="O94" s="849"/>
      <c r="P94" s="1265"/>
      <c r="Q94" s="1256"/>
      <c r="R94" s="637">
        <f t="shared" si="22"/>
        <v>0</v>
      </c>
      <c r="S94" s="695">
        <f t="shared" si="23"/>
        <v>0</v>
      </c>
      <c r="T94" s="696" t="str">
        <f t="shared" si="24"/>
        <v>-</v>
      </c>
      <c r="U94" s="691">
        <v>4.2</v>
      </c>
      <c r="V94" s="250">
        <f t="shared" si="25"/>
        <v>0</v>
      </c>
      <c r="W94" s="251"/>
      <c r="X94" s="697" t="s">
        <v>1254</v>
      </c>
      <c r="Y94" s="706" t="s">
        <v>1266</v>
      </c>
      <c r="Z94" s="665"/>
      <c r="AA94" s="665"/>
      <c r="AB94" s="665"/>
      <c r="AC94" s="665"/>
      <c r="AD94" s="665"/>
      <c r="AE94" s="665"/>
      <c r="AF94" s="665"/>
      <c r="AG94" s="665"/>
      <c r="AH94" s="665"/>
      <c r="AI94" s="665"/>
      <c r="AJ94" s="665"/>
      <c r="AK94" s="665"/>
      <c r="AL94" s="665"/>
      <c r="AM94" s="665"/>
      <c r="AN94" s="665"/>
      <c r="AO94" s="665"/>
      <c r="AP94" s="665"/>
      <c r="AQ94" s="665"/>
      <c r="AR94" s="665"/>
      <c r="AS94" s="665"/>
      <c r="AT94" s="665"/>
      <c r="AU94" s="665"/>
      <c r="AV94" s="665"/>
      <c r="AW94" s="665"/>
      <c r="AX94" s="665"/>
      <c r="AY94" s="665"/>
      <c r="AZ94" s="665"/>
      <c r="BA94" s="665"/>
      <c r="BB94" s="665"/>
      <c r="BC94" s="665"/>
      <c r="BD94" s="665"/>
      <c r="BE94" s="665"/>
      <c r="BF94" s="665"/>
      <c r="BG94" s="665"/>
      <c r="BH94" s="665"/>
      <c r="BI94" s="665"/>
      <c r="BJ94" s="665"/>
      <c r="BK94" s="665"/>
      <c r="BL94" s="665"/>
      <c r="BM94" s="665"/>
      <c r="BN94" s="665"/>
      <c r="BO94" s="666"/>
      <c r="BP94" s="642"/>
      <c r="BQ94" s="441">
        <v>1</v>
      </c>
      <c r="BR94" s="441">
        <v>1</v>
      </c>
      <c r="BS94" s="441">
        <v>1</v>
      </c>
      <c r="BT94" s="441"/>
      <c r="BU94" s="441"/>
      <c r="BV94" s="587"/>
      <c r="BW94" s="441">
        <v>3</v>
      </c>
      <c r="BX94" s="441"/>
      <c r="BY94" s="441"/>
      <c r="BZ94" s="587"/>
      <c r="CA94" s="41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  <c r="CV94" s="26"/>
      <c r="CW94" s="26"/>
      <c r="CX94" s="26"/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/>
      <c r="DJ94" s="26"/>
      <c r="DK94" s="26"/>
      <c r="DL94" s="26"/>
      <c r="DM94" s="26"/>
      <c r="DN94" s="26"/>
      <c r="DO94" s="26"/>
      <c r="DP94" s="26"/>
      <c r="DQ94" s="26"/>
      <c r="DR94" s="26"/>
      <c r="DS94" s="26"/>
      <c r="DT94" s="26"/>
      <c r="DU94" s="26"/>
      <c r="DV94" s="26"/>
      <c r="DW94" s="26"/>
      <c r="DX94" s="26"/>
      <c r="DY94" s="26"/>
      <c r="DZ94" s="26"/>
      <c r="EA94" s="26"/>
      <c r="EB94" s="26"/>
      <c r="EC94" s="26"/>
      <c r="ED94" s="26"/>
      <c r="EE94" s="26"/>
      <c r="EF94" s="26"/>
      <c r="EG94" s="26"/>
      <c r="EH94" s="26"/>
      <c r="EI94" s="26"/>
      <c r="EJ94" s="26"/>
      <c r="EK94" s="26"/>
      <c r="EL94" s="26"/>
      <c r="EM94" s="26"/>
      <c r="EN94" s="26"/>
      <c r="EO94" s="26"/>
      <c r="EP94" s="26"/>
      <c r="EQ94" s="26"/>
      <c r="ER94" s="26"/>
      <c r="ES94" s="26"/>
      <c r="ET94" s="26"/>
      <c r="EU94" s="26"/>
      <c r="EV94" s="26"/>
      <c r="EW94" s="26"/>
      <c r="EX94" s="26"/>
      <c r="EY94" s="26"/>
      <c r="EZ94" s="26"/>
      <c r="FA94" s="26"/>
      <c r="FB94" s="26"/>
      <c r="FC94" s="26"/>
      <c r="FD94" s="26"/>
      <c r="FE94" s="26"/>
      <c r="FF94" s="26"/>
      <c r="FG94" s="26"/>
      <c r="FH94" s="26"/>
      <c r="FI94" s="26"/>
      <c r="FJ94" s="26"/>
      <c r="FK94" s="26"/>
      <c r="FL94" s="26"/>
      <c r="FM94" s="26"/>
      <c r="FN94" s="26"/>
      <c r="FO94" s="26"/>
      <c r="FP94" s="26"/>
      <c r="FQ94" s="26"/>
      <c r="FR94" s="26"/>
      <c r="FS94" s="26"/>
      <c r="FT94" s="26"/>
      <c r="FU94" s="26"/>
      <c r="FV94" s="26"/>
      <c r="FW94" s="26"/>
      <c r="FX94" s="26"/>
      <c r="FY94" s="26"/>
      <c r="FZ94" s="26"/>
      <c r="GA94" s="26"/>
      <c r="GB94" s="26"/>
      <c r="GC94" s="26"/>
      <c r="GD94" s="26"/>
      <c r="GE94" s="26"/>
      <c r="GF94" s="26"/>
      <c r="GG94" s="26"/>
      <c r="GH94" s="26"/>
      <c r="GI94" s="26"/>
      <c r="GJ94" s="26"/>
      <c r="GK94" s="26"/>
      <c r="GL94" s="26"/>
      <c r="GM94" s="26"/>
      <c r="GN94" s="26"/>
      <c r="GO94" s="26"/>
      <c r="GP94" s="26"/>
      <c r="GQ94" s="26"/>
      <c r="GR94" s="26"/>
      <c r="GS94" s="26"/>
      <c r="GT94" s="26"/>
      <c r="GU94" s="26"/>
      <c r="GV94" s="26"/>
      <c r="GW94" s="26"/>
      <c r="GX94" s="26"/>
      <c r="GY94" s="26"/>
      <c r="GZ94" s="26"/>
      <c r="HA94" s="26"/>
      <c r="HB94" s="26"/>
      <c r="HC94" s="26"/>
      <c r="HD94" s="26"/>
      <c r="HE94" s="26"/>
      <c r="HF94" s="26"/>
      <c r="HG94" s="26"/>
      <c r="HH94" s="26"/>
      <c r="HI94" s="26"/>
      <c r="HJ94" s="26"/>
      <c r="HK94" s="26"/>
      <c r="HL94" s="26"/>
      <c r="HM94" s="26"/>
      <c r="HN94" s="26"/>
      <c r="HO94" s="26"/>
      <c r="HP94" s="26"/>
      <c r="HQ94" s="26"/>
      <c r="HR94" s="26"/>
      <c r="HS94" s="26"/>
      <c r="HT94" s="26"/>
      <c r="HU94" s="26"/>
      <c r="HV94" s="26"/>
      <c r="HW94" s="26"/>
      <c r="HX94" s="26"/>
      <c r="HY94" s="26"/>
      <c r="HZ94" s="26"/>
      <c r="IA94" s="26"/>
      <c r="IB94" s="26"/>
      <c r="IC94" s="26"/>
      <c r="ID94" s="26"/>
      <c r="IE94" s="26"/>
      <c r="IF94" s="26"/>
      <c r="IG94" s="26"/>
      <c r="IH94" s="26"/>
      <c r="II94" s="26"/>
      <c r="IJ94" s="26"/>
      <c r="IK94" s="26"/>
      <c r="IL94" s="26"/>
      <c r="IM94" s="26"/>
      <c r="IN94" s="26"/>
      <c r="IO94" s="26"/>
      <c r="IP94" s="26"/>
      <c r="IQ94" s="26"/>
      <c r="IR94" s="26"/>
      <c r="IS94" s="26"/>
      <c r="IT94" s="26"/>
      <c r="IU94" s="26"/>
      <c r="IV94" s="26"/>
      <c r="IW94" s="26"/>
      <c r="IX94" s="26"/>
      <c r="IY94" s="26"/>
      <c r="IZ94" s="26"/>
      <c r="JA94" s="26"/>
      <c r="JB94" s="26"/>
      <c r="JC94" s="26"/>
      <c r="JD94" s="26"/>
      <c r="JE94" s="26"/>
      <c r="JF94" s="26"/>
      <c r="JG94" s="26"/>
      <c r="JH94" s="26"/>
      <c r="JI94" s="26"/>
      <c r="JJ94" s="26"/>
      <c r="JK94" s="26"/>
      <c r="JL94" s="26"/>
      <c r="JM94" s="26"/>
      <c r="JN94" s="26"/>
      <c r="JO94" s="26"/>
      <c r="JP94" s="26"/>
      <c r="JQ94" s="26"/>
      <c r="JR94" s="26"/>
      <c r="JS94" s="26"/>
      <c r="JT94" s="26"/>
      <c r="JU94" s="26"/>
      <c r="JV94" s="26"/>
      <c r="JW94" s="26"/>
      <c r="JX94" s="26"/>
      <c r="JY94" s="26"/>
      <c r="JZ94" s="26"/>
      <c r="KA94" s="26"/>
      <c r="KB94" s="26"/>
      <c r="KC94" s="26"/>
      <c r="KD94" s="26"/>
      <c r="KE94" s="26"/>
      <c r="KF94" s="26"/>
      <c r="KG94" s="26"/>
      <c r="KH94" s="26"/>
      <c r="KI94" s="26"/>
      <c r="KJ94" s="26"/>
      <c r="KK94" s="26"/>
      <c r="KL94" s="26"/>
      <c r="KM94" s="26"/>
      <c r="KN94" s="26"/>
      <c r="KO94" s="26"/>
      <c r="KP94" s="26"/>
      <c r="KQ94" s="27"/>
    </row>
    <row r="95" spans="1:303" ht="13" customHeight="1">
      <c r="A95" s="1245"/>
      <c r="B95" s="694" t="s">
        <v>929</v>
      </c>
      <c r="C95" s="694" t="s">
        <v>930</v>
      </c>
      <c r="D95" s="670">
        <v>3</v>
      </c>
      <c r="E95" s="661">
        <v>408</v>
      </c>
      <c r="F95" s="812"/>
      <c r="G95" s="807"/>
      <c r="H95" s="808"/>
      <c r="I95" s="809"/>
      <c r="J95" s="810"/>
      <c r="K95" s="1259"/>
      <c r="L95" s="1262"/>
      <c r="M95" s="847"/>
      <c r="N95" s="848"/>
      <c r="O95" s="849"/>
      <c r="P95" s="1265"/>
      <c r="Q95" s="1256"/>
      <c r="R95" s="637">
        <f t="shared" si="22"/>
        <v>0</v>
      </c>
      <c r="S95" s="695">
        <f t="shared" si="23"/>
        <v>0</v>
      </c>
      <c r="T95" s="696" t="str">
        <f t="shared" si="24"/>
        <v>-</v>
      </c>
      <c r="U95" s="691">
        <v>4.72</v>
      </c>
      <c r="V95" s="250">
        <f t="shared" si="25"/>
        <v>0</v>
      </c>
      <c r="W95" s="251"/>
      <c r="X95" s="697" t="s">
        <v>1254</v>
      </c>
      <c r="Y95" s="706" t="s">
        <v>1266</v>
      </c>
      <c r="Z95" s="665"/>
      <c r="AA95" s="665"/>
      <c r="AB95" s="665"/>
      <c r="AC95" s="665"/>
      <c r="AD95" s="665"/>
      <c r="AE95" s="665"/>
      <c r="AF95" s="665"/>
      <c r="AG95" s="665"/>
      <c r="AH95" s="665"/>
      <c r="AI95" s="665"/>
      <c r="AJ95" s="665"/>
      <c r="AK95" s="665"/>
      <c r="AL95" s="665"/>
      <c r="AM95" s="665"/>
      <c r="AN95" s="665"/>
      <c r="AO95" s="665"/>
      <c r="AP95" s="665"/>
      <c r="AQ95" s="665"/>
      <c r="AR95" s="665"/>
      <c r="AS95" s="665"/>
      <c r="AT95" s="665"/>
      <c r="AU95" s="665"/>
      <c r="AV95" s="665"/>
      <c r="AW95" s="665"/>
      <c r="AX95" s="665"/>
      <c r="AY95" s="665"/>
      <c r="AZ95" s="665"/>
      <c r="BA95" s="665"/>
      <c r="BB95" s="665"/>
      <c r="BC95" s="665"/>
      <c r="BD95" s="665"/>
      <c r="BE95" s="665"/>
      <c r="BF95" s="665"/>
      <c r="BG95" s="665"/>
      <c r="BH95" s="665"/>
      <c r="BI95" s="665"/>
      <c r="BJ95" s="665"/>
      <c r="BK95" s="665"/>
      <c r="BL95" s="665"/>
      <c r="BM95" s="665"/>
      <c r="BN95" s="665"/>
      <c r="BO95" s="666"/>
      <c r="BP95" s="642"/>
      <c r="BQ95" s="441">
        <v>1</v>
      </c>
      <c r="BR95" s="441">
        <v>1</v>
      </c>
      <c r="BS95" s="441">
        <v>1</v>
      </c>
      <c r="BT95" s="441"/>
      <c r="BU95" s="441"/>
      <c r="BV95" s="587"/>
      <c r="BW95" s="441">
        <v>1</v>
      </c>
      <c r="BX95" s="441">
        <v>2</v>
      </c>
      <c r="BY95" s="441"/>
      <c r="BZ95" s="587"/>
      <c r="CA95" s="41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  <c r="EF95" s="26"/>
      <c r="EG95" s="26"/>
      <c r="EH95" s="26"/>
      <c r="EI95" s="26"/>
      <c r="EJ95" s="26"/>
      <c r="EK95" s="26"/>
      <c r="EL95" s="26"/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6"/>
      <c r="EY95" s="26"/>
      <c r="EZ95" s="26"/>
      <c r="FA95" s="26"/>
      <c r="FB95" s="26"/>
      <c r="FC95" s="26"/>
      <c r="FD95" s="26"/>
      <c r="FE95" s="26"/>
      <c r="FF95" s="26"/>
      <c r="FG95" s="26"/>
      <c r="FH95" s="26"/>
      <c r="FI95" s="26"/>
      <c r="FJ95" s="26"/>
      <c r="FK95" s="26"/>
      <c r="FL95" s="26"/>
      <c r="FM95" s="26"/>
      <c r="FN95" s="26"/>
      <c r="FO95" s="26"/>
      <c r="FP95" s="26"/>
      <c r="FQ95" s="26"/>
      <c r="FR95" s="26"/>
      <c r="FS95" s="26"/>
      <c r="FT95" s="26"/>
      <c r="FU95" s="26"/>
      <c r="FV95" s="26"/>
      <c r="FW95" s="26"/>
      <c r="FX95" s="26"/>
      <c r="FY95" s="26"/>
      <c r="FZ95" s="26"/>
      <c r="GA95" s="26"/>
      <c r="GB95" s="26"/>
      <c r="GC95" s="26"/>
      <c r="GD95" s="26"/>
      <c r="GE95" s="26"/>
      <c r="GF95" s="26"/>
      <c r="GG95" s="26"/>
      <c r="GH95" s="26"/>
      <c r="GI95" s="26"/>
      <c r="GJ95" s="26"/>
      <c r="GK95" s="26"/>
      <c r="GL95" s="26"/>
      <c r="GM95" s="26"/>
      <c r="GN95" s="26"/>
      <c r="GO95" s="26"/>
      <c r="GP95" s="26"/>
      <c r="GQ95" s="26"/>
      <c r="GR95" s="26"/>
      <c r="GS95" s="26"/>
      <c r="GT95" s="26"/>
      <c r="GU95" s="26"/>
      <c r="GV95" s="26"/>
      <c r="GW95" s="26"/>
      <c r="GX95" s="26"/>
      <c r="GY95" s="26"/>
      <c r="GZ95" s="26"/>
      <c r="HA95" s="26"/>
      <c r="HB95" s="26"/>
      <c r="HC95" s="26"/>
      <c r="HD95" s="26"/>
      <c r="HE95" s="26"/>
      <c r="HF95" s="26"/>
      <c r="HG95" s="26"/>
      <c r="HH95" s="26"/>
      <c r="HI95" s="26"/>
      <c r="HJ95" s="26"/>
      <c r="HK95" s="26"/>
      <c r="HL95" s="26"/>
      <c r="HM95" s="26"/>
      <c r="HN95" s="26"/>
      <c r="HO95" s="26"/>
      <c r="HP95" s="26"/>
      <c r="HQ95" s="26"/>
      <c r="HR95" s="26"/>
      <c r="HS95" s="26"/>
      <c r="HT95" s="26"/>
      <c r="HU95" s="26"/>
      <c r="HV95" s="26"/>
      <c r="HW95" s="26"/>
      <c r="HX95" s="26"/>
      <c r="HY95" s="26"/>
      <c r="HZ95" s="26"/>
      <c r="IA95" s="26"/>
      <c r="IB95" s="26"/>
      <c r="IC95" s="26"/>
      <c r="ID95" s="26"/>
      <c r="IE95" s="26"/>
      <c r="IF95" s="26"/>
      <c r="IG95" s="26"/>
      <c r="IH95" s="26"/>
      <c r="II95" s="26"/>
      <c r="IJ95" s="26"/>
      <c r="IK95" s="26"/>
      <c r="IL95" s="26"/>
      <c r="IM95" s="26"/>
      <c r="IN95" s="26"/>
      <c r="IO95" s="26"/>
      <c r="IP95" s="26"/>
      <c r="IQ95" s="26"/>
      <c r="IR95" s="26"/>
      <c r="IS95" s="26"/>
      <c r="IT95" s="26"/>
      <c r="IU95" s="26"/>
      <c r="IV95" s="26"/>
      <c r="IW95" s="26"/>
      <c r="IX95" s="26"/>
      <c r="IY95" s="26"/>
      <c r="IZ95" s="26"/>
      <c r="JA95" s="26"/>
      <c r="JB95" s="26"/>
      <c r="JC95" s="26"/>
      <c r="JD95" s="26"/>
      <c r="JE95" s="26"/>
      <c r="JF95" s="26"/>
      <c r="JG95" s="26"/>
      <c r="JH95" s="26"/>
      <c r="JI95" s="26"/>
      <c r="JJ95" s="26"/>
      <c r="JK95" s="26"/>
      <c r="JL95" s="26"/>
      <c r="JM95" s="26"/>
      <c r="JN95" s="26"/>
      <c r="JO95" s="26"/>
      <c r="JP95" s="26"/>
      <c r="JQ95" s="26"/>
      <c r="JR95" s="26"/>
      <c r="JS95" s="26"/>
      <c r="JT95" s="26"/>
      <c r="JU95" s="26"/>
      <c r="JV95" s="26"/>
      <c r="JW95" s="26"/>
      <c r="JX95" s="26"/>
      <c r="JY95" s="26"/>
      <c r="JZ95" s="26"/>
      <c r="KA95" s="26"/>
      <c r="KB95" s="26"/>
      <c r="KC95" s="26"/>
      <c r="KD95" s="26"/>
      <c r="KE95" s="26"/>
      <c r="KF95" s="26"/>
      <c r="KG95" s="26"/>
      <c r="KH95" s="26"/>
      <c r="KI95" s="26"/>
      <c r="KJ95" s="26"/>
      <c r="KK95" s="26"/>
      <c r="KL95" s="26"/>
      <c r="KM95" s="26"/>
      <c r="KN95" s="26"/>
      <c r="KO95" s="26"/>
      <c r="KP95" s="26"/>
      <c r="KQ95" s="27"/>
    </row>
    <row r="96" spans="1:303" ht="13" customHeight="1">
      <c r="A96" s="1245"/>
      <c r="B96" s="694" t="s">
        <v>931</v>
      </c>
      <c r="C96" s="694" t="s">
        <v>932</v>
      </c>
      <c r="D96" s="670">
        <v>3</v>
      </c>
      <c r="E96" s="661">
        <v>428</v>
      </c>
      <c r="F96" s="812"/>
      <c r="G96" s="807"/>
      <c r="H96" s="808"/>
      <c r="I96" s="809"/>
      <c r="J96" s="810"/>
      <c r="K96" s="1259"/>
      <c r="L96" s="1262"/>
      <c r="M96" s="847"/>
      <c r="N96" s="848"/>
      <c r="O96" s="849"/>
      <c r="P96" s="1265"/>
      <c r="Q96" s="1256"/>
      <c r="R96" s="637">
        <f t="shared" ref="R96:R98" si="26">SUM(F96:Q96)</f>
        <v>0</v>
      </c>
      <c r="S96" s="695">
        <f t="shared" ref="S96:S98" si="27">R96*D96</f>
        <v>0</v>
      </c>
      <c r="T96" s="696" t="str">
        <f t="shared" ref="T96:T98" si="28">IF(R96&gt;0,R96*E96,"-")</f>
        <v>-</v>
      </c>
      <c r="U96" s="691">
        <v>4.16</v>
      </c>
      <c r="V96" s="250">
        <f t="shared" si="25"/>
        <v>0</v>
      </c>
      <c r="W96" s="251"/>
      <c r="X96" s="697" t="s">
        <v>1254</v>
      </c>
      <c r="Y96" s="706" t="s">
        <v>1266</v>
      </c>
      <c r="Z96" s="665"/>
      <c r="AA96" s="665"/>
      <c r="AB96" s="665"/>
      <c r="AC96" s="665"/>
      <c r="AD96" s="665"/>
      <c r="AE96" s="665"/>
      <c r="AF96" s="665"/>
      <c r="AG96" s="665"/>
      <c r="AH96" s="665"/>
      <c r="AI96" s="665"/>
      <c r="AJ96" s="665"/>
      <c r="AK96" s="665"/>
      <c r="AL96" s="665"/>
      <c r="AM96" s="665"/>
      <c r="AN96" s="665"/>
      <c r="AO96" s="665"/>
      <c r="AP96" s="665"/>
      <c r="AQ96" s="665"/>
      <c r="AR96" s="665"/>
      <c r="AS96" s="665"/>
      <c r="AT96" s="665"/>
      <c r="AU96" s="665"/>
      <c r="AV96" s="665"/>
      <c r="AW96" s="665"/>
      <c r="AX96" s="665"/>
      <c r="AY96" s="665"/>
      <c r="AZ96" s="665"/>
      <c r="BA96" s="665"/>
      <c r="BB96" s="665"/>
      <c r="BC96" s="665"/>
      <c r="BD96" s="665"/>
      <c r="BE96" s="665"/>
      <c r="BF96" s="665"/>
      <c r="BG96" s="665"/>
      <c r="BH96" s="665"/>
      <c r="BI96" s="665"/>
      <c r="BJ96" s="665"/>
      <c r="BK96" s="665"/>
      <c r="BL96" s="665"/>
      <c r="BM96" s="665"/>
      <c r="BN96" s="665"/>
      <c r="BO96" s="666"/>
      <c r="BP96" s="642"/>
      <c r="BQ96" s="441">
        <v>1</v>
      </c>
      <c r="BR96" s="441">
        <v>1</v>
      </c>
      <c r="BS96" s="441">
        <v>1</v>
      </c>
      <c r="BT96" s="441"/>
      <c r="BU96" s="441"/>
      <c r="BV96" s="587"/>
      <c r="BW96" s="441">
        <v>1</v>
      </c>
      <c r="BX96" s="441">
        <v>2</v>
      </c>
      <c r="BY96" s="441"/>
      <c r="BZ96" s="587"/>
      <c r="CA96" s="41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/>
      <c r="EB96" s="26"/>
      <c r="EC96" s="26"/>
      <c r="ED96" s="26"/>
      <c r="EE96" s="26"/>
      <c r="EF96" s="26"/>
      <c r="EG96" s="26"/>
      <c r="EH96" s="26"/>
      <c r="EI96" s="26"/>
      <c r="EJ96" s="26"/>
      <c r="EK96" s="26"/>
      <c r="EL96" s="26"/>
      <c r="EM96" s="26"/>
      <c r="EN96" s="26"/>
      <c r="EO96" s="26"/>
      <c r="EP96" s="26"/>
      <c r="EQ96" s="26"/>
      <c r="ER96" s="26"/>
      <c r="ES96" s="26"/>
      <c r="ET96" s="26"/>
      <c r="EU96" s="26"/>
      <c r="EV96" s="26"/>
      <c r="EW96" s="26"/>
      <c r="EX96" s="26"/>
      <c r="EY96" s="26"/>
      <c r="EZ96" s="26"/>
      <c r="FA96" s="26"/>
      <c r="FB96" s="26"/>
      <c r="FC96" s="26"/>
      <c r="FD96" s="26"/>
      <c r="FE96" s="26"/>
      <c r="FF96" s="26"/>
      <c r="FG96" s="26"/>
      <c r="FH96" s="26"/>
      <c r="FI96" s="26"/>
      <c r="FJ96" s="26"/>
      <c r="FK96" s="26"/>
      <c r="FL96" s="26"/>
      <c r="FM96" s="26"/>
      <c r="FN96" s="26"/>
      <c r="FO96" s="26"/>
      <c r="FP96" s="26"/>
      <c r="FQ96" s="26"/>
      <c r="FR96" s="26"/>
      <c r="FS96" s="26"/>
      <c r="FT96" s="26"/>
      <c r="FU96" s="26"/>
      <c r="FV96" s="26"/>
      <c r="FW96" s="26"/>
      <c r="FX96" s="26"/>
      <c r="FY96" s="26"/>
      <c r="FZ96" s="26"/>
      <c r="GA96" s="26"/>
      <c r="GB96" s="26"/>
      <c r="GC96" s="26"/>
      <c r="GD96" s="26"/>
      <c r="GE96" s="26"/>
      <c r="GF96" s="26"/>
      <c r="GG96" s="26"/>
      <c r="GH96" s="26"/>
      <c r="GI96" s="26"/>
      <c r="GJ96" s="26"/>
      <c r="GK96" s="26"/>
      <c r="GL96" s="26"/>
      <c r="GM96" s="26"/>
      <c r="GN96" s="26"/>
      <c r="GO96" s="26"/>
      <c r="GP96" s="26"/>
      <c r="GQ96" s="26"/>
      <c r="GR96" s="26"/>
      <c r="GS96" s="26"/>
      <c r="GT96" s="26"/>
      <c r="GU96" s="26"/>
      <c r="GV96" s="26"/>
      <c r="GW96" s="26"/>
      <c r="GX96" s="26"/>
      <c r="GY96" s="26"/>
      <c r="GZ96" s="26"/>
      <c r="HA96" s="26"/>
      <c r="HB96" s="26"/>
      <c r="HC96" s="26"/>
      <c r="HD96" s="26"/>
      <c r="HE96" s="26"/>
      <c r="HF96" s="26"/>
      <c r="HG96" s="26"/>
      <c r="HH96" s="26"/>
      <c r="HI96" s="26"/>
      <c r="HJ96" s="26"/>
      <c r="HK96" s="26"/>
      <c r="HL96" s="26"/>
      <c r="HM96" s="26"/>
      <c r="HN96" s="26"/>
      <c r="HO96" s="26"/>
      <c r="HP96" s="26"/>
      <c r="HQ96" s="26"/>
      <c r="HR96" s="26"/>
      <c r="HS96" s="26"/>
      <c r="HT96" s="26"/>
      <c r="HU96" s="26"/>
      <c r="HV96" s="26"/>
      <c r="HW96" s="26"/>
      <c r="HX96" s="26"/>
      <c r="HY96" s="26"/>
      <c r="HZ96" s="26"/>
      <c r="IA96" s="26"/>
      <c r="IB96" s="26"/>
      <c r="IC96" s="26"/>
      <c r="ID96" s="26"/>
      <c r="IE96" s="26"/>
      <c r="IF96" s="26"/>
      <c r="IG96" s="26"/>
      <c r="IH96" s="26"/>
      <c r="II96" s="26"/>
      <c r="IJ96" s="26"/>
      <c r="IK96" s="26"/>
      <c r="IL96" s="26"/>
      <c r="IM96" s="26"/>
      <c r="IN96" s="26"/>
      <c r="IO96" s="26"/>
      <c r="IP96" s="26"/>
      <c r="IQ96" s="26"/>
      <c r="IR96" s="26"/>
      <c r="IS96" s="26"/>
      <c r="IT96" s="26"/>
      <c r="IU96" s="26"/>
      <c r="IV96" s="26"/>
      <c r="IW96" s="26"/>
      <c r="IX96" s="26"/>
      <c r="IY96" s="26"/>
      <c r="IZ96" s="26"/>
      <c r="JA96" s="26"/>
      <c r="JB96" s="26"/>
      <c r="JC96" s="26"/>
      <c r="JD96" s="26"/>
      <c r="JE96" s="26"/>
      <c r="JF96" s="26"/>
      <c r="JG96" s="26"/>
      <c r="JH96" s="26"/>
      <c r="JI96" s="26"/>
      <c r="JJ96" s="26"/>
      <c r="JK96" s="26"/>
      <c r="JL96" s="26"/>
      <c r="JM96" s="26"/>
      <c r="JN96" s="26"/>
      <c r="JO96" s="26"/>
      <c r="JP96" s="26"/>
      <c r="JQ96" s="26"/>
      <c r="JR96" s="26"/>
      <c r="JS96" s="26"/>
      <c r="JT96" s="26"/>
      <c r="JU96" s="26"/>
      <c r="JV96" s="26"/>
      <c r="JW96" s="26"/>
      <c r="JX96" s="26"/>
      <c r="JY96" s="26"/>
      <c r="JZ96" s="26"/>
      <c r="KA96" s="26"/>
      <c r="KB96" s="26"/>
      <c r="KC96" s="26"/>
      <c r="KD96" s="26"/>
      <c r="KE96" s="26"/>
      <c r="KF96" s="26"/>
      <c r="KG96" s="26"/>
      <c r="KH96" s="26"/>
      <c r="KI96" s="26"/>
      <c r="KJ96" s="26"/>
      <c r="KK96" s="26"/>
      <c r="KL96" s="26"/>
      <c r="KM96" s="26"/>
      <c r="KN96" s="26"/>
      <c r="KO96" s="26"/>
      <c r="KP96" s="26"/>
      <c r="KQ96" s="27"/>
    </row>
    <row r="97" spans="1:303" ht="13" customHeight="1">
      <c r="A97" s="1245"/>
      <c r="B97" s="694" t="s">
        <v>933</v>
      </c>
      <c r="C97" s="694" t="s">
        <v>934</v>
      </c>
      <c r="D97" s="670">
        <v>3</v>
      </c>
      <c r="E97" s="661">
        <v>382</v>
      </c>
      <c r="F97" s="812"/>
      <c r="G97" s="807"/>
      <c r="H97" s="808"/>
      <c r="I97" s="809"/>
      <c r="J97" s="810"/>
      <c r="K97" s="1259"/>
      <c r="L97" s="1262"/>
      <c r="M97" s="847"/>
      <c r="N97" s="848"/>
      <c r="O97" s="849"/>
      <c r="P97" s="1265"/>
      <c r="Q97" s="1256"/>
      <c r="R97" s="637">
        <f t="shared" si="26"/>
        <v>0</v>
      </c>
      <c r="S97" s="695">
        <f t="shared" si="27"/>
        <v>0</v>
      </c>
      <c r="T97" s="696" t="str">
        <f t="shared" si="28"/>
        <v>-</v>
      </c>
      <c r="U97" s="691">
        <v>3.89</v>
      </c>
      <c r="V97" s="250">
        <f t="shared" si="25"/>
        <v>0</v>
      </c>
      <c r="W97" s="251"/>
      <c r="X97" s="697" t="s">
        <v>1260</v>
      </c>
      <c r="Y97" s="706" t="s">
        <v>1266</v>
      </c>
      <c r="Z97" s="665"/>
      <c r="AA97" s="665"/>
      <c r="AB97" s="665"/>
      <c r="AC97" s="665"/>
      <c r="AD97" s="665"/>
      <c r="AE97" s="665"/>
      <c r="AF97" s="665"/>
      <c r="AG97" s="665"/>
      <c r="AH97" s="665"/>
      <c r="AI97" s="665"/>
      <c r="AJ97" s="665"/>
      <c r="AK97" s="665"/>
      <c r="AL97" s="665"/>
      <c r="AM97" s="665"/>
      <c r="AN97" s="665"/>
      <c r="AO97" s="665"/>
      <c r="AP97" s="665"/>
      <c r="AQ97" s="665"/>
      <c r="AR97" s="665"/>
      <c r="AS97" s="665"/>
      <c r="AT97" s="665"/>
      <c r="AU97" s="665"/>
      <c r="AV97" s="665"/>
      <c r="AW97" s="665"/>
      <c r="AX97" s="665"/>
      <c r="AY97" s="665"/>
      <c r="AZ97" s="665"/>
      <c r="BA97" s="665"/>
      <c r="BB97" s="665"/>
      <c r="BC97" s="665"/>
      <c r="BD97" s="665"/>
      <c r="BE97" s="665"/>
      <c r="BF97" s="665"/>
      <c r="BG97" s="665"/>
      <c r="BH97" s="665"/>
      <c r="BI97" s="665"/>
      <c r="BJ97" s="665"/>
      <c r="BK97" s="665"/>
      <c r="BL97" s="665"/>
      <c r="BM97" s="665"/>
      <c r="BN97" s="665"/>
      <c r="BO97" s="666"/>
      <c r="BP97" s="642"/>
      <c r="BQ97" s="441">
        <v>1</v>
      </c>
      <c r="BR97" s="441">
        <v>1</v>
      </c>
      <c r="BS97" s="441">
        <v>1</v>
      </c>
      <c r="BT97" s="441"/>
      <c r="BU97" s="441"/>
      <c r="BV97" s="587"/>
      <c r="BW97" s="441"/>
      <c r="BX97" s="441">
        <v>3</v>
      </c>
      <c r="BY97" s="441"/>
      <c r="BZ97" s="587"/>
      <c r="CA97" s="41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6"/>
      <c r="EX97" s="26"/>
      <c r="EY97" s="26"/>
      <c r="EZ97" s="26"/>
      <c r="FA97" s="26"/>
      <c r="FB97" s="26"/>
      <c r="FC97" s="26"/>
      <c r="FD97" s="26"/>
      <c r="FE97" s="26"/>
      <c r="FF97" s="26"/>
      <c r="FG97" s="26"/>
      <c r="FH97" s="26"/>
      <c r="FI97" s="26"/>
      <c r="FJ97" s="26"/>
      <c r="FK97" s="26"/>
      <c r="FL97" s="26"/>
      <c r="FM97" s="26"/>
      <c r="FN97" s="26"/>
      <c r="FO97" s="26"/>
      <c r="FP97" s="26"/>
      <c r="FQ97" s="26"/>
      <c r="FR97" s="26"/>
      <c r="FS97" s="26"/>
      <c r="FT97" s="26"/>
      <c r="FU97" s="26"/>
      <c r="FV97" s="26"/>
      <c r="FW97" s="26"/>
      <c r="FX97" s="26"/>
      <c r="FY97" s="26"/>
      <c r="FZ97" s="26"/>
      <c r="GA97" s="26"/>
      <c r="GB97" s="26"/>
      <c r="GC97" s="26"/>
      <c r="GD97" s="26"/>
      <c r="GE97" s="26"/>
      <c r="GF97" s="26"/>
      <c r="GG97" s="26"/>
      <c r="GH97" s="26"/>
      <c r="GI97" s="26"/>
      <c r="GJ97" s="26"/>
      <c r="GK97" s="26"/>
      <c r="GL97" s="26"/>
      <c r="GM97" s="26"/>
      <c r="GN97" s="26"/>
      <c r="GO97" s="26"/>
      <c r="GP97" s="26"/>
      <c r="GQ97" s="26"/>
      <c r="GR97" s="26"/>
      <c r="GS97" s="26"/>
      <c r="GT97" s="26"/>
      <c r="GU97" s="26"/>
      <c r="GV97" s="26"/>
      <c r="GW97" s="26"/>
      <c r="GX97" s="26"/>
      <c r="GY97" s="26"/>
      <c r="GZ97" s="26"/>
      <c r="HA97" s="26"/>
      <c r="HB97" s="26"/>
      <c r="HC97" s="26"/>
      <c r="HD97" s="26"/>
      <c r="HE97" s="26"/>
      <c r="HF97" s="26"/>
      <c r="HG97" s="26"/>
      <c r="HH97" s="26"/>
      <c r="HI97" s="26"/>
      <c r="HJ97" s="26"/>
      <c r="HK97" s="26"/>
      <c r="HL97" s="26"/>
      <c r="HM97" s="26"/>
      <c r="HN97" s="26"/>
      <c r="HO97" s="26"/>
      <c r="HP97" s="26"/>
      <c r="HQ97" s="26"/>
      <c r="HR97" s="26"/>
      <c r="HS97" s="26"/>
      <c r="HT97" s="26"/>
      <c r="HU97" s="26"/>
      <c r="HV97" s="26"/>
      <c r="HW97" s="26"/>
      <c r="HX97" s="26"/>
      <c r="HY97" s="26"/>
      <c r="HZ97" s="26"/>
      <c r="IA97" s="26"/>
      <c r="IB97" s="26"/>
      <c r="IC97" s="26"/>
      <c r="ID97" s="26"/>
      <c r="IE97" s="26"/>
      <c r="IF97" s="26"/>
      <c r="IG97" s="26"/>
      <c r="IH97" s="26"/>
      <c r="II97" s="26"/>
      <c r="IJ97" s="26"/>
      <c r="IK97" s="26"/>
      <c r="IL97" s="26"/>
      <c r="IM97" s="26"/>
      <c r="IN97" s="26"/>
      <c r="IO97" s="26"/>
      <c r="IP97" s="26"/>
      <c r="IQ97" s="26"/>
      <c r="IR97" s="26"/>
      <c r="IS97" s="26"/>
      <c r="IT97" s="26"/>
      <c r="IU97" s="26"/>
      <c r="IV97" s="26"/>
      <c r="IW97" s="26"/>
      <c r="IX97" s="26"/>
      <c r="IY97" s="26"/>
      <c r="IZ97" s="26"/>
      <c r="JA97" s="26"/>
      <c r="JB97" s="26"/>
      <c r="JC97" s="26"/>
      <c r="JD97" s="26"/>
      <c r="JE97" s="26"/>
      <c r="JF97" s="26"/>
      <c r="JG97" s="26"/>
      <c r="JH97" s="26"/>
      <c r="JI97" s="26"/>
      <c r="JJ97" s="26"/>
      <c r="JK97" s="26"/>
      <c r="JL97" s="26"/>
      <c r="JM97" s="26"/>
      <c r="JN97" s="26"/>
      <c r="JO97" s="26"/>
      <c r="JP97" s="26"/>
      <c r="JQ97" s="26"/>
      <c r="JR97" s="26"/>
      <c r="JS97" s="26"/>
      <c r="JT97" s="26"/>
      <c r="JU97" s="26"/>
      <c r="JV97" s="26"/>
      <c r="JW97" s="26"/>
      <c r="JX97" s="26"/>
      <c r="JY97" s="26"/>
      <c r="JZ97" s="26"/>
      <c r="KA97" s="26"/>
      <c r="KB97" s="26"/>
      <c r="KC97" s="26"/>
      <c r="KD97" s="26"/>
      <c r="KE97" s="26"/>
      <c r="KF97" s="26"/>
      <c r="KG97" s="26"/>
      <c r="KH97" s="26"/>
      <c r="KI97" s="26"/>
      <c r="KJ97" s="26"/>
      <c r="KK97" s="26"/>
      <c r="KL97" s="26"/>
      <c r="KM97" s="26"/>
      <c r="KN97" s="26"/>
      <c r="KO97" s="26"/>
      <c r="KP97" s="26"/>
      <c r="KQ97" s="27"/>
    </row>
    <row r="98" spans="1:303" ht="13" customHeight="1">
      <c r="A98" s="1246"/>
      <c r="B98" s="723" t="s">
        <v>935</v>
      </c>
      <c r="C98" s="723" t="s">
        <v>936</v>
      </c>
      <c r="D98" s="676">
        <v>3</v>
      </c>
      <c r="E98" s="677">
        <v>415</v>
      </c>
      <c r="F98" s="831"/>
      <c r="G98" s="832"/>
      <c r="H98" s="833"/>
      <c r="I98" s="834"/>
      <c r="J98" s="835"/>
      <c r="K98" s="1260"/>
      <c r="L98" s="1263"/>
      <c r="M98" s="859"/>
      <c r="N98" s="860"/>
      <c r="O98" s="861"/>
      <c r="P98" s="1266"/>
      <c r="Q98" s="1257"/>
      <c r="R98" s="263">
        <f t="shared" si="26"/>
        <v>0</v>
      </c>
      <c r="S98" s="263">
        <f t="shared" si="27"/>
        <v>0</v>
      </c>
      <c r="T98" s="721" t="str">
        <f t="shared" si="28"/>
        <v>-</v>
      </c>
      <c r="U98" s="691">
        <v>3.75</v>
      </c>
      <c r="V98" s="250">
        <f t="shared" ref="V98" si="29">U98*R98</f>
        <v>0</v>
      </c>
      <c r="W98" s="251"/>
      <c r="X98" s="724" t="s">
        <v>1260</v>
      </c>
      <c r="Y98" s="712" t="s">
        <v>1266</v>
      </c>
      <c r="Z98" s="665"/>
      <c r="AA98" s="665"/>
      <c r="AB98" s="665"/>
      <c r="AC98" s="665"/>
      <c r="AD98" s="665"/>
      <c r="AE98" s="665"/>
      <c r="AF98" s="665"/>
      <c r="AG98" s="665"/>
      <c r="AH98" s="665"/>
      <c r="AI98" s="665"/>
      <c r="AJ98" s="665"/>
      <c r="AK98" s="665"/>
      <c r="AL98" s="665"/>
      <c r="AM98" s="665"/>
      <c r="AN98" s="665"/>
      <c r="AO98" s="665"/>
      <c r="AP98" s="665"/>
      <c r="AQ98" s="665"/>
      <c r="AR98" s="665"/>
      <c r="AS98" s="665"/>
      <c r="AT98" s="665"/>
      <c r="AU98" s="665"/>
      <c r="AV98" s="665"/>
      <c r="AW98" s="665"/>
      <c r="AX98" s="665"/>
      <c r="AY98" s="665"/>
      <c r="AZ98" s="665"/>
      <c r="BA98" s="665"/>
      <c r="BB98" s="665"/>
      <c r="BC98" s="665"/>
      <c r="BD98" s="665"/>
      <c r="BE98" s="665"/>
      <c r="BF98" s="665"/>
      <c r="BG98" s="665"/>
      <c r="BH98" s="665"/>
      <c r="BI98" s="665"/>
      <c r="BJ98" s="665"/>
      <c r="BK98" s="665"/>
      <c r="BL98" s="665"/>
      <c r="BM98" s="665"/>
      <c r="BN98" s="665"/>
      <c r="BO98" s="666"/>
      <c r="BP98" s="642"/>
      <c r="BQ98" s="441">
        <v>1</v>
      </c>
      <c r="BR98" s="441">
        <v>1</v>
      </c>
      <c r="BS98" s="441">
        <v>1</v>
      </c>
      <c r="BT98" s="441"/>
      <c r="BU98" s="441"/>
      <c r="BV98" s="587"/>
      <c r="BW98" s="441"/>
      <c r="BX98" s="441">
        <v>3</v>
      </c>
      <c r="BY98" s="441"/>
      <c r="BZ98" s="587"/>
      <c r="CA98" s="41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  <c r="DZ98" s="26"/>
      <c r="EA98" s="26"/>
      <c r="EB98" s="26"/>
      <c r="EC98" s="26"/>
      <c r="ED98" s="26"/>
      <c r="EE98" s="26"/>
      <c r="EF98" s="26"/>
      <c r="EG98" s="26"/>
      <c r="EH98" s="26"/>
      <c r="EI98" s="26"/>
      <c r="EJ98" s="26"/>
      <c r="EK98" s="26"/>
      <c r="EL98" s="26"/>
      <c r="EM98" s="26"/>
      <c r="EN98" s="26"/>
      <c r="EO98" s="26"/>
      <c r="EP98" s="26"/>
      <c r="EQ98" s="26"/>
      <c r="ER98" s="26"/>
      <c r="ES98" s="26"/>
      <c r="ET98" s="26"/>
      <c r="EU98" s="26"/>
      <c r="EV98" s="26"/>
      <c r="EW98" s="26"/>
      <c r="EX98" s="26"/>
      <c r="EY98" s="26"/>
      <c r="EZ98" s="26"/>
      <c r="FA98" s="26"/>
      <c r="FB98" s="26"/>
      <c r="FC98" s="26"/>
      <c r="FD98" s="26"/>
      <c r="FE98" s="26"/>
      <c r="FF98" s="26"/>
      <c r="FG98" s="26"/>
      <c r="FH98" s="26"/>
      <c r="FI98" s="26"/>
      <c r="FJ98" s="26"/>
      <c r="FK98" s="26"/>
      <c r="FL98" s="26"/>
      <c r="FM98" s="26"/>
      <c r="FN98" s="26"/>
      <c r="FO98" s="26"/>
      <c r="FP98" s="26"/>
      <c r="FQ98" s="26"/>
      <c r="FR98" s="26"/>
      <c r="FS98" s="26"/>
      <c r="FT98" s="26"/>
      <c r="FU98" s="26"/>
      <c r="FV98" s="26"/>
      <c r="FW98" s="26"/>
      <c r="FX98" s="26"/>
      <c r="FY98" s="26"/>
      <c r="FZ98" s="26"/>
      <c r="GA98" s="26"/>
      <c r="GB98" s="26"/>
      <c r="GC98" s="26"/>
      <c r="GD98" s="26"/>
      <c r="GE98" s="26"/>
      <c r="GF98" s="26"/>
      <c r="GG98" s="26"/>
      <c r="GH98" s="26"/>
      <c r="GI98" s="26"/>
      <c r="GJ98" s="26"/>
      <c r="GK98" s="26"/>
      <c r="GL98" s="26"/>
      <c r="GM98" s="26"/>
      <c r="GN98" s="26"/>
      <c r="GO98" s="26"/>
      <c r="GP98" s="26"/>
      <c r="GQ98" s="26"/>
      <c r="GR98" s="26"/>
      <c r="GS98" s="26"/>
      <c r="GT98" s="26"/>
      <c r="GU98" s="26"/>
      <c r="GV98" s="26"/>
      <c r="GW98" s="26"/>
      <c r="GX98" s="26"/>
      <c r="GY98" s="26"/>
      <c r="GZ98" s="26"/>
      <c r="HA98" s="26"/>
      <c r="HB98" s="26"/>
      <c r="HC98" s="26"/>
      <c r="HD98" s="26"/>
      <c r="HE98" s="26"/>
      <c r="HF98" s="26"/>
      <c r="HG98" s="26"/>
      <c r="HH98" s="26"/>
      <c r="HI98" s="26"/>
      <c r="HJ98" s="26"/>
      <c r="HK98" s="26"/>
      <c r="HL98" s="26"/>
      <c r="HM98" s="26"/>
      <c r="HN98" s="26"/>
      <c r="HO98" s="26"/>
      <c r="HP98" s="26"/>
      <c r="HQ98" s="26"/>
      <c r="HR98" s="26"/>
      <c r="HS98" s="26"/>
      <c r="HT98" s="26"/>
      <c r="HU98" s="26"/>
      <c r="HV98" s="26"/>
      <c r="HW98" s="26"/>
      <c r="HX98" s="26"/>
      <c r="HY98" s="26"/>
      <c r="HZ98" s="26"/>
      <c r="IA98" s="26"/>
      <c r="IB98" s="26"/>
      <c r="IC98" s="26"/>
      <c r="ID98" s="26"/>
      <c r="IE98" s="26"/>
      <c r="IF98" s="26"/>
      <c r="IG98" s="26"/>
      <c r="IH98" s="26"/>
      <c r="II98" s="26"/>
      <c r="IJ98" s="26"/>
      <c r="IK98" s="26"/>
      <c r="IL98" s="26"/>
      <c r="IM98" s="26"/>
      <c r="IN98" s="26"/>
      <c r="IO98" s="26"/>
      <c r="IP98" s="26"/>
      <c r="IQ98" s="26"/>
      <c r="IR98" s="26"/>
      <c r="IS98" s="26"/>
      <c r="IT98" s="26"/>
      <c r="IU98" s="26"/>
      <c r="IV98" s="26"/>
      <c r="IW98" s="26"/>
      <c r="IX98" s="26"/>
      <c r="IY98" s="26"/>
      <c r="IZ98" s="26"/>
      <c r="JA98" s="26"/>
      <c r="JB98" s="26"/>
      <c r="JC98" s="26"/>
      <c r="JD98" s="26"/>
      <c r="JE98" s="26"/>
      <c r="JF98" s="26"/>
      <c r="JG98" s="26"/>
      <c r="JH98" s="26"/>
      <c r="JI98" s="26"/>
      <c r="JJ98" s="26"/>
      <c r="JK98" s="26"/>
      <c r="JL98" s="26"/>
      <c r="JM98" s="26"/>
      <c r="JN98" s="26"/>
      <c r="JO98" s="26"/>
      <c r="JP98" s="26"/>
      <c r="JQ98" s="26"/>
      <c r="JR98" s="26"/>
      <c r="JS98" s="26"/>
      <c r="JT98" s="26"/>
      <c r="JU98" s="26"/>
      <c r="JV98" s="26"/>
      <c r="JW98" s="26"/>
      <c r="JX98" s="26"/>
      <c r="JY98" s="26"/>
      <c r="JZ98" s="26"/>
      <c r="KA98" s="26"/>
      <c r="KB98" s="26"/>
      <c r="KC98" s="26"/>
      <c r="KD98" s="26"/>
      <c r="KE98" s="26"/>
      <c r="KF98" s="26"/>
      <c r="KG98" s="26"/>
      <c r="KH98" s="26"/>
      <c r="KI98" s="26"/>
      <c r="KJ98" s="26"/>
      <c r="KK98" s="26"/>
      <c r="KL98" s="26"/>
      <c r="KM98" s="26"/>
      <c r="KN98" s="26"/>
      <c r="KO98" s="26"/>
      <c r="KP98" s="26"/>
      <c r="KQ98" s="27"/>
    </row>
    <row r="99" spans="1:303" ht="13" customHeight="1">
      <c r="A99" s="1250" t="s">
        <v>659</v>
      </c>
      <c r="B99" s="689" t="s">
        <v>660</v>
      </c>
      <c r="C99" s="689" t="s">
        <v>661</v>
      </c>
      <c r="D99" s="660">
        <v>1</v>
      </c>
      <c r="E99" s="661">
        <v>217</v>
      </c>
      <c r="F99" s="811"/>
      <c r="G99" s="799"/>
      <c r="H99" s="800"/>
      <c r="I99" s="801"/>
      <c r="J99" s="802"/>
      <c r="K99" s="1258"/>
      <c r="L99" s="1261"/>
      <c r="M99" s="1281"/>
      <c r="N99" s="845"/>
      <c r="O99" s="846"/>
      <c r="P99" s="1264"/>
      <c r="Q99" s="882"/>
      <c r="R99" s="637">
        <f t="shared" ref="R99:R109" si="30">SUM(F99:Q99)</f>
        <v>0</v>
      </c>
      <c r="S99" s="247">
        <f t="shared" ref="S99:S109" si="31">R99*D99</f>
        <v>0</v>
      </c>
      <c r="T99" s="690" t="str">
        <f t="shared" ref="T99:T109" si="32">IF(R99&gt;0,R99*E99,"-")</f>
        <v>-</v>
      </c>
      <c r="U99" s="691">
        <v>7</v>
      </c>
      <c r="V99" s="250">
        <f t="shared" ref="V99:V135" si="33">U99*R99</f>
        <v>0</v>
      </c>
      <c r="W99" s="251"/>
      <c r="X99" s="727" t="s">
        <v>1252</v>
      </c>
      <c r="Y99" s="727" t="s">
        <v>1262</v>
      </c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693"/>
      <c r="BP99" s="642"/>
      <c r="BQ99" s="644">
        <v>1</v>
      </c>
      <c r="BR99" s="441"/>
      <c r="BS99" s="441"/>
      <c r="BT99" s="441"/>
      <c r="BU99" s="441"/>
      <c r="BV99" s="587"/>
      <c r="BW99" s="441"/>
      <c r="BX99" s="441"/>
      <c r="BY99" s="441">
        <v>1</v>
      </c>
      <c r="BZ99" s="587"/>
      <c r="CA99" s="41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/>
      <c r="EO99" s="26"/>
      <c r="EP99" s="26"/>
      <c r="EQ99" s="26"/>
      <c r="ER99" s="26"/>
      <c r="ES99" s="26"/>
      <c r="ET99" s="26"/>
      <c r="EU99" s="26"/>
      <c r="EV99" s="26"/>
      <c r="EW99" s="26"/>
      <c r="EX99" s="26"/>
      <c r="EY99" s="26"/>
      <c r="EZ99" s="26"/>
      <c r="FA99" s="26"/>
      <c r="FB99" s="26"/>
      <c r="FC99" s="26"/>
      <c r="FD99" s="26"/>
      <c r="FE99" s="26"/>
      <c r="FF99" s="26"/>
      <c r="FG99" s="26"/>
      <c r="FH99" s="26"/>
      <c r="FI99" s="26"/>
      <c r="FJ99" s="26"/>
      <c r="FK99" s="26"/>
      <c r="FL99" s="26"/>
      <c r="FM99" s="26"/>
      <c r="FN99" s="26"/>
      <c r="FO99" s="26"/>
      <c r="FP99" s="26"/>
      <c r="FQ99" s="26"/>
      <c r="FR99" s="26"/>
      <c r="FS99" s="26"/>
      <c r="FT99" s="26"/>
      <c r="FU99" s="26"/>
      <c r="FV99" s="26"/>
      <c r="FW99" s="26"/>
      <c r="FX99" s="26"/>
      <c r="FY99" s="26"/>
      <c r="FZ99" s="26"/>
      <c r="GA99" s="26"/>
      <c r="GB99" s="26"/>
      <c r="GC99" s="26"/>
      <c r="GD99" s="26"/>
      <c r="GE99" s="26"/>
      <c r="GF99" s="26"/>
      <c r="GG99" s="26"/>
      <c r="GH99" s="26"/>
      <c r="GI99" s="26"/>
      <c r="GJ99" s="26"/>
      <c r="GK99" s="26"/>
      <c r="GL99" s="26"/>
      <c r="GM99" s="26"/>
      <c r="GN99" s="26"/>
      <c r="GO99" s="26"/>
      <c r="GP99" s="26"/>
      <c r="GQ99" s="26"/>
      <c r="GR99" s="26"/>
      <c r="GS99" s="26"/>
      <c r="GT99" s="26"/>
      <c r="GU99" s="26"/>
      <c r="GV99" s="26"/>
      <c r="GW99" s="26"/>
      <c r="GX99" s="26"/>
      <c r="GY99" s="26"/>
      <c r="GZ99" s="26"/>
      <c r="HA99" s="26"/>
      <c r="HB99" s="26"/>
      <c r="HC99" s="26"/>
      <c r="HD99" s="26"/>
      <c r="HE99" s="26"/>
      <c r="HF99" s="26"/>
      <c r="HG99" s="26"/>
      <c r="HH99" s="26"/>
      <c r="HI99" s="26"/>
      <c r="HJ99" s="26"/>
      <c r="HK99" s="26"/>
      <c r="HL99" s="26"/>
      <c r="HM99" s="26"/>
      <c r="HN99" s="26"/>
      <c r="HO99" s="26"/>
      <c r="HP99" s="26"/>
      <c r="HQ99" s="26"/>
      <c r="HR99" s="26"/>
      <c r="HS99" s="26"/>
      <c r="HT99" s="26"/>
      <c r="HU99" s="26"/>
      <c r="HV99" s="26"/>
      <c r="HW99" s="26"/>
      <c r="HX99" s="26"/>
      <c r="HY99" s="26"/>
      <c r="HZ99" s="26"/>
      <c r="IA99" s="26"/>
      <c r="IB99" s="26"/>
      <c r="IC99" s="26"/>
      <c r="ID99" s="26"/>
      <c r="IE99" s="26"/>
      <c r="IF99" s="26"/>
      <c r="IG99" s="26"/>
      <c r="IH99" s="26"/>
      <c r="II99" s="26"/>
      <c r="IJ99" s="26"/>
      <c r="IK99" s="26"/>
      <c r="IL99" s="26"/>
      <c r="IM99" s="26"/>
      <c r="IN99" s="26"/>
      <c r="IO99" s="26"/>
      <c r="IP99" s="26"/>
      <c r="IQ99" s="26"/>
      <c r="IR99" s="26"/>
      <c r="IS99" s="26"/>
      <c r="IT99" s="26"/>
      <c r="IU99" s="26"/>
      <c r="IV99" s="26"/>
      <c r="IW99" s="26"/>
      <c r="IX99" s="26"/>
      <c r="IY99" s="26"/>
      <c r="IZ99" s="26"/>
      <c r="JA99" s="26"/>
      <c r="JB99" s="26"/>
      <c r="JC99" s="26"/>
      <c r="JD99" s="26"/>
      <c r="JE99" s="26"/>
      <c r="JF99" s="26"/>
      <c r="JG99" s="26"/>
      <c r="JH99" s="26"/>
      <c r="JI99" s="26"/>
      <c r="JJ99" s="26"/>
      <c r="JK99" s="26"/>
      <c r="JL99" s="26"/>
      <c r="JM99" s="26"/>
      <c r="JN99" s="26"/>
      <c r="JO99" s="26"/>
      <c r="JP99" s="26"/>
      <c r="JQ99" s="26"/>
      <c r="JR99" s="26"/>
      <c r="JS99" s="26"/>
      <c r="JT99" s="26"/>
      <c r="JU99" s="26"/>
      <c r="JV99" s="26"/>
      <c r="JW99" s="26"/>
      <c r="JX99" s="26"/>
      <c r="JY99" s="26"/>
      <c r="JZ99" s="26"/>
      <c r="KA99" s="26"/>
      <c r="KB99" s="26"/>
      <c r="KC99" s="26"/>
      <c r="KD99" s="26"/>
      <c r="KE99" s="26"/>
      <c r="KF99" s="26"/>
      <c r="KG99" s="26"/>
      <c r="KH99" s="26"/>
      <c r="KI99" s="26"/>
      <c r="KJ99" s="26"/>
      <c r="KK99" s="26"/>
      <c r="KL99" s="26"/>
      <c r="KM99" s="26"/>
      <c r="KN99" s="26"/>
      <c r="KO99" s="26"/>
      <c r="KP99" s="26"/>
      <c r="KQ99" s="27"/>
    </row>
    <row r="100" spans="1:303" ht="13" customHeight="1">
      <c r="A100" s="1251"/>
      <c r="B100" s="694" t="s">
        <v>662</v>
      </c>
      <c r="C100" s="694" t="s">
        <v>663</v>
      </c>
      <c r="D100" s="670">
        <v>1</v>
      </c>
      <c r="E100" s="661">
        <v>208</v>
      </c>
      <c r="F100" s="812"/>
      <c r="G100" s="807"/>
      <c r="H100" s="808"/>
      <c r="I100" s="809"/>
      <c r="J100" s="810"/>
      <c r="K100" s="1259"/>
      <c r="L100" s="1262"/>
      <c r="M100" s="1282"/>
      <c r="N100" s="848"/>
      <c r="O100" s="849"/>
      <c r="P100" s="1265"/>
      <c r="Q100" s="883"/>
      <c r="R100" s="637">
        <f t="shared" si="30"/>
        <v>0</v>
      </c>
      <c r="S100" s="695">
        <f t="shared" si="31"/>
        <v>0</v>
      </c>
      <c r="T100" s="696" t="str">
        <f t="shared" si="32"/>
        <v>-</v>
      </c>
      <c r="U100" s="691">
        <v>5</v>
      </c>
      <c r="V100" s="250">
        <f t="shared" si="33"/>
        <v>0</v>
      </c>
      <c r="W100" s="251"/>
      <c r="X100" s="697" t="s">
        <v>1252</v>
      </c>
      <c r="Y100" s="697" t="s">
        <v>1262</v>
      </c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693"/>
      <c r="BP100" s="642"/>
      <c r="BQ100" s="644">
        <v>1</v>
      </c>
      <c r="BR100" s="441"/>
      <c r="BS100" s="441"/>
      <c r="BT100" s="441"/>
      <c r="BU100" s="441"/>
      <c r="BV100" s="587"/>
      <c r="BW100" s="441"/>
      <c r="BX100" s="441"/>
      <c r="BY100" s="441">
        <v>1</v>
      </c>
      <c r="BZ100" s="587"/>
      <c r="CA100" s="41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6"/>
      <c r="EY100" s="26"/>
      <c r="EZ100" s="26"/>
      <c r="FA100" s="26"/>
      <c r="FB100" s="26"/>
      <c r="FC100" s="26"/>
      <c r="FD100" s="26"/>
      <c r="FE100" s="26"/>
      <c r="FF100" s="26"/>
      <c r="FG100" s="26"/>
      <c r="FH100" s="26"/>
      <c r="FI100" s="26"/>
      <c r="FJ100" s="26"/>
      <c r="FK100" s="26"/>
      <c r="FL100" s="26"/>
      <c r="FM100" s="26"/>
      <c r="FN100" s="26"/>
      <c r="FO100" s="26"/>
      <c r="FP100" s="26"/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6"/>
      <c r="GE100" s="26"/>
      <c r="GF100" s="26"/>
      <c r="GG100" s="26"/>
      <c r="GH100" s="26"/>
      <c r="GI100" s="26"/>
      <c r="GJ100" s="26"/>
      <c r="GK100" s="26"/>
      <c r="GL100" s="26"/>
      <c r="GM100" s="26"/>
      <c r="GN100" s="26"/>
      <c r="GO100" s="26"/>
      <c r="GP100" s="26"/>
      <c r="GQ100" s="26"/>
      <c r="GR100" s="26"/>
      <c r="GS100" s="26"/>
      <c r="GT100" s="26"/>
      <c r="GU100" s="26"/>
      <c r="GV100" s="26"/>
      <c r="GW100" s="26"/>
      <c r="GX100" s="26"/>
      <c r="GY100" s="26"/>
      <c r="GZ100" s="26"/>
      <c r="HA100" s="26"/>
      <c r="HB100" s="26"/>
      <c r="HC100" s="26"/>
      <c r="HD100" s="26"/>
      <c r="HE100" s="26"/>
      <c r="HF100" s="26"/>
      <c r="HG100" s="26"/>
      <c r="HH100" s="26"/>
      <c r="HI100" s="26"/>
      <c r="HJ100" s="26"/>
      <c r="HK100" s="26"/>
      <c r="HL100" s="26"/>
      <c r="HM100" s="26"/>
      <c r="HN100" s="26"/>
      <c r="HO100" s="26"/>
      <c r="HP100" s="26"/>
      <c r="HQ100" s="26"/>
      <c r="HR100" s="26"/>
      <c r="HS100" s="26"/>
      <c r="HT100" s="26"/>
      <c r="HU100" s="26"/>
      <c r="HV100" s="26"/>
      <c r="HW100" s="26"/>
      <c r="HX100" s="26"/>
      <c r="HY100" s="26"/>
      <c r="HZ100" s="26"/>
      <c r="IA100" s="26"/>
      <c r="IB100" s="26"/>
      <c r="IC100" s="26"/>
      <c r="ID100" s="26"/>
      <c r="IE100" s="26"/>
      <c r="IF100" s="26"/>
      <c r="IG100" s="26"/>
      <c r="IH100" s="26"/>
      <c r="II100" s="26"/>
      <c r="IJ100" s="26"/>
      <c r="IK100" s="26"/>
      <c r="IL100" s="26"/>
      <c r="IM100" s="26"/>
      <c r="IN100" s="26"/>
      <c r="IO100" s="26"/>
      <c r="IP100" s="26"/>
      <c r="IQ100" s="26"/>
      <c r="IR100" s="26"/>
      <c r="IS100" s="26"/>
      <c r="IT100" s="26"/>
      <c r="IU100" s="26"/>
      <c r="IV100" s="26"/>
      <c r="IW100" s="26"/>
      <c r="IX100" s="26"/>
      <c r="IY100" s="26"/>
      <c r="IZ100" s="26"/>
      <c r="JA100" s="26"/>
      <c r="JB100" s="26"/>
      <c r="JC100" s="26"/>
      <c r="JD100" s="26"/>
      <c r="JE100" s="26"/>
      <c r="JF100" s="26"/>
      <c r="JG100" s="26"/>
      <c r="JH100" s="26"/>
      <c r="JI100" s="26"/>
      <c r="JJ100" s="26"/>
      <c r="JK100" s="26"/>
      <c r="JL100" s="26"/>
      <c r="JM100" s="26"/>
      <c r="JN100" s="26"/>
      <c r="JO100" s="26"/>
      <c r="JP100" s="26"/>
      <c r="JQ100" s="26"/>
      <c r="JR100" s="26"/>
      <c r="JS100" s="26"/>
      <c r="JT100" s="26"/>
      <c r="JU100" s="26"/>
      <c r="JV100" s="26"/>
      <c r="JW100" s="26"/>
      <c r="JX100" s="26"/>
      <c r="JY100" s="26"/>
      <c r="JZ100" s="26"/>
      <c r="KA100" s="26"/>
      <c r="KB100" s="26"/>
      <c r="KC100" s="26"/>
      <c r="KD100" s="26"/>
      <c r="KE100" s="26"/>
      <c r="KF100" s="26"/>
      <c r="KG100" s="26"/>
      <c r="KH100" s="26"/>
      <c r="KI100" s="26"/>
      <c r="KJ100" s="26"/>
      <c r="KK100" s="26"/>
      <c r="KL100" s="26"/>
      <c r="KM100" s="26"/>
      <c r="KN100" s="26"/>
      <c r="KO100" s="26"/>
      <c r="KP100" s="26"/>
      <c r="KQ100" s="27"/>
    </row>
    <row r="101" spans="1:303" ht="13" customHeight="1">
      <c r="A101" s="1251"/>
      <c r="B101" s="694" t="s">
        <v>664</v>
      </c>
      <c r="C101" s="694" t="s">
        <v>665</v>
      </c>
      <c r="D101" s="670">
        <v>1</v>
      </c>
      <c r="E101" s="661">
        <v>360</v>
      </c>
      <c r="F101" s="812"/>
      <c r="G101" s="807"/>
      <c r="H101" s="808"/>
      <c r="I101" s="809"/>
      <c r="J101" s="810"/>
      <c r="K101" s="1259"/>
      <c r="L101" s="1262"/>
      <c r="M101" s="1282"/>
      <c r="N101" s="848"/>
      <c r="O101" s="849"/>
      <c r="P101" s="1265"/>
      <c r="Q101" s="883"/>
      <c r="R101" s="637">
        <f t="shared" si="30"/>
        <v>0</v>
      </c>
      <c r="S101" s="695">
        <f t="shared" si="31"/>
        <v>0</v>
      </c>
      <c r="T101" s="696" t="str">
        <f t="shared" si="32"/>
        <v>-</v>
      </c>
      <c r="U101" s="691">
        <v>10</v>
      </c>
      <c r="V101" s="250">
        <f t="shared" si="33"/>
        <v>0</v>
      </c>
      <c r="W101" s="251"/>
      <c r="X101" s="697" t="s">
        <v>1252</v>
      </c>
      <c r="Y101" s="697" t="s">
        <v>1260</v>
      </c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693"/>
      <c r="BP101" s="642"/>
      <c r="BQ101" s="441"/>
      <c r="BR101" s="644">
        <v>1</v>
      </c>
      <c r="BS101" s="441"/>
      <c r="BT101" s="441"/>
      <c r="BU101" s="441"/>
      <c r="BV101" s="587"/>
      <c r="BW101" s="441"/>
      <c r="BX101" s="441"/>
      <c r="BY101" s="441">
        <v>1</v>
      </c>
      <c r="BZ101" s="587"/>
      <c r="CA101" s="41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6"/>
      <c r="EX101" s="26"/>
      <c r="EY101" s="26"/>
      <c r="EZ101" s="26"/>
      <c r="FA101" s="26"/>
      <c r="FB101" s="26"/>
      <c r="FC101" s="26"/>
      <c r="FD101" s="26"/>
      <c r="FE101" s="26"/>
      <c r="FF101" s="26"/>
      <c r="FG101" s="26"/>
      <c r="FH101" s="26"/>
      <c r="FI101" s="26"/>
      <c r="FJ101" s="26"/>
      <c r="FK101" s="26"/>
      <c r="FL101" s="26"/>
      <c r="FM101" s="26"/>
      <c r="FN101" s="26"/>
      <c r="FO101" s="26"/>
      <c r="FP101" s="26"/>
      <c r="FQ101" s="26"/>
      <c r="FR101" s="26"/>
      <c r="FS101" s="26"/>
      <c r="FT101" s="26"/>
      <c r="FU101" s="26"/>
      <c r="FV101" s="26"/>
      <c r="FW101" s="26"/>
      <c r="FX101" s="26"/>
      <c r="FY101" s="26"/>
      <c r="FZ101" s="26"/>
      <c r="GA101" s="26"/>
      <c r="GB101" s="26"/>
      <c r="GC101" s="26"/>
      <c r="GD101" s="26"/>
      <c r="GE101" s="26"/>
      <c r="GF101" s="26"/>
      <c r="GG101" s="26"/>
      <c r="GH101" s="26"/>
      <c r="GI101" s="26"/>
      <c r="GJ101" s="26"/>
      <c r="GK101" s="26"/>
      <c r="GL101" s="26"/>
      <c r="GM101" s="26"/>
      <c r="GN101" s="26"/>
      <c r="GO101" s="26"/>
      <c r="GP101" s="26"/>
      <c r="GQ101" s="26"/>
      <c r="GR101" s="26"/>
      <c r="GS101" s="26"/>
      <c r="GT101" s="26"/>
      <c r="GU101" s="26"/>
      <c r="GV101" s="26"/>
      <c r="GW101" s="26"/>
      <c r="GX101" s="26"/>
      <c r="GY101" s="26"/>
      <c r="GZ101" s="26"/>
      <c r="HA101" s="26"/>
      <c r="HB101" s="26"/>
      <c r="HC101" s="26"/>
      <c r="HD101" s="26"/>
      <c r="HE101" s="26"/>
      <c r="HF101" s="26"/>
      <c r="HG101" s="26"/>
      <c r="HH101" s="26"/>
      <c r="HI101" s="26"/>
      <c r="HJ101" s="26"/>
      <c r="HK101" s="26"/>
      <c r="HL101" s="26"/>
      <c r="HM101" s="26"/>
      <c r="HN101" s="26"/>
      <c r="HO101" s="26"/>
      <c r="HP101" s="26"/>
      <c r="HQ101" s="26"/>
      <c r="HR101" s="26"/>
      <c r="HS101" s="26"/>
      <c r="HT101" s="26"/>
      <c r="HU101" s="26"/>
      <c r="HV101" s="26"/>
      <c r="HW101" s="26"/>
      <c r="HX101" s="26"/>
      <c r="HY101" s="26"/>
      <c r="HZ101" s="26"/>
      <c r="IA101" s="26"/>
      <c r="IB101" s="26"/>
      <c r="IC101" s="26"/>
      <c r="ID101" s="26"/>
      <c r="IE101" s="26"/>
      <c r="IF101" s="26"/>
      <c r="IG101" s="26"/>
      <c r="IH101" s="26"/>
      <c r="II101" s="26"/>
      <c r="IJ101" s="26"/>
      <c r="IK101" s="26"/>
      <c r="IL101" s="26"/>
      <c r="IM101" s="26"/>
      <c r="IN101" s="26"/>
      <c r="IO101" s="26"/>
      <c r="IP101" s="26"/>
      <c r="IQ101" s="26"/>
      <c r="IR101" s="26"/>
      <c r="IS101" s="26"/>
      <c r="IT101" s="26"/>
      <c r="IU101" s="26"/>
      <c r="IV101" s="26"/>
      <c r="IW101" s="26"/>
      <c r="IX101" s="26"/>
      <c r="IY101" s="26"/>
      <c r="IZ101" s="26"/>
      <c r="JA101" s="26"/>
      <c r="JB101" s="26"/>
      <c r="JC101" s="26"/>
      <c r="JD101" s="26"/>
      <c r="JE101" s="26"/>
      <c r="JF101" s="26"/>
      <c r="JG101" s="26"/>
      <c r="JH101" s="26"/>
      <c r="JI101" s="26"/>
      <c r="JJ101" s="26"/>
      <c r="JK101" s="26"/>
      <c r="JL101" s="26"/>
      <c r="JM101" s="26"/>
      <c r="JN101" s="26"/>
      <c r="JO101" s="26"/>
      <c r="JP101" s="26"/>
      <c r="JQ101" s="26"/>
      <c r="JR101" s="26"/>
      <c r="JS101" s="26"/>
      <c r="JT101" s="26"/>
      <c r="JU101" s="26"/>
      <c r="JV101" s="26"/>
      <c r="JW101" s="26"/>
      <c r="JX101" s="26"/>
      <c r="JY101" s="26"/>
      <c r="JZ101" s="26"/>
      <c r="KA101" s="26"/>
      <c r="KB101" s="26"/>
      <c r="KC101" s="26"/>
      <c r="KD101" s="26"/>
      <c r="KE101" s="26"/>
      <c r="KF101" s="26"/>
      <c r="KG101" s="26"/>
      <c r="KH101" s="26"/>
      <c r="KI101" s="26"/>
      <c r="KJ101" s="26"/>
      <c r="KK101" s="26"/>
      <c r="KL101" s="26"/>
      <c r="KM101" s="26"/>
      <c r="KN101" s="26"/>
      <c r="KO101" s="26"/>
      <c r="KP101" s="26"/>
      <c r="KQ101" s="27"/>
    </row>
    <row r="102" spans="1:303" ht="13" customHeight="1">
      <c r="A102" s="1251"/>
      <c r="B102" s="694" t="s">
        <v>666</v>
      </c>
      <c r="C102" s="694" t="s">
        <v>667</v>
      </c>
      <c r="D102" s="670">
        <v>1</v>
      </c>
      <c r="E102" s="661">
        <v>341</v>
      </c>
      <c r="F102" s="812"/>
      <c r="G102" s="807"/>
      <c r="H102" s="808"/>
      <c r="I102" s="809"/>
      <c r="J102" s="810"/>
      <c r="K102" s="1259"/>
      <c r="L102" s="1262"/>
      <c r="M102" s="1282"/>
      <c r="N102" s="848"/>
      <c r="O102" s="849"/>
      <c r="P102" s="1265"/>
      <c r="Q102" s="883"/>
      <c r="R102" s="637">
        <f t="shared" si="30"/>
        <v>0</v>
      </c>
      <c r="S102" s="695">
        <f t="shared" si="31"/>
        <v>0</v>
      </c>
      <c r="T102" s="696" t="str">
        <f t="shared" si="32"/>
        <v>-</v>
      </c>
      <c r="U102" s="691">
        <v>8</v>
      </c>
      <c r="V102" s="250">
        <f t="shared" si="33"/>
        <v>0</v>
      </c>
      <c r="W102" s="251"/>
      <c r="X102" s="697" t="s">
        <v>1252</v>
      </c>
      <c r="Y102" s="697" t="s">
        <v>1260</v>
      </c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693"/>
      <c r="BP102" s="642"/>
      <c r="BQ102" s="441"/>
      <c r="BR102" s="644">
        <v>1</v>
      </c>
      <c r="BS102" s="441"/>
      <c r="BT102" s="441"/>
      <c r="BU102" s="441"/>
      <c r="BV102" s="587"/>
      <c r="BW102" s="441"/>
      <c r="BX102" s="441"/>
      <c r="BY102" s="441">
        <v>1</v>
      </c>
      <c r="BZ102" s="587"/>
      <c r="CA102" s="41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  <c r="DZ102" s="26"/>
      <c r="EA102" s="26"/>
      <c r="EB102" s="26"/>
      <c r="EC102" s="26"/>
      <c r="ED102" s="26"/>
      <c r="EE102" s="26"/>
      <c r="EF102" s="26"/>
      <c r="EG102" s="26"/>
      <c r="EH102" s="26"/>
      <c r="EI102" s="26"/>
      <c r="EJ102" s="26"/>
      <c r="EK102" s="26"/>
      <c r="EL102" s="26"/>
      <c r="EM102" s="26"/>
      <c r="EN102" s="26"/>
      <c r="EO102" s="26"/>
      <c r="EP102" s="26"/>
      <c r="EQ102" s="26"/>
      <c r="ER102" s="26"/>
      <c r="ES102" s="26"/>
      <c r="ET102" s="26"/>
      <c r="EU102" s="26"/>
      <c r="EV102" s="26"/>
      <c r="EW102" s="26"/>
      <c r="EX102" s="26"/>
      <c r="EY102" s="26"/>
      <c r="EZ102" s="26"/>
      <c r="FA102" s="26"/>
      <c r="FB102" s="26"/>
      <c r="FC102" s="26"/>
      <c r="FD102" s="26"/>
      <c r="FE102" s="26"/>
      <c r="FF102" s="26"/>
      <c r="FG102" s="26"/>
      <c r="FH102" s="26"/>
      <c r="FI102" s="26"/>
      <c r="FJ102" s="26"/>
      <c r="FK102" s="26"/>
      <c r="FL102" s="26"/>
      <c r="FM102" s="26"/>
      <c r="FN102" s="26"/>
      <c r="FO102" s="26"/>
      <c r="FP102" s="26"/>
      <c r="FQ102" s="26"/>
      <c r="FR102" s="26"/>
      <c r="FS102" s="26"/>
      <c r="FT102" s="26"/>
      <c r="FU102" s="26"/>
      <c r="FV102" s="26"/>
      <c r="FW102" s="26"/>
      <c r="FX102" s="26"/>
      <c r="FY102" s="26"/>
      <c r="FZ102" s="26"/>
      <c r="GA102" s="26"/>
      <c r="GB102" s="26"/>
      <c r="GC102" s="26"/>
      <c r="GD102" s="26"/>
      <c r="GE102" s="26"/>
      <c r="GF102" s="26"/>
      <c r="GG102" s="26"/>
      <c r="GH102" s="26"/>
      <c r="GI102" s="26"/>
      <c r="GJ102" s="26"/>
      <c r="GK102" s="26"/>
      <c r="GL102" s="26"/>
      <c r="GM102" s="26"/>
      <c r="GN102" s="26"/>
      <c r="GO102" s="26"/>
      <c r="GP102" s="26"/>
      <c r="GQ102" s="26"/>
      <c r="GR102" s="26"/>
      <c r="GS102" s="26"/>
      <c r="GT102" s="26"/>
      <c r="GU102" s="26"/>
      <c r="GV102" s="26"/>
      <c r="GW102" s="26"/>
      <c r="GX102" s="26"/>
      <c r="GY102" s="26"/>
      <c r="GZ102" s="26"/>
      <c r="HA102" s="26"/>
      <c r="HB102" s="26"/>
      <c r="HC102" s="26"/>
      <c r="HD102" s="26"/>
      <c r="HE102" s="26"/>
      <c r="HF102" s="26"/>
      <c r="HG102" s="26"/>
      <c r="HH102" s="26"/>
      <c r="HI102" s="26"/>
      <c r="HJ102" s="26"/>
      <c r="HK102" s="26"/>
      <c r="HL102" s="26"/>
      <c r="HM102" s="26"/>
      <c r="HN102" s="26"/>
      <c r="HO102" s="26"/>
      <c r="HP102" s="26"/>
      <c r="HQ102" s="26"/>
      <c r="HR102" s="26"/>
      <c r="HS102" s="26"/>
      <c r="HT102" s="26"/>
      <c r="HU102" s="26"/>
      <c r="HV102" s="26"/>
      <c r="HW102" s="26"/>
      <c r="HX102" s="26"/>
      <c r="HY102" s="26"/>
      <c r="HZ102" s="26"/>
      <c r="IA102" s="26"/>
      <c r="IB102" s="26"/>
      <c r="IC102" s="26"/>
      <c r="ID102" s="26"/>
      <c r="IE102" s="26"/>
      <c r="IF102" s="26"/>
      <c r="IG102" s="26"/>
      <c r="IH102" s="26"/>
      <c r="II102" s="26"/>
      <c r="IJ102" s="26"/>
      <c r="IK102" s="26"/>
      <c r="IL102" s="26"/>
      <c r="IM102" s="26"/>
      <c r="IN102" s="26"/>
      <c r="IO102" s="26"/>
      <c r="IP102" s="26"/>
      <c r="IQ102" s="26"/>
      <c r="IR102" s="26"/>
      <c r="IS102" s="26"/>
      <c r="IT102" s="26"/>
      <c r="IU102" s="26"/>
      <c r="IV102" s="26"/>
      <c r="IW102" s="26"/>
      <c r="IX102" s="26"/>
      <c r="IY102" s="26"/>
      <c r="IZ102" s="26"/>
      <c r="JA102" s="26"/>
      <c r="JB102" s="26"/>
      <c r="JC102" s="26"/>
      <c r="JD102" s="26"/>
      <c r="JE102" s="26"/>
      <c r="JF102" s="26"/>
      <c r="JG102" s="26"/>
      <c r="JH102" s="26"/>
      <c r="JI102" s="26"/>
      <c r="JJ102" s="26"/>
      <c r="JK102" s="26"/>
      <c r="JL102" s="26"/>
      <c r="JM102" s="26"/>
      <c r="JN102" s="26"/>
      <c r="JO102" s="26"/>
      <c r="JP102" s="26"/>
      <c r="JQ102" s="26"/>
      <c r="JR102" s="26"/>
      <c r="JS102" s="26"/>
      <c r="JT102" s="26"/>
      <c r="JU102" s="26"/>
      <c r="JV102" s="26"/>
      <c r="JW102" s="26"/>
      <c r="JX102" s="26"/>
      <c r="JY102" s="26"/>
      <c r="JZ102" s="26"/>
      <c r="KA102" s="26"/>
      <c r="KB102" s="26"/>
      <c r="KC102" s="26"/>
      <c r="KD102" s="26"/>
      <c r="KE102" s="26"/>
      <c r="KF102" s="26"/>
      <c r="KG102" s="26"/>
      <c r="KH102" s="26"/>
      <c r="KI102" s="26"/>
      <c r="KJ102" s="26"/>
      <c r="KK102" s="26"/>
      <c r="KL102" s="26"/>
      <c r="KM102" s="26"/>
      <c r="KN102" s="26"/>
      <c r="KO102" s="26"/>
      <c r="KP102" s="26"/>
      <c r="KQ102" s="27"/>
    </row>
    <row r="103" spans="1:303" ht="13" customHeight="1">
      <c r="A103" s="1251"/>
      <c r="B103" s="694" t="s">
        <v>668</v>
      </c>
      <c r="C103" s="694" t="s">
        <v>669</v>
      </c>
      <c r="D103" s="670">
        <v>1</v>
      </c>
      <c r="E103" s="661">
        <v>544</v>
      </c>
      <c r="F103" s="812"/>
      <c r="G103" s="807"/>
      <c r="H103" s="808"/>
      <c r="I103" s="809"/>
      <c r="J103" s="810"/>
      <c r="K103" s="1259"/>
      <c r="L103" s="1262"/>
      <c r="M103" s="1282"/>
      <c r="N103" s="848"/>
      <c r="O103" s="849"/>
      <c r="P103" s="1265"/>
      <c r="Q103" s="883"/>
      <c r="R103" s="637">
        <f t="shared" si="30"/>
        <v>0</v>
      </c>
      <c r="S103" s="695">
        <f t="shared" si="31"/>
        <v>0</v>
      </c>
      <c r="T103" s="696" t="str">
        <f t="shared" si="32"/>
        <v>-</v>
      </c>
      <c r="U103" s="691">
        <v>15</v>
      </c>
      <c r="V103" s="250">
        <f t="shared" si="33"/>
        <v>0</v>
      </c>
      <c r="W103" s="251"/>
      <c r="X103" s="697" t="s">
        <v>1252</v>
      </c>
      <c r="Y103" s="697" t="s">
        <v>1261</v>
      </c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693"/>
      <c r="BP103" s="642"/>
      <c r="BQ103" s="441"/>
      <c r="BR103" s="441"/>
      <c r="BS103" s="644">
        <v>1</v>
      </c>
      <c r="BT103" s="441"/>
      <c r="BU103" s="441"/>
      <c r="BV103" s="587"/>
      <c r="BW103" s="441"/>
      <c r="BX103" s="441"/>
      <c r="BY103" s="441">
        <v>1</v>
      </c>
      <c r="BZ103" s="587"/>
      <c r="CA103" s="41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  <c r="DZ103" s="26"/>
      <c r="EA103" s="26"/>
      <c r="EB103" s="26"/>
      <c r="EC103" s="26"/>
      <c r="ED103" s="26"/>
      <c r="EE103" s="26"/>
      <c r="EF103" s="26"/>
      <c r="EG103" s="26"/>
      <c r="EH103" s="26"/>
      <c r="EI103" s="26"/>
      <c r="EJ103" s="26"/>
      <c r="EK103" s="26"/>
      <c r="EL103" s="26"/>
      <c r="EM103" s="26"/>
      <c r="EN103" s="26"/>
      <c r="EO103" s="26"/>
      <c r="EP103" s="26"/>
      <c r="EQ103" s="26"/>
      <c r="ER103" s="26"/>
      <c r="ES103" s="26"/>
      <c r="ET103" s="26"/>
      <c r="EU103" s="26"/>
      <c r="EV103" s="26"/>
      <c r="EW103" s="26"/>
      <c r="EX103" s="26"/>
      <c r="EY103" s="26"/>
      <c r="EZ103" s="26"/>
      <c r="FA103" s="26"/>
      <c r="FB103" s="26"/>
      <c r="FC103" s="26"/>
      <c r="FD103" s="26"/>
      <c r="FE103" s="26"/>
      <c r="FF103" s="26"/>
      <c r="FG103" s="26"/>
      <c r="FH103" s="26"/>
      <c r="FI103" s="26"/>
      <c r="FJ103" s="26"/>
      <c r="FK103" s="26"/>
      <c r="FL103" s="26"/>
      <c r="FM103" s="26"/>
      <c r="FN103" s="26"/>
      <c r="FO103" s="26"/>
      <c r="FP103" s="26"/>
      <c r="FQ103" s="26"/>
      <c r="FR103" s="26"/>
      <c r="FS103" s="26"/>
      <c r="FT103" s="26"/>
      <c r="FU103" s="26"/>
      <c r="FV103" s="26"/>
      <c r="FW103" s="26"/>
      <c r="FX103" s="26"/>
      <c r="FY103" s="26"/>
      <c r="FZ103" s="26"/>
      <c r="GA103" s="26"/>
      <c r="GB103" s="26"/>
      <c r="GC103" s="26"/>
      <c r="GD103" s="26"/>
      <c r="GE103" s="26"/>
      <c r="GF103" s="26"/>
      <c r="GG103" s="26"/>
      <c r="GH103" s="26"/>
      <c r="GI103" s="26"/>
      <c r="GJ103" s="26"/>
      <c r="GK103" s="26"/>
      <c r="GL103" s="26"/>
      <c r="GM103" s="26"/>
      <c r="GN103" s="26"/>
      <c r="GO103" s="26"/>
      <c r="GP103" s="26"/>
      <c r="GQ103" s="26"/>
      <c r="GR103" s="26"/>
      <c r="GS103" s="26"/>
      <c r="GT103" s="26"/>
      <c r="GU103" s="26"/>
      <c r="GV103" s="26"/>
      <c r="GW103" s="26"/>
      <c r="GX103" s="26"/>
      <c r="GY103" s="26"/>
      <c r="GZ103" s="26"/>
      <c r="HA103" s="26"/>
      <c r="HB103" s="26"/>
      <c r="HC103" s="26"/>
      <c r="HD103" s="26"/>
      <c r="HE103" s="26"/>
      <c r="HF103" s="26"/>
      <c r="HG103" s="26"/>
      <c r="HH103" s="26"/>
      <c r="HI103" s="26"/>
      <c r="HJ103" s="26"/>
      <c r="HK103" s="26"/>
      <c r="HL103" s="26"/>
      <c r="HM103" s="26"/>
      <c r="HN103" s="26"/>
      <c r="HO103" s="26"/>
      <c r="HP103" s="26"/>
      <c r="HQ103" s="26"/>
      <c r="HR103" s="26"/>
      <c r="HS103" s="26"/>
      <c r="HT103" s="26"/>
      <c r="HU103" s="26"/>
      <c r="HV103" s="26"/>
      <c r="HW103" s="26"/>
      <c r="HX103" s="26"/>
      <c r="HY103" s="26"/>
      <c r="HZ103" s="26"/>
      <c r="IA103" s="26"/>
      <c r="IB103" s="26"/>
      <c r="IC103" s="26"/>
      <c r="ID103" s="26"/>
      <c r="IE103" s="26"/>
      <c r="IF103" s="26"/>
      <c r="IG103" s="26"/>
      <c r="IH103" s="26"/>
      <c r="II103" s="26"/>
      <c r="IJ103" s="26"/>
      <c r="IK103" s="26"/>
      <c r="IL103" s="26"/>
      <c r="IM103" s="26"/>
      <c r="IN103" s="26"/>
      <c r="IO103" s="26"/>
      <c r="IP103" s="26"/>
      <c r="IQ103" s="26"/>
      <c r="IR103" s="26"/>
      <c r="IS103" s="26"/>
      <c r="IT103" s="26"/>
      <c r="IU103" s="26"/>
      <c r="IV103" s="26"/>
      <c r="IW103" s="26"/>
      <c r="IX103" s="26"/>
      <c r="IY103" s="26"/>
      <c r="IZ103" s="26"/>
      <c r="JA103" s="26"/>
      <c r="JB103" s="26"/>
      <c r="JC103" s="26"/>
      <c r="JD103" s="26"/>
      <c r="JE103" s="26"/>
      <c r="JF103" s="26"/>
      <c r="JG103" s="26"/>
      <c r="JH103" s="26"/>
      <c r="JI103" s="26"/>
      <c r="JJ103" s="26"/>
      <c r="JK103" s="26"/>
      <c r="JL103" s="26"/>
      <c r="JM103" s="26"/>
      <c r="JN103" s="26"/>
      <c r="JO103" s="26"/>
      <c r="JP103" s="26"/>
      <c r="JQ103" s="26"/>
      <c r="JR103" s="26"/>
      <c r="JS103" s="26"/>
      <c r="JT103" s="26"/>
      <c r="JU103" s="26"/>
      <c r="JV103" s="26"/>
      <c r="JW103" s="26"/>
      <c r="JX103" s="26"/>
      <c r="JY103" s="26"/>
      <c r="JZ103" s="26"/>
      <c r="KA103" s="26"/>
      <c r="KB103" s="26"/>
      <c r="KC103" s="26"/>
      <c r="KD103" s="26"/>
      <c r="KE103" s="26"/>
      <c r="KF103" s="26"/>
      <c r="KG103" s="26"/>
      <c r="KH103" s="26"/>
      <c r="KI103" s="26"/>
      <c r="KJ103" s="26"/>
      <c r="KK103" s="26"/>
      <c r="KL103" s="26"/>
      <c r="KM103" s="26"/>
      <c r="KN103" s="26"/>
      <c r="KO103" s="26"/>
      <c r="KP103" s="26"/>
      <c r="KQ103" s="27"/>
    </row>
    <row r="104" spans="1:303" ht="13" customHeight="1">
      <c r="A104" s="1251"/>
      <c r="B104" s="694" t="s">
        <v>670</v>
      </c>
      <c r="C104" s="694" t="s">
        <v>671</v>
      </c>
      <c r="D104" s="670">
        <v>1</v>
      </c>
      <c r="E104" s="661">
        <v>514</v>
      </c>
      <c r="F104" s="812"/>
      <c r="G104" s="807"/>
      <c r="H104" s="808"/>
      <c r="I104" s="809"/>
      <c r="J104" s="810"/>
      <c r="K104" s="1259"/>
      <c r="L104" s="1262"/>
      <c r="M104" s="1282"/>
      <c r="N104" s="848"/>
      <c r="O104" s="849"/>
      <c r="P104" s="1265"/>
      <c r="Q104" s="883"/>
      <c r="R104" s="637">
        <f t="shared" si="30"/>
        <v>0</v>
      </c>
      <c r="S104" s="695">
        <f t="shared" si="31"/>
        <v>0</v>
      </c>
      <c r="T104" s="696" t="str">
        <f t="shared" si="32"/>
        <v>-</v>
      </c>
      <c r="U104" s="691">
        <v>12</v>
      </c>
      <c r="V104" s="250">
        <f t="shared" si="33"/>
        <v>0</v>
      </c>
      <c r="W104" s="251"/>
      <c r="X104" s="697" t="s">
        <v>1252</v>
      </c>
      <c r="Y104" s="697" t="s">
        <v>1261</v>
      </c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693"/>
      <c r="BP104" s="642"/>
      <c r="BQ104" s="441"/>
      <c r="BR104" s="441"/>
      <c r="BS104" s="644">
        <v>1</v>
      </c>
      <c r="BT104" s="441"/>
      <c r="BU104" s="441"/>
      <c r="BV104" s="587"/>
      <c r="BW104" s="441"/>
      <c r="BX104" s="441"/>
      <c r="BY104" s="441">
        <v>1</v>
      </c>
      <c r="BZ104" s="587"/>
      <c r="CA104" s="41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  <c r="DZ104" s="26"/>
      <c r="EA104" s="26"/>
      <c r="EB104" s="26"/>
      <c r="EC104" s="26"/>
      <c r="ED104" s="26"/>
      <c r="EE104" s="26"/>
      <c r="EF104" s="26"/>
      <c r="EG104" s="26"/>
      <c r="EH104" s="26"/>
      <c r="EI104" s="26"/>
      <c r="EJ104" s="26"/>
      <c r="EK104" s="26"/>
      <c r="EL104" s="26"/>
      <c r="EM104" s="26"/>
      <c r="EN104" s="26"/>
      <c r="EO104" s="26"/>
      <c r="EP104" s="26"/>
      <c r="EQ104" s="26"/>
      <c r="ER104" s="26"/>
      <c r="ES104" s="26"/>
      <c r="ET104" s="26"/>
      <c r="EU104" s="26"/>
      <c r="EV104" s="26"/>
      <c r="EW104" s="26"/>
      <c r="EX104" s="26"/>
      <c r="EY104" s="26"/>
      <c r="EZ104" s="26"/>
      <c r="FA104" s="26"/>
      <c r="FB104" s="26"/>
      <c r="FC104" s="26"/>
      <c r="FD104" s="26"/>
      <c r="FE104" s="26"/>
      <c r="FF104" s="26"/>
      <c r="FG104" s="26"/>
      <c r="FH104" s="26"/>
      <c r="FI104" s="26"/>
      <c r="FJ104" s="26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/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/>
      <c r="GL104" s="26"/>
      <c r="GM104" s="26"/>
      <c r="GN104" s="26"/>
      <c r="GO104" s="26"/>
      <c r="GP104" s="26"/>
      <c r="GQ104" s="26"/>
      <c r="GR104" s="26"/>
      <c r="GS104" s="26"/>
      <c r="GT104" s="26"/>
      <c r="GU104" s="26"/>
      <c r="GV104" s="26"/>
      <c r="GW104" s="26"/>
      <c r="GX104" s="26"/>
      <c r="GY104" s="26"/>
      <c r="GZ104" s="26"/>
      <c r="HA104" s="26"/>
      <c r="HB104" s="26"/>
      <c r="HC104" s="26"/>
      <c r="HD104" s="26"/>
      <c r="HE104" s="26"/>
      <c r="HF104" s="26"/>
      <c r="HG104" s="26"/>
      <c r="HH104" s="26"/>
      <c r="HI104" s="26"/>
      <c r="HJ104" s="26"/>
      <c r="HK104" s="26"/>
      <c r="HL104" s="26"/>
      <c r="HM104" s="26"/>
      <c r="HN104" s="26"/>
      <c r="HO104" s="26"/>
      <c r="HP104" s="26"/>
      <c r="HQ104" s="26"/>
      <c r="HR104" s="26"/>
      <c r="HS104" s="26"/>
      <c r="HT104" s="26"/>
      <c r="HU104" s="26"/>
      <c r="HV104" s="26"/>
      <c r="HW104" s="26"/>
      <c r="HX104" s="26"/>
      <c r="HY104" s="26"/>
      <c r="HZ104" s="26"/>
      <c r="IA104" s="26"/>
      <c r="IB104" s="26"/>
      <c r="IC104" s="26"/>
      <c r="ID104" s="26"/>
      <c r="IE104" s="26"/>
      <c r="IF104" s="26"/>
      <c r="IG104" s="26"/>
      <c r="IH104" s="26"/>
      <c r="II104" s="26"/>
      <c r="IJ104" s="26"/>
      <c r="IK104" s="26"/>
      <c r="IL104" s="26"/>
      <c r="IM104" s="26"/>
      <c r="IN104" s="26"/>
      <c r="IO104" s="26"/>
      <c r="IP104" s="26"/>
      <c r="IQ104" s="26"/>
      <c r="IR104" s="26"/>
      <c r="IS104" s="26"/>
      <c r="IT104" s="26"/>
      <c r="IU104" s="26"/>
      <c r="IV104" s="26"/>
      <c r="IW104" s="26"/>
      <c r="IX104" s="26"/>
      <c r="IY104" s="26"/>
      <c r="IZ104" s="26"/>
      <c r="JA104" s="26"/>
      <c r="JB104" s="26"/>
      <c r="JC104" s="26"/>
      <c r="JD104" s="26"/>
      <c r="JE104" s="26"/>
      <c r="JF104" s="26"/>
      <c r="JG104" s="26"/>
      <c r="JH104" s="26"/>
      <c r="JI104" s="26"/>
      <c r="JJ104" s="26"/>
      <c r="JK104" s="26"/>
      <c r="JL104" s="26"/>
      <c r="JM104" s="26"/>
      <c r="JN104" s="26"/>
      <c r="JO104" s="26"/>
      <c r="JP104" s="26"/>
      <c r="JQ104" s="26"/>
      <c r="JR104" s="26"/>
      <c r="JS104" s="26"/>
      <c r="JT104" s="26"/>
      <c r="JU104" s="26"/>
      <c r="JV104" s="26"/>
      <c r="JW104" s="26"/>
      <c r="JX104" s="26"/>
      <c r="JY104" s="26"/>
      <c r="JZ104" s="26"/>
      <c r="KA104" s="26"/>
      <c r="KB104" s="26"/>
      <c r="KC104" s="26"/>
      <c r="KD104" s="26"/>
      <c r="KE104" s="26"/>
      <c r="KF104" s="26"/>
      <c r="KG104" s="26"/>
      <c r="KH104" s="26"/>
      <c r="KI104" s="26"/>
      <c r="KJ104" s="26"/>
      <c r="KK104" s="26"/>
      <c r="KL104" s="26"/>
      <c r="KM104" s="26"/>
      <c r="KN104" s="26"/>
      <c r="KO104" s="26"/>
      <c r="KP104" s="26"/>
      <c r="KQ104" s="27"/>
    </row>
    <row r="105" spans="1:303" ht="13" customHeight="1">
      <c r="A105" s="1251"/>
      <c r="B105" s="694" t="s">
        <v>672</v>
      </c>
      <c r="C105" s="694" t="s">
        <v>673</v>
      </c>
      <c r="D105" s="670">
        <v>1</v>
      </c>
      <c r="E105" s="661">
        <v>655</v>
      </c>
      <c r="F105" s="812"/>
      <c r="G105" s="807"/>
      <c r="H105" s="808"/>
      <c r="I105" s="809"/>
      <c r="J105" s="810"/>
      <c r="K105" s="1259"/>
      <c r="L105" s="1262"/>
      <c r="M105" s="1282"/>
      <c r="N105" s="848"/>
      <c r="O105" s="849"/>
      <c r="P105" s="1265"/>
      <c r="Q105" s="883"/>
      <c r="R105" s="637">
        <f t="shared" si="30"/>
        <v>0</v>
      </c>
      <c r="S105" s="695">
        <f t="shared" si="31"/>
        <v>0</v>
      </c>
      <c r="T105" s="696" t="str">
        <f t="shared" si="32"/>
        <v>-</v>
      </c>
      <c r="U105" s="691">
        <v>20</v>
      </c>
      <c r="V105" s="250">
        <f t="shared" si="33"/>
        <v>0</v>
      </c>
      <c r="W105" s="251"/>
      <c r="X105" s="697" t="s">
        <v>1252</v>
      </c>
      <c r="Y105" s="697" t="s">
        <v>1257</v>
      </c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693"/>
      <c r="BP105" s="642"/>
      <c r="BQ105" s="441"/>
      <c r="BR105" s="441"/>
      <c r="BS105" s="441"/>
      <c r="BT105" s="644">
        <v>1</v>
      </c>
      <c r="BU105" s="441"/>
      <c r="BV105" s="587"/>
      <c r="BW105" s="441"/>
      <c r="BX105" s="441"/>
      <c r="BY105" s="441">
        <v>1</v>
      </c>
      <c r="BZ105" s="587"/>
      <c r="CA105" s="41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  <c r="DZ105" s="26"/>
      <c r="EA105" s="26"/>
      <c r="EB105" s="26"/>
      <c r="EC105" s="26"/>
      <c r="ED105" s="26"/>
      <c r="EE105" s="26"/>
      <c r="EF105" s="26"/>
      <c r="EG105" s="26"/>
      <c r="EH105" s="26"/>
      <c r="EI105" s="26"/>
      <c r="EJ105" s="26"/>
      <c r="EK105" s="26"/>
      <c r="EL105" s="26"/>
      <c r="EM105" s="26"/>
      <c r="EN105" s="26"/>
      <c r="EO105" s="26"/>
      <c r="EP105" s="26"/>
      <c r="EQ105" s="26"/>
      <c r="ER105" s="26"/>
      <c r="ES105" s="26"/>
      <c r="ET105" s="26"/>
      <c r="EU105" s="26"/>
      <c r="EV105" s="26"/>
      <c r="EW105" s="26"/>
      <c r="EX105" s="26"/>
      <c r="EY105" s="26"/>
      <c r="EZ105" s="26"/>
      <c r="FA105" s="26"/>
      <c r="FB105" s="26"/>
      <c r="FC105" s="26"/>
      <c r="FD105" s="26"/>
      <c r="FE105" s="26"/>
      <c r="FF105" s="26"/>
      <c r="FG105" s="26"/>
      <c r="FH105" s="26"/>
      <c r="FI105" s="26"/>
      <c r="FJ105" s="26"/>
      <c r="FK105" s="26"/>
      <c r="FL105" s="26"/>
      <c r="FM105" s="26"/>
      <c r="FN105" s="26"/>
      <c r="FO105" s="26"/>
      <c r="FP105" s="26"/>
      <c r="FQ105" s="26"/>
      <c r="FR105" s="26"/>
      <c r="FS105" s="26"/>
      <c r="FT105" s="26"/>
      <c r="FU105" s="26"/>
      <c r="FV105" s="26"/>
      <c r="FW105" s="26"/>
      <c r="FX105" s="26"/>
      <c r="FY105" s="26"/>
      <c r="FZ105" s="26"/>
      <c r="GA105" s="26"/>
      <c r="GB105" s="26"/>
      <c r="GC105" s="26"/>
      <c r="GD105" s="26"/>
      <c r="GE105" s="26"/>
      <c r="GF105" s="26"/>
      <c r="GG105" s="26"/>
      <c r="GH105" s="26"/>
      <c r="GI105" s="26"/>
      <c r="GJ105" s="26"/>
      <c r="GK105" s="26"/>
      <c r="GL105" s="26"/>
      <c r="GM105" s="26"/>
      <c r="GN105" s="26"/>
      <c r="GO105" s="26"/>
      <c r="GP105" s="26"/>
      <c r="GQ105" s="26"/>
      <c r="GR105" s="26"/>
      <c r="GS105" s="26"/>
      <c r="GT105" s="26"/>
      <c r="GU105" s="26"/>
      <c r="GV105" s="26"/>
      <c r="GW105" s="26"/>
      <c r="GX105" s="26"/>
      <c r="GY105" s="26"/>
      <c r="GZ105" s="26"/>
      <c r="HA105" s="26"/>
      <c r="HB105" s="26"/>
      <c r="HC105" s="26"/>
      <c r="HD105" s="26"/>
      <c r="HE105" s="26"/>
      <c r="HF105" s="26"/>
      <c r="HG105" s="26"/>
      <c r="HH105" s="26"/>
      <c r="HI105" s="26"/>
      <c r="HJ105" s="26"/>
      <c r="HK105" s="26"/>
      <c r="HL105" s="26"/>
      <c r="HM105" s="26"/>
      <c r="HN105" s="26"/>
      <c r="HO105" s="26"/>
      <c r="HP105" s="26"/>
      <c r="HQ105" s="26"/>
      <c r="HR105" s="26"/>
      <c r="HS105" s="26"/>
      <c r="HT105" s="26"/>
      <c r="HU105" s="26"/>
      <c r="HV105" s="26"/>
      <c r="HW105" s="26"/>
      <c r="HX105" s="26"/>
      <c r="HY105" s="26"/>
      <c r="HZ105" s="26"/>
      <c r="IA105" s="26"/>
      <c r="IB105" s="26"/>
      <c r="IC105" s="26"/>
      <c r="ID105" s="26"/>
      <c r="IE105" s="26"/>
      <c r="IF105" s="26"/>
      <c r="IG105" s="26"/>
      <c r="IH105" s="26"/>
      <c r="II105" s="26"/>
      <c r="IJ105" s="26"/>
      <c r="IK105" s="26"/>
      <c r="IL105" s="26"/>
      <c r="IM105" s="26"/>
      <c r="IN105" s="26"/>
      <c r="IO105" s="26"/>
      <c r="IP105" s="26"/>
      <c r="IQ105" s="26"/>
      <c r="IR105" s="26"/>
      <c r="IS105" s="26"/>
      <c r="IT105" s="26"/>
      <c r="IU105" s="26"/>
      <c r="IV105" s="26"/>
      <c r="IW105" s="26"/>
      <c r="IX105" s="26"/>
      <c r="IY105" s="26"/>
      <c r="IZ105" s="26"/>
      <c r="JA105" s="26"/>
      <c r="JB105" s="26"/>
      <c r="JC105" s="26"/>
      <c r="JD105" s="26"/>
      <c r="JE105" s="26"/>
      <c r="JF105" s="26"/>
      <c r="JG105" s="26"/>
      <c r="JH105" s="26"/>
      <c r="JI105" s="26"/>
      <c r="JJ105" s="26"/>
      <c r="JK105" s="26"/>
      <c r="JL105" s="26"/>
      <c r="JM105" s="26"/>
      <c r="JN105" s="26"/>
      <c r="JO105" s="26"/>
      <c r="JP105" s="26"/>
      <c r="JQ105" s="26"/>
      <c r="JR105" s="26"/>
      <c r="JS105" s="26"/>
      <c r="JT105" s="26"/>
      <c r="JU105" s="26"/>
      <c r="JV105" s="26"/>
      <c r="JW105" s="26"/>
      <c r="JX105" s="26"/>
      <c r="JY105" s="26"/>
      <c r="JZ105" s="26"/>
      <c r="KA105" s="26"/>
      <c r="KB105" s="26"/>
      <c r="KC105" s="26"/>
      <c r="KD105" s="26"/>
      <c r="KE105" s="26"/>
      <c r="KF105" s="26"/>
      <c r="KG105" s="26"/>
      <c r="KH105" s="26"/>
      <c r="KI105" s="26"/>
      <c r="KJ105" s="26"/>
      <c r="KK105" s="26"/>
      <c r="KL105" s="26"/>
      <c r="KM105" s="26"/>
      <c r="KN105" s="26"/>
      <c r="KO105" s="26"/>
      <c r="KP105" s="26"/>
      <c r="KQ105" s="27"/>
    </row>
    <row r="106" spans="1:303" ht="13" customHeight="1">
      <c r="A106" s="1251"/>
      <c r="B106" s="694" t="s">
        <v>674</v>
      </c>
      <c r="C106" s="694" t="s">
        <v>675</v>
      </c>
      <c r="D106" s="670">
        <v>1</v>
      </c>
      <c r="E106" s="661">
        <v>617</v>
      </c>
      <c r="F106" s="812"/>
      <c r="G106" s="807"/>
      <c r="H106" s="808"/>
      <c r="I106" s="809"/>
      <c r="J106" s="810"/>
      <c r="K106" s="1259"/>
      <c r="L106" s="1262"/>
      <c r="M106" s="1282"/>
      <c r="N106" s="848"/>
      <c r="O106" s="849"/>
      <c r="P106" s="1265"/>
      <c r="Q106" s="883"/>
      <c r="R106" s="637">
        <f t="shared" si="30"/>
        <v>0</v>
      </c>
      <c r="S106" s="695">
        <f t="shared" si="31"/>
        <v>0</v>
      </c>
      <c r="T106" s="696" t="str">
        <f t="shared" si="32"/>
        <v>-</v>
      </c>
      <c r="U106" s="691">
        <v>18</v>
      </c>
      <c r="V106" s="250">
        <f t="shared" si="33"/>
        <v>0</v>
      </c>
      <c r="W106" s="251"/>
      <c r="X106" s="697" t="s">
        <v>1252</v>
      </c>
      <c r="Y106" s="706" t="s">
        <v>1257</v>
      </c>
      <c r="Z106" s="665"/>
      <c r="AA106" s="665"/>
      <c r="AB106" s="665"/>
      <c r="AC106" s="665"/>
      <c r="AD106" s="665"/>
      <c r="AE106" s="665"/>
      <c r="AF106" s="665"/>
      <c r="AG106" s="665"/>
      <c r="AH106" s="665"/>
      <c r="AI106" s="665"/>
      <c r="AJ106" s="665"/>
      <c r="AK106" s="665"/>
      <c r="AL106" s="665"/>
      <c r="AM106" s="665"/>
      <c r="AN106" s="665"/>
      <c r="AO106" s="665"/>
      <c r="AP106" s="665"/>
      <c r="AQ106" s="665"/>
      <c r="AR106" s="665"/>
      <c r="AS106" s="665"/>
      <c r="AT106" s="665"/>
      <c r="AU106" s="665"/>
      <c r="AV106" s="665"/>
      <c r="AW106" s="665"/>
      <c r="AX106" s="665"/>
      <c r="AY106" s="665"/>
      <c r="AZ106" s="665"/>
      <c r="BA106" s="665"/>
      <c r="BB106" s="665"/>
      <c r="BC106" s="665"/>
      <c r="BD106" s="665"/>
      <c r="BE106" s="665"/>
      <c r="BF106" s="665"/>
      <c r="BG106" s="665"/>
      <c r="BH106" s="665"/>
      <c r="BI106" s="665"/>
      <c r="BJ106" s="665"/>
      <c r="BK106" s="665"/>
      <c r="BL106" s="665"/>
      <c r="BM106" s="665"/>
      <c r="BN106" s="665"/>
      <c r="BO106" s="666"/>
      <c r="BP106" s="642"/>
      <c r="BQ106" s="441"/>
      <c r="BR106" s="441"/>
      <c r="BS106" s="441"/>
      <c r="BT106" s="644">
        <v>1</v>
      </c>
      <c r="BU106" s="441"/>
      <c r="BV106" s="587"/>
      <c r="BW106" s="441"/>
      <c r="BX106" s="441"/>
      <c r="BY106" s="441">
        <v>1</v>
      </c>
      <c r="BZ106" s="587"/>
      <c r="CA106" s="41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6"/>
      <c r="EX106" s="26"/>
      <c r="EY106" s="26"/>
      <c r="EZ106" s="26"/>
      <c r="FA106" s="26"/>
      <c r="FB106" s="26"/>
      <c r="FC106" s="26"/>
      <c r="FD106" s="26"/>
      <c r="FE106" s="26"/>
      <c r="FF106" s="26"/>
      <c r="FG106" s="26"/>
      <c r="FH106" s="26"/>
      <c r="FI106" s="26"/>
      <c r="FJ106" s="26"/>
      <c r="FK106" s="26"/>
      <c r="FL106" s="26"/>
      <c r="FM106" s="26"/>
      <c r="FN106" s="26"/>
      <c r="FO106" s="26"/>
      <c r="FP106" s="26"/>
      <c r="FQ106" s="26"/>
      <c r="FR106" s="26"/>
      <c r="FS106" s="26"/>
      <c r="FT106" s="26"/>
      <c r="FU106" s="26"/>
      <c r="FV106" s="26"/>
      <c r="FW106" s="26"/>
      <c r="FX106" s="26"/>
      <c r="FY106" s="26"/>
      <c r="FZ106" s="26"/>
      <c r="GA106" s="26"/>
      <c r="GB106" s="26"/>
      <c r="GC106" s="26"/>
      <c r="GD106" s="26"/>
      <c r="GE106" s="26"/>
      <c r="GF106" s="26"/>
      <c r="GG106" s="26"/>
      <c r="GH106" s="26"/>
      <c r="GI106" s="26"/>
      <c r="GJ106" s="26"/>
      <c r="GK106" s="26"/>
      <c r="GL106" s="26"/>
      <c r="GM106" s="26"/>
      <c r="GN106" s="26"/>
      <c r="GO106" s="26"/>
      <c r="GP106" s="26"/>
      <c r="GQ106" s="26"/>
      <c r="GR106" s="26"/>
      <c r="GS106" s="26"/>
      <c r="GT106" s="26"/>
      <c r="GU106" s="26"/>
      <c r="GV106" s="26"/>
      <c r="GW106" s="26"/>
      <c r="GX106" s="26"/>
      <c r="GY106" s="26"/>
      <c r="GZ106" s="26"/>
      <c r="HA106" s="26"/>
      <c r="HB106" s="26"/>
      <c r="HC106" s="26"/>
      <c r="HD106" s="26"/>
      <c r="HE106" s="26"/>
      <c r="HF106" s="26"/>
      <c r="HG106" s="26"/>
      <c r="HH106" s="26"/>
      <c r="HI106" s="26"/>
      <c r="HJ106" s="26"/>
      <c r="HK106" s="26"/>
      <c r="HL106" s="26"/>
      <c r="HM106" s="26"/>
      <c r="HN106" s="26"/>
      <c r="HO106" s="26"/>
      <c r="HP106" s="26"/>
      <c r="HQ106" s="26"/>
      <c r="HR106" s="26"/>
      <c r="HS106" s="26"/>
      <c r="HT106" s="26"/>
      <c r="HU106" s="26"/>
      <c r="HV106" s="26"/>
      <c r="HW106" s="26"/>
      <c r="HX106" s="26"/>
      <c r="HY106" s="26"/>
      <c r="HZ106" s="26"/>
      <c r="IA106" s="26"/>
      <c r="IB106" s="26"/>
      <c r="IC106" s="26"/>
      <c r="ID106" s="26"/>
      <c r="IE106" s="26"/>
      <c r="IF106" s="26"/>
      <c r="IG106" s="26"/>
      <c r="IH106" s="26"/>
      <c r="II106" s="26"/>
      <c r="IJ106" s="26"/>
      <c r="IK106" s="26"/>
      <c r="IL106" s="26"/>
      <c r="IM106" s="26"/>
      <c r="IN106" s="26"/>
      <c r="IO106" s="26"/>
      <c r="IP106" s="26"/>
      <c r="IQ106" s="26"/>
      <c r="IR106" s="26"/>
      <c r="IS106" s="26"/>
      <c r="IT106" s="26"/>
      <c r="IU106" s="26"/>
      <c r="IV106" s="26"/>
      <c r="IW106" s="26"/>
      <c r="IX106" s="26"/>
      <c r="IY106" s="26"/>
      <c r="IZ106" s="26"/>
      <c r="JA106" s="26"/>
      <c r="JB106" s="26"/>
      <c r="JC106" s="26"/>
      <c r="JD106" s="26"/>
      <c r="JE106" s="26"/>
      <c r="JF106" s="26"/>
      <c r="JG106" s="26"/>
      <c r="JH106" s="26"/>
      <c r="JI106" s="26"/>
      <c r="JJ106" s="26"/>
      <c r="JK106" s="26"/>
      <c r="JL106" s="26"/>
      <c r="JM106" s="26"/>
      <c r="JN106" s="26"/>
      <c r="JO106" s="26"/>
      <c r="JP106" s="26"/>
      <c r="JQ106" s="26"/>
      <c r="JR106" s="26"/>
      <c r="JS106" s="26"/>
      <c r="JT106" s="26"/>
      <c r="JU106" s="26"/>
      <c r="JV106" s="26"/>
      <c r="JW106" s="26"/>
      <c r="JX106" s="26"/>
      <c r="JY106" s="26"/>
      <c r="JZ106" s="26"/>
      <c r="KA106" s="26"/>
      <c r="KB106" s="26"/>
      <c r="KC106" s="26"/>
      <c r="KD106" s="26"/>
      <c r="KE106" s="26"/>
      <c r="KF106" s="26"/>
      <c r="KG106" s="26"/>
      <c r="KH106" s="26"/>
      <c r="KI106" s="26"/>
      <c r="KJ106" s="26"/>
      <c r="KK106" s="26"/>
      <c r="KL106" s="26"/>
      <c r="KM106" s="26"/>
      <c r="KN106" s="26"/>
      <c r="KO106" s="26"/>
      <c r="KP106" s="26"/>
      <c r="KQ106" s="27"/>
    </row>
    <row r="107" spans="1:303" ht="13" customHeight="1">
      <c r="A107" s="1251"/>
      <c r="B107" s="694" t="s">
        <v>676</v>
      </c>
      <c r="C107" s="694" t="s">
        <v>677</v>
      </c>
      <c r="D107" s="670">
        <f>$D99+$D101+$D103+$D105</f>
        <v>4</v>
      </c>
      <c r="E107" s="661">
        <v>1725</v>
      </c>
      <c r="F107" s="812"/>
      <c r="G107" s="807"/>
      <c r="H107" s="808"/>
      <c r="I107" s="809"/>
      <c r="J107" s="810"/>
      <c r="K107" s="1259"/>
      <c r="L107" s="1262"/>
      <c r="M107" s="1282"/>
      <c r="N107" s="848"/>
      <c r="O107" s="849"/>
      <c r="P107" s="1265"/>
      <c r="Q107" s="883"/>
      <c r="R107" s="637">
        <f t="shared" si="30"/>
        <v>0</v>
      </c>
      <c r="S107" s="695">
        <f t="shared" si="31"/>
        <v>0</v>
      </c>
      <c r="T107" s="696" t="str">
        <f t="shared" si="32"/>
        <v>-</v>
      </c>
      <c r="U107" s="691">
        <v>52</v>
      </c>
      <c r="V107" s="250">
        <f t="shared" si="33"/>
        <v>0</v>
      </c>
      <c r="W107" s="251"/>
      <c r="X107" s="697" t="s">
        <v>1252</v>
      </c>
      <c r="Y107" s="706" t="s">
        <v>1257</v>
      </c>
      <c r="Z107" s="665"/>
      <c r="AA107" s="665"/>
      <c r="AB107" s="665"/>
      <c r="AC107" s="665"/>
      <c r="AD107" s="665"/>
      <c r="AE107" s="665"/>
      <c r="AF107" s="665"/>
      <c r="AG107" s="665"/>
      <c r="AH107" s="665"/>
      <c r="AI107" s="665"/>
      <c r="AJ107" s="665"/>
      <c r="AK107" s="665"/>
      <c r="AL107" s="665"/>
      <c r="AM107" s="665"/>
      <c r="AN107" s="665"/>
      <c r="AO107" s="665"/>
      <c r="AP107" s="665"/>
      <c r="AQ107" s="665"/>
      <c r="AR107" s="665"/>
      <c r="AS107" s="665"/>
      <c r="AT107" s="665"/>
      <c r="AU107" s="665"/>
      <c r="AV107" s="665"/>
      <c r="AW107" s="665"/>
      <c r="AX107" s="665"/>
      <c r="AY107" s="665"/>
      <c r="AZ107" s="665"/>
      <c r="BA107" s="665"/>
      <c r="BB107" s="665"/>
      <c r="BC107" s="665"/>
      <c r="BD107" s="665"/>
      <c r="BE107" s="665"/>
      <c r="BF107" s="665"/>
      <c r="BG107" s="665"/>
      <c r="BH107" s="665"/>
      <c r="BI107" s="665"/>
      <c r="BJ107" s="665"/>
      <c r="BK107" s="665"/>
      <c r="BL107" s="665"/>
      <c r="BM107" s="665"/>
      <c r="BN107" s="665"/>
      <c r="BO107" s="666"/>
      <c r="BP107" s="642"/>
      <c r="BQ107" s="644">
        <v>1</v>
      </c>
      <c r="BR107" s="644">
        <v>1</v>
      </c>
      <c r="BS107" s="644">
        <v>1</v>
      </c>
      <c r="BT107" s="644">
        <v>1</v>
      </c>
      <c r="BU107" s="441"/>
      <c r="BV107" s="587"/>
      <c r="BW107" s="441"/>
      <c r="BX107" s="441"/>
      <c r="BY107" s="441">
        <v>4</v>
      </c>
      <c r="BZ107" s="587"/>
      <c r="CA107" s="41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6"/>
      <c r="EY107" s="26"/>
      <c r="EZ107" s="26"/>
      <c r="FA107" s="26"/>
      <c r="FB107" s="26"/>
      <c r="FC107" s="26"/>
      <c r="FD107" s="26"/>
      <c r="FE107" s="26"/>
      <c r="FF107" s="26"/>
      <c r="FG107" s="26"/>
      <c r="FH107" s="26"/>
      <c r="FI107" s="26"/>
      <c r="FJ107" s="26"/>
      <c r="FK107" s="26"/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6"/>
      <c r="GE107" s="26"/>
      <c r="GF107" s="26"/>
      <c r="GG107" s="26"/>
      <c r="GH107" s="26"/>
      <c r="GI107" s="26"/>
      <c r="GJ107" s="26"/>
      <c r="GK107" s="26"/>
      <c r="GL107" s="26"/>
      <c r="GM107" s="26"/>
      <c r="GN107" s="26"/>
      <c r="GO107" s="26"/>
      <c r="GP107" s="26"/>
      <c r="GQ107" s="26"/>
      <c r="GR107" s="26"/>
      <c r="GS107" s="26"/>
      <c r="GT107" s="26"/>
      <c r="GU107" s="26"/>
      <c r="GV107" s="26"/>
      <c r="GW107" s="26"/>
      <c r="GX107" s="26"/>
      <c r="GY107" s="26"/>
      <c r="GZ107" s="26"/>
      <c r="HA107" s="26"/>
      <c r="HB107" s="26"/>
      <c r="HC107" s="26"/>
      <c r="HD107" s="26"/>
      <c r="HE107" s="26"/>
      <c r="HF107" s="26"/>
      <c r="HG107" s="26"/>
      <c r="HH107" s="26"/>
      <c r="HI107" s="26"/>
      <c r="HJ107" s="26"/>
      <c r="HK107" s="26"/>
      <c r="HL107" s="26"/>
      <c r="HM107" s="26"/>
      <c r="HN107" s="26"/>
      <c r="HO107" s="26"/>
      <c r="HP107" s="26"/>
      <c r="HQ107" s="26"/>
      <c r="HR107" s="26"/>
      <c r="HS107" s="26"/>
      <c r="HT107" s="26"/>
      <c r="HU107" s="26"/>
      <c r="HV107" s="26"/>
      <c r="HW107" s="26"/>
      <c r="HX107" s="26"/>
      <c r="HY107" s="26"/>
      <c r="HZ107" s="26"/>
      <c r="IA107" s="26"/>
      <c r="IB107" s="26"/>
      <c r="IC107" s="26"/>
      <c r="ID107" s="26"/>
      <c r="IE107" s="26"/>
      <c r="IF107" s="26"/>
      <c r="IG107" s="26"/>
      <c r="IH107" s="26"/>
      <c r="II107" s="26"/>
      <c r="IJ107" s="26"/>
      <c r="IK107" s="26"/>
      <c r="IL107" s="26"/>
      <c r="IM107" s="26"/>
      <c r="IN107" s="26"/>
      <c r="IO107" s="26"/>
      <c r="IP107" s="26"/>
      <c r="IQ107" s="26"/>
      <c r="IR107" s="26"/>
      <c r="IS107" s="26"/>
      <c r="IT107" s="26"/>
      <c r="IU107" s="26"/>
      <c r="IV107" s="26"/>
      <c r="IW107" s="26"/>
      <c r="IX107" s="26"/>
      <c r="IY107" s="26"/>
      <c r="IZ107" s="26"/>
      <c r="JA107" s="26"/>
      <c r="JB107" s="26"/>
      <c r="JC107" s="26"/>
      <c r="JD107" s="26"/>
      <c r="JE107" s="26"/>
      <c r="JF107" s="26"/>
      <c r="JG107" s="26"/>
      <c r="JH107" s="26"/>
      <c r="JI107" s="26"/>
      <c r="JJ107" s="26"/>
      <c r="JK107" s="26"/>
      <c r="JL107" s="26"/>
      <c r="JM107" s="26"/>
      <c r="JN107" s="26"/>
      <c r="JO107" s="26"/>
      <c r="JP107" s="26"/>
      <c r="JQ107" s="26"/>
      <c r="JR107" s="26"/>
      <c r="JS107" s="26"/>
      <c r="JT107" s="26"/>
      <c r="JU107" s="26"/>
      <c r="JV107" s="26"/>
      <c r="JW107" s="26"/>
      <c r="JX107" s="26"/>
      <c r="JY107" s="26"/>
      <c r="JZ107" s="26"/>
      <c r="KA107" s="26"/>
      <c r="KB107" s="26"/>
      <c r="KC107" s="26"/>
      <c r="KD107" s="26"/>
      <c r="KE107" s="26"/>
      <c r="KF107" s="26"/>
      <c r="KG107" s="26"/>
      <c r="KH107" s="26"/>
      <c r="KI107" s="26"/>
      <c r="KJ107" s="26"/>
      <c r="KK107" s="26"/>
      <c r="KL107" s="26"/>
      <c r="KM107" s="26"/>
      <c r="KN107" s="26"/>
      <c r="KO107" s="26"/>
      <c r="KP107" s="26"/>
      <c r="KQ107" s="27"/>
    </row>
    <row r="108" spans="1:303" ht="13" customHeight="1">
      <c r="A108" s="1252"/>
      <c r="B108" s="675" t="s">
        <v>678</v>
      </c>
      <c r="C108" s="675" t="s">
        <v>679</v>
      </c>
      <c r="D108" s="676">
        <f>$D100+$D102+$D104+$D106</f>
        <v>4</v>
      </c>
      <c r="E108" s="677">
        <v>1632</v>
      </c>
      <c r="F108" s="789"/>
      <c r="G108" s="832"/>
      <c r="H108" s="833"/>
      <c r="I108" s="834"/>
      <c r="J108" s="835"/>
      <c r="K108" s="1260"/>
      <c r="L108" s="1263"/>
      <c r="M108" s="1283"/>
      <c r="N108" s="797"/>
      <c r="O108" s="798"/>
      <c r="P108" s="1266"/>
      <c r="Q108" s="884"/>
      <c r="R108" s="263">
        <f t="shared" si="30"/>
        <v>0</v>
      </c>
      <c r="S108" s="263">
        <f t="shared" si="31"/>
        <v>0</v>
      </c>
      <c r="T108" s="721" t="str">
        <f t="shared" si="32"/>
        <v>-</v>
      </c>
      <c r="U108" s="691">
        <v>42</v>
      </c>
      <c r="V108" s="250">
        <f t="shared" si="33"/>
        <v>0</v>
      </c>
      <c r="W108" s="250"/>
      <c r="X108" s="724" t="s">
        <v>1252</v>
      </c>
      <c r="Y108" s="724" t="s">
        <v>1257</v>
      </c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693"/>
      <c r="BP108" s="642"/>
      <c r="BQ108" s="441">
        <v>1</v>
      </c>
      <c r="BR108" s="441">
        <v>1</v>
      </c>
      <c r="BS108" s="441">
        <v>1</v>
      </c>
      <c r="BT108" s="441">
        <v>1</v>
      </c>
      <c r="BU108" s="441"/>
      <c r="BV108" s="587"/>
      <c r="BW108" s="441"/>
      <c r="BX108" s="441"/>
      <c r="BY108" s="441">
        <v>4</v>
      </c>
      <c r="BZ108" s="587"/>
      <c r="CA108" s="41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6"/>
      <c r="EK108" s="26"/>
      <c r="EL108" s="26"/>
      <c r="EM108" s="26"/>
      <c r="EN108" s="26"/>
      <c r="EO108" s="26"/>
      <c r="EP108" s="26"/>
      <c r="EQ108" s="26"/>
      <c r="ER108" s="26"/>
      <c r="ES108" s="26"/>
      <c r="ET108" s="26"/>
      <c r="EU108" s="26"/>
      <c r="EV108" s="26"/>
      <c r="EW108" s="26"/>
      <c r="EX108" s="26"/>
      <c r="EY108" s="26"/>
      <c r="EZ108" s="26"/>
      <c r="FA108" s="26"/>
      <c r="FB108" s="26"/>
      <c r="FC108" s="26"/>
      <c r="FD108" s="26"/>
      <c r="FE108" s="26"/>
      <c r="FF108" s="26"/>
      <c r="FG108" s="26"/>
      <c r="FH108" s="26"/>
      <c r="FI108" s="26"/>
      <c r="FJ108" s="26"/>
      <c r="FK108" s="26"/>
      <c r="FL108" s="26"/>
      <c r="FM108" s="26"/>
      <c r="FN108" s="26"/>
      <c r="FO108" s="26"/>
      <c r="FP108" s="26"/>
      <c r="FQ108" s="26"/>
      <c r="FR108" s="26"/>
      <c r="FS108" s="26"/>
      <c r="FT108" s="26"/>
      <c r="FU108" s="26"/>
      <c r="FV108" s="26"/>
      <c r="FW108" s="26"/>
      <c r="FX108" s="26"/>
      <c r="FY108" s="26"/>
      <c r="FZ108" s="26"/>
      <c r="GA108" s="26"/>
      <c r="GB108" s="26"/>
      <c r="GC108" s="26"/>
      <c r="GD108" s="26"/>
      <c r="GE108" s="26"/>
      <c r="GF108" s="26"/>
      <c r="GG108" s="26"/>
      <c r="GH108" s="26"/>
      <c r="GI108" s="26"/>
      <c r="GJ108" s="26"/>
      <c r="GK108" s="26"/>
      <c r="GL108" s="26"/>
      <c r="GM108" s="26"/>
      <c r="GN108" s="26"/>
      <c r="GO108" s="26"/>
      <c r="GP108" s="26"/>
      <c r="GQ108" s="26"/>
      <c r="GR108" s="26"/>
      <c r="GS108" s="26"/>
      <c r="GT108" s="26"/>
      <c r="GU108" s="26"/>
      <c r="GV108" s="26"/>
      <c r="GW108" s="26"/>
      <c r="GX108" s="26"/>
      <c r="GY108" s="26"/>
      <c r="GZ108" s="26"/>
      <c r="HA108" s="26"/>
      <c r="HB108" s="26"/>
      <c r="HC108" s="26"/>
      <c r="HD108" s="26"/>
      <c r="HE108" s="26"/>
      <c r="HF108" s="26"/>
      <c r="HG108" s="26"/>
      <c r="HH108" s="26"/>
      <c r="HI108" s="26"/>
      <c r="HJ108" s="26"/>
      <c r="HK108" s="26"/>
      <c r="HL108" s="26"/>
      <c r="HM108" s="26"/>
      <c r="HN108" s="26"/>
      <c r="HO108" s="26"/>
      <c r="HP108" s="26"/>
      <c r="HQ108" s="26"/>
      <c r="HR108" s="26"/>
      <c r="HS108" s="26"/>
      <c r="HT108" s="26"/>
      <c r="HU108" s="26"/>
      <c r="HV108" s="26"/>
      <c r="HW108" s="26"/>
      <c r="HX108" s="26"/>
      <c r="HY108" s="26"/>
      <c r="HZ108" s="26"/>
      <c r="IA108" s="26"/>
      <c r="IB108" s="26"/>
      <c r="IC108" s="26"/>
      <c r="ID108" s="26"/>
      <c r="IE108" s="26"/>
      <c r="IF108" s="26"/>
      <c r="IG108" s="26"/>
      <c r="IH108" s="26"/>
      <c r="II108" s="26"/>
      <c r="IJ108" s="26"/>
      <c r="IK108" s="26"/>
      <c r="IL108" s="26"/>
      <c r="IM108" s="26"/>
      <c r="IN108" s="26"/>
      <c r="IO108" s="26"/>
      <c r="IP108" s="26"/>
      <c r="IQ108" s="26"/>
      <c r="IR108" s="26"/>
      <c r="IS108" s="26"/>
      <c r="IT108" s="26"/>
      <c r="IU108" s="26"/>
      <c r="IV108" s="26"/>
      <c r="IW108" s="26"/>
      <c r="IX108" s="26"/>
      <c r="IY108" s="26"/>
      <c r="IZ108" s="26"/>
      <c r="JA108" s="26"/>
      <c r="JB108" s="26"/>
      <c r="JC108" s="26"/>
      <c r="JD108" s="26"/>
      <c r="JE108" s="26"/>
      <c r="JF108" s="26"/>
      <c r="JG108" s="26"/>
      <c r="JH108" s="26"/>
      <c r="JI108" s="26"/>
      <c r="JJ108" s="26"/>
      <c r="JK108" s="26"/>
      <c r="JL108" s="26"/>
      <c r="JM108" s="26"/>
      <c r="JN108" s="26"/>
      <c r="JO108" s="26"/>
      <c r="JP108" s="26"/>
      <c r="JQ108" s="26"/>
      <c r="JR108" s="26"/>
      <c r="JS108" s="26"/>
      <c r="JT108" s="26"/>
      <c r="JU108" s="26"/>
      <c r="JV108" s="26"/>
      <c r="JW108" s="26"/>
      <c r="JX108" s="26"/>
      <c r="JY108" s="26"/>
      <c r="JZ108" s="26"/>
      <c r="KA108" s="26"/>
      <c r="KB108" s="26"/>
      <c r="KC108" s="26"/>
      <c r="KD108" s="26"/>
      <c r="KE108" s="26"/>
      <c r="KF108" s="26"/>
      <c r="KG108" s="26"/>
      <c r="KH108" s="26"/>
      <c r="KI108" s="26"/>
      <c r="KJ108" s="26"/>
      <c r="KK108" s="26"/>
      <c r="KL108" s="26"/>
      <c r="KM108" s="26"/>
      <c r="KN108" s="26"/>
      <c r="KO108" s="26"/>
      <c r="KP108" s="26"/>
      <c r="KQ108" s="27"/>
    </row>
    <row r="109" spans="1:303" ht="13" customHeight="1">
      <c r="A109" s="1250" t="s">
        <v>1923</v>
      </c>
      <c r="B109" s="689" t="s">
        <v>639</v>
      </c>
      <c r="C109" s="689" t="s">
        <v>640</v>
      </c>
      <c r="D109" s="660">
        <v>1</v>
      </c>
      <c r="E109" s="661">
        <v>328</v>
      </c>
      <c r="F109" s="811"/>
      <c r="G109" s="799"/>
      <c r="H109" s="800"/>
      <c r="I109" s="801"/>
      <c r="J109" s="802"/>
      <c r="K109" s="862"/>
      <c r="L109" s="863"/>
      <c r="M109" s="844"/>
      <c r="N109" s="845"/>
      <c r="O109" s="846"/>
      <c r="P109" s="1116"/>
      <c r="Q109" s="1267"/>
      <c r="R109" s="637">
        <f t="shared" si="30"/>
        <v>0</v>
      </c>
      <c r="S109" s="247">
        <f t="shared" si="31"/>
        <v>0</v>
      </c>
      <c r="T109" s="690" t="str">
        <f t="shared" si="32"/>
        <v>-</v>
      </c>
      <c r="U109" s="691">
        <v>4.33</v>
      </c>
      <c r="V109" s="250">
        <f t="shared" si="33"/>
        <v>0</v>
      </c>
      <c r="W109" s="251"/>
      <c r="X109" s="692" t="s">
        <v>1260</v>
      </c>
      <c r="Y109" s="692" t="s">
        <v>1261</v>
      </c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693"/>
      <c r="BP109" s="642"/>
      <c r="BQ109" s="441"/>
      <c r="BR109" s="441"/>
      <c r="BS109" s="441">
        <v>1</v>
      </c>
      <c r="BT109" s="441"/>
      <c r="BU109" s="441"/>
      <c r="BV109" s="587"/>
      <c r="BW109" s="441"/>
      <c r="BX109" s="441">
        <v>1</v>
      </c>
      <c r="BY109" s="441"/>
      <c r="BZ109" s="587"/>
      <c r="CA109" s="41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  <c r="EP109" s="26"/>
      <c r="EQ109" s="26"/>
      <c r="ER109" s="26"/>
      <c r="ES109" s="26"/>
      <c r="ET109" s="26"/>
      <c r="EU109" s="26"/>
      <c r="EV109" s="26"/>
      <c r="EW109" s="26"/>
      <c r="EX109" s="26"/>
      <c r="EY109" s="26"/>
      <c r="EZ109" s="26"/>
      <c r="FA109" s="26"/>
      <c r="FB109" s="26"/>
      <c r="FC109" s="26"/>
      <c r="FD109" s="26"/>
      <c r="FE109" s="26"/>
      <c r="FF109" s="26"/>
      <c r="FG109" s="26"/>
      <c r="FH109" s="26"/>
      <c r="FI109" s="26"/>
      <c r="FJ109" s="26"/>
      <c r="FK109" s="26"/>
      <c r="FL109" s="26"/>
      <c r="FM109" s="26"/>
      <c r="FN109" s="26"/>
      <c r="FO109" s="26"/>
      <c r="FP109" s="26"/>
      <c r="FQ109" s="26"/>
      <c r="FR109" s="26"/>
      <c r="FS109" s="26"/>
      <c r="FT109" s="26"/>
      <c r="FU109" s="26"/>
      <c r="FV109" s="26"/>
      <c r="FW109" s="26"/>
      <c r="FX109" s="26"/>
      <c r="FY109" s="26"/>
      <c r="FZ109" s="26"/>
      <c r="GA109" s="26"/>
      <c r="GB109" s="26"/>
      <c r="GC109" s="26"/>
      <c r="GD109" s="26"/>
      <c r="GE109" s="26"/>
      <c r="GF109" s="26"/>
      <c r="GG109" s="26"/>
      <c r="GH109" s="26"/>
      <c r="GI109" s="26"/>
      <c r="GJ109" s="26"/>
      <c r="GK109" s="26"/>
      <c r="GL109" s="26"/>
      <c r="GM109" s="26"/>
      <c r="GN109" s="26"/>
      <c r="GO109" s="26"/>
      <c r="GP109" s="26"/>
      <c r="GQ109" s="26"/>
      <c r="GR109" s="26"/>
      <c r="GS109" s="26"/>
      <c r="GT109" s="26"/>
      <c r="GU109" s="26"/>
      <c r="GV109" s="26"/>
      <c r="GW109" s="26"/>
      <c r="GX109" s="26"/>
      <c r="GY109" s="26"/>
      <c r="GZ109" s="26"/>
      <c r="HA109" s="26"/>
      <c r="HB109" s="26"/>
      <c r="HC109" s="26"/>
      <c r="HD109" s="26"/>
      <c r="HE109" s="26"/>
      <c r="HF109" s="26"/>
      <c r="HG109" s="26"/>
      <c r="HH109" s="26"/>
      <c r="HI109" s="26"/>
      <c r="HJ109" s="26"/>
      <c r="HK109" s="26"/>
      <c r="HL109" s="26"/>
      <c r="HM109" s="26"/>
      <c r="HN109" s="26"/>
      <c r="HO109" s="26"/>
      <c r="HP109" s="26"/>
      <c r="HQ109" s="26"/>
      <c r="HR109" s="26"/>
      <c r="HS109" s="26"/>
      <c r="HT109" s="26"/>
      <c r="HU109" s="26"/>
      <c r="HV109" s="26"/>
      <c r="HW109" s="26"/>
      <c r="HX109" s="26"/>
      <c r="HY109" s="26"/>
      <c r="HZ109" s="26"/>
      <c r="IA109" s="26"/>
      <c r="IB109" s="26"/>
      <c r="IC109" s="26"/>
      <c r="ID109" s="26"/>
      <c r="IE109" s="26"/>
      <c r="IF109" s="26"/>
      <c r="IG109" s="26"/>
      <c r="IH109" s="26"/>
      <c r="II109" s="26"/>
      <c r="IJ109" s="26"/>
      <c r="IK109" s="26"/>
      <c r="IL109" s="26"/>
      <c r="IM109" s="26"/>
      <c r="IN109" s="26"/>
      <c r="IO109" s="26"/>
      <c r="IP109" s="26"/>
      <c r="IQ109" s="26"/>
      <c r="IR109" s="26"/>
      <c r="IS109" s="26"/>
      <c r="IT109" s="26"/>
      <c r="IU109" s="26"/>
      <c r="IV109" s="26"/>
      <c r="IW109" s="26"/>
      <c r="IX109" s="26"/>
      <c r="IY109" s="26"/>
      <c r="IZ109" s="26"/>
      <c r="JA109" s="26"/>
      <c r="JB109" s="26"/>
      <c r="JC109" s="26"/>
      <c r="JD109" s="26"/>
      <c r="JE109" s="26"/>
      <c r="JF109" s="26"/>
      <c r="JG109" s="26"/>
      <c r="JH109" s="26"/>
      <c r="JI109" s="26"/>
      <c r="JJ109" s="26"/>
      <c r="JK109" s="26"/>
      <c r="JL109" s="26"/>
      <c r="JM109" s="26"/>
      <c r="JN109" s="26"/>
      <c r="JO109" s="26"/>
      <c r="JP109" s="26"/>
      <c r="JQ109" s="26"/>
      <c r="JR109" s="26"/>
      <c r="JS109" s="26"/>
      <c r="JT109" s="26"/>
      <c r="JU109" s="26"/>
      <c r="JV109" s="26"/>
      <c r="JW109" s="26"/>
      <c r="JX109" s="26"/>
      <c r="JY109" s="26"/>
      <c r="JZ109" s="26"/>
      <c r="KA109" s="26"/>
      <c r="KB109" s="26"/>
      <c r="KC109" s="26"/>
      <c r="KD109" s="26"/>
      <c r="KE109" s="26"/>
      <c r="KF109" s="26"/>
      <c r="KG109" s="26"/>
      <c r="KH109" s="26"/>
      <c r="KI109" s="26"/>
      <c r="KJ109" s="26"/>
      <c r="KK109" s="26"/>
      <c r="KL109" s="26"/>
      <c r="KM109" s="26"/>
      <c r="KN109" s="26"/>
      <c r="KO109" s="26"/>
      <c r="KP109" s="26"/>
      <c r="KQ109" s="27"/>
    </row>
    <row r="110" spans="1:303" ht="13" customHeight="1">
      <c r="A110" s="1251"/>
      <c r="B110" s="694" t="s">
        <v>641</v>
      </c>
      <c r="C110" s="694" t="s">
        <v>642</v>
      </c>
      <c r="D110" s="670">
        <v>1</v>
      </c>
      <c r="E110" s="661">
        <v>299</v>
      </c>
      <c r="F110" s="812"/>
      <c r="G110" s="807"/>
      <c r="H110" s="808"/>
      <c r="I110" s="809"/>
      <c r="J110" s="810"/>
      <c r="K110" s="864"/>
      <c r="L110" s="865"/>
      <c r="M110" s="847"/>
      <c r="N110" s="848"/>
      <c r="O110" s="849"/>
      <c r="P110" s="1117"/>
      <c r="Q110" s="1256"/>
      <c r="R110" s="637">
        <f t="shared" ref="R110:R118" si="34">SUM(F110:Q110)</f>
        <v>0</v>
      </c>
      <c r="S110" s="695">
        <f t="shared" ref="S110:S118" si="35">R110*D110</f>
        <v>0</v>
      </c>
      <c r="T110" s="696" t="str">
        <f t="shared" ref="T110:T118" si="36">IF(R110&gt;0,R110*E110,"-")</f>
        <v>-</v>
      </c>
      <c r="U110" s="691">
        <v>3.77</v>
      </c>
      <c r="V110" s="250">
        <f t="shared" si="33"/>
        <v>0</v>
      </c>
      <c r="W110" s="251"/>
      <c r="X110" s="697" t="s">
        <v>1260</v>
      </c>
      <c r="Y110" s="697" t="s">
        <v>1261</v>
      </c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693"/>
      <c r="BP110" s="642"/>
      <c r="BQ110" s="441"/>
      <c r="BR110" s="441"/>
      <c r="BS110" s="441">
        <v>1</v>
      </c>
      <c r="BT110" s="441"/>
      <c r="BU110" s="441"/>
      <c r="BV110" s="587"/>
      <c r="BW110" s="441"/>
      <c r="BX110" s="441">
        <v>1</v>
      </c>
      <c r="BY110" s="441"/>
      <c r="BZ110" s="587"/>
      <c r="CA110" s="41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/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/>
      <c r="HJ110" s="26"/>
      <c r="HK110" s="26"/>
      <c r="HL110" s="26"/>
      <c r="HM110" s="26"/>
      <c r="HN110" s="26"/>
      <c r="HO110" s="26"/>
      <c r="HP110" s="26"/>
      <c r="HQ110" s="26"/>
      <c r="HR110" s="26"/>
      <c r="HS110" s="26"/>
      <c r="HT110" s="26"/>
      <c r="HU110" s="26"/>
      <c r="HV110" s="26"/>
      <c r="HW110" s="26"/>
      <c r="HX110" s="26"/>
      <c r="HY110" s="26"/>
      <c r="HZ110" s="26"/>
      <c r="IA110" s="26"/>
      <c r="IB110" s="26"/>
      <c r="IC110" s="26"/>
      <c r="ID110" s="26"/>
      <c r="IE110" s="26"/>
      <c r="IF110" s="26"/>
      <c r="IG110" s="26"/>
      <c r="IH110" s="26"/>
      <c r="II110" s="26"/>
      <c r="IJ110" s="26"/>
      <c r="IK110" s="26"/>
      <c r="IL110" s="26"/>
      <c r="IM110" s="26"/>
      <c r="IN110" s="26"/>
      <c r="IO110" s="26"/>
      <c r="IP110" s="26"/>
      <c r="IQ110" s="26"/>
      <c r="IR110" s="26"/>
      <c r="IS110" s="26"/>
      <c r="IT110" s="26"/>
      <c r="IU110" s="26"/>
      <c r="IV110" s="26"/>
      <c r="IW110" s="26"/>
      <c r="IX110" s="26"/>
      <c r="IY110" s="26"/>
      <c r="IZ110" s="26"/>
      <c r="JA110" s="26"/>
      <c r="JB110" s="26"/>
      <c r="JC110" s="26"/>
      <c r="JD110" s="26"/>
      <c r="JE110" s="26"/>
      <c r="JF110" s="26"/>
      <c r="JG110" s="26"/>
      <c r="JH110" s="26"/>
      <c r="JI110" s="26"/>
      <c r="JJ110" s="26"/>
      <c r="JK110" s="26"/>
      <c r="JL110" s="26"/>
      <c r="JM110" s="26"/>
      <c r="JN110" s="26"/>
      <c r="JO110" s="26"/>
      <c r="JP110" s="26"/>
      <c r="JQ110" s="26"/>
      <c r="JR110" s="26"/>
      <c r="JS110" s="26"/>
      <c r="JT110" s="26"/>
      <c r="JU110" s="26"/>
      <c r="JV110" s="26"/>
      <c r="JW110" s="26"/>
      <c r="JX110" s="26"/>
      <c r="JY110" s="26"/>
      <c r="JZ110" s="26"/>
      <c r="KA110" s="26"/>
      <c r="KB110" s="26"/>
      <c r="KC110" s="26"/>
      <c r="KD110" s="26"/>
      <c r="KE110" s="26"/>
      <c r="KF110" s="26"/>
      <c r="KG110" s="26"/>
      <c r="KH110" s="26"/>
      <c r="KI110" s="26"/>
      <c r="KJ110" s="26"/>
      <c r="KK110" s="26"/>
      <c r="KL110" s="26"/>
      <c r="KM110" s="26"/>
      <c r="KN110" s="26"/>
      <c r="KO110" s="26"/>
      <c r="KP110" s="26"/>
      <c r="KQ110" s="27"/>
    </row>
    <row r="111" spans="1:303" ht="13" customHeight="1">
      <c r="A111" s="1251"/>
      <c r="B111" s="694" t="s">
        <v>643</v>
      </c>
      <c r="C111" s="694" t="s">
        <v>644</v>
      </c>
      <c r="D111" s="670">
        <v>1</v>
      </c>
      <c r="E111" s="661">
        <v>299</v>
      </c>
      <c r="F111" s="812"/>
      <c r="G111" s="807"/>
      <c r="H111" s="808"/>
      <c r="I111" s="809"/>
      <c r="J111" s="810"/>
      <c r="K111" s="864"/>
      <c r="L111" s="865"/>
      <c r="M111" s="847"/>
      <c r="N111" s="848"/>
      <c r="O111" s="849"/>
      <c r="P111" s="1117"/>
      <c r="Q111" s="1256"/>
      <c r="R111" s="637">
        <f t="shared" si="34"/>
        <v>0</v>
      </c>
      <c r="S111" s="695">
        <f t="shared" si="35"/>
        <v>0</v>
      </c>
      <c r="T111" s="696" t="str">
        <f t="shared" si="36"/>
        <v>-</v>
      </c>
      <c r="U111" s="691">
        <v>2.86</v>
      </c>
      <c r="V111" s="250">
        <f t="shared" si="33"/>
        <v>0</v>
      </c>
      <c r="W111" s="251"/>
      <c r="X111" s="697" t="s">
        <v>1260</v>
      </c>
      <c r="Y111" s="697" t="s">
        <v>1261</v>
      </c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693"/>
      <c r="BP111" s="642"/>
      <c r="BQ111" s="441"/>
      <c r="BR111" s="441"/>
      <c r="BS111" s="441">
        <v>1</v>
      </c>
      <c r="BT111" s="441"/>
      <c r="BU111" s="441"/>
      <c r="BV111" s="587"/>
      <c r="BW111" s="441"/>
      <c r="BX111" s="441">
        <v>1</v>
      </c>
      <c r="BY111" s="441"/>
      <c r="BZ111" s="587"/>
      <c r="CA111" s="41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  <c r="FD111" s="26"/>
      <c r="FE111" s="26"/>
      <c r="FF111" s="26"/>
      <c r="FG111" s="26"/>
      <c r="FH111" s="26"/>
      <c r="FI111" s="26"/>
      <c r="FJ111" s="26"/>
      <c r="FK111" s="26"/>
      <c r="FL111" s="26"/>
      <c r="FM111" s="26"/>
      <c r="FN111" s="26"/>
      <c r="FO111" s="26"/>
      <c r="FP111" s="26"/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6"/>
      <c r="GE111" s="26"/>
      <c r="GF111" s="26"/>
      <c r="GG111" s="26"/>
      <c r="GH111" s="26"/>
      <c r="GI111" s="26"/>
      <c r="GJ111" s="26"/>
      <c r="GK111" s="26"/>
      <c r="GL111" s="26"/>
      <c r="GM111" s="26"/>
      <c r="GN111" s="26"/>
      <c r="GO111" s="26"/>
      <c r="GP111" s="26"/>
      <c r="GQ111" s="26"/>
      <c r="GR111" s="26"/>
      <c r="GS111" s="26"/>
      <c r="GT111" s="26"/>
      <c r="GU111" s="26"/>
      <c r="GV111" s="26"/>
      <c r="GW111" s="26"/>
      <c r="GX111" s="26"/>
      <c r="GY111" s="26"/>
      <c r="GZ111" s="26"/>
      <c r="HA111" s="26"/>
      <c r="HB111" s="26"/>
      <c r="HC111" s="26"/>
      <c r="HD111" s="26"/>
      <c r="HE111" s="26"/>
      <c r="HF111" s="26"/>
      <c r="HG111" s="26"/>
      <c r="HH111" s="26"/>
      <c r="HI111" s="26"/>
      <c r="HJ111" s="26"/>
      <c r="HK111" s="26"/>
      <c r="HL111" s="26"/>
      <c r="HM111" s="26"/>
      <c r="HN111" s="26"/>
      <c r="HO111" s="26"/>
      <c r="HP111" s="26"/>
      <c r="HQ111" s="26"/>
      <c r="HR111" s="26"/>
      <c r="HS111" s="26"/>
      <c r="HT111" s="26"/>
      <c r="HU111" s="26"/>
      <c r="HV111" s="26"/>
      <c r="HW111" s="26"/>
      <c r="HX111" s="26"/>
      <c r="HY111" s="26"/>
      <c r="HZ111" s="26"/>
      <c r="IA111" s="26"/>
      <c r="IB111" s="26"/>
      <c r="IC111" s="26"/>
      <c r="ID111" s="26"/>
      <c r="IE111" s="26"/>
      <c r="IF111" s="26"/>
      <c r="IG111" s="26"/>
      <c r="IH111" s="26"/>
      <c r="II111" s="26"/>
      <c r="IJ111" s="26"/>
      <c r="IK111" s="26"/>
      <c r="IL111" s="26"/>
      <c r="IM111" s="26"/>
      <c r="IN111" s="26"/>
      <c r="IO111" s="26"/>
      <c r="IP111" s="26"/>
      <c r="IQ111" s="26"/>
      <c r="IR111" s="26"/>
      <c r="IS111" s="26"/>
      <c r="IT111" s="26"/>
      <c r="IU111" s="26"/>
      <c r="IV111" s="26"/>
      <c r="IW111" s="26"/>
      <c r="IX111" s="26"/>
      <c r="IY111" s="26"/>
      <c r="IZ111" s="26"/>
      <c r="JA111" s="26"/>
      <c r="JB111" s="26"/>
      <c r="JC111" s="26"/>
      <c r="JD111" s="26"/>
      <c r="JE111" s="26"/>
      <c r="JF111" s="26"/>
      <c r="JG111" s="26"/>
      <c r="JH111" s="26"/>
      <c r="JI111" s="26"/>
      <c r="JJ111" s="26"/>
      <c r="JK111" s="26"/>
      <c r="JL111" s="26"/>
      <c r="JM111" s="26"/>
      <c r="JN111" s="26"/>
      <c r="JO111" s="26"/>
      <c r="JP111" s="26"/>
      <c r="JQ111" s="26"/>
      <c r="JR111" s="26"/>
      <c r="JS111" s="26"/>
      <c r="JT111" s="26"/>
      <c r="JU111" s="26"/>
      <c r="JV111" s="26"/>
      <c r="JW111" s="26"/>
      <c r="JX111" s="26"/>
      <c r="JY111" s="26"/>
      <c r="JZ111" s="26"/>
      <c r="KA111" s="26"/>
      <c r="KB111" s="26"/>
      <c r="KC111" s="26"/>
      <c r="KD111" s="26"/>
      <c r="KE111" s="26"/>
      <c r="KF111" s="26"/>
      <c r="KG111" s="26"/>
      <c r="KH111" s="26"/>
      <c r="KI111" s="26"/>
      <c r="KJ111" s="26"/>
      <c r="KK111" s="26"/>
      <c r="KL111" s="26"/>
      <c r="KM111" s="26"/>
      <c r="KN111" s="26"/>
      <c r="KO111" s="26"/>
      <c r="KP111" s="26"/>
      <c r="KQ111" s="27"/>
    </row>
    <row r="112" spans="1:303" ht="13" customHeight="1">
      <c r="A112" s="1251"/>
      <c r="B112" s="694" t="s">
        <v>645</v>
      </c>
      <c r="C112" s="694" t="s">
        <v>646</v>
      </c>
      <c r="D112" s="670">
        <v>1</v>
      </c>
      <c r="E112" s="661">
        <v>291</v>
      </c>
      <c r="F112" s="812"/>
      <c r="G112" s="807"/>
      <c r="H112" s="808"/>
      <c r="I112" s="809"/>
      <c r="J112" s="810"/>
      <c r="K112" s="864"/>
      <c r="L112" s="865"/>
      <c r="M112" s="847"/>
      <c r="N112" s="848"/>
      <c r="O112" s="849"/>
      <c r="P112" s="1117"/>
      <c r="Q112" s="1256"/>
      <c r="R112" s="637">
        <f t="shared" si="34"/>
        <v>0</v>
      </c>
      <c r="S112" s="695">
        <f t="shared" si="35"/>
        <v>0</v>
      </c>
      <c r="T112" s="696" t="str">
        <f t="shared" si="36"/>
        <v>-</v>
      </c>
      <c r="U112" s="691">
        <v>2.98</v>
      </c>
      <c r="V112" s="250">
        <f t="shared" si="33"/>
        <v>0</v>
      </c>
      <c r="W112" s="251"/>
      <c r="X112" s="697" t="s">
        <v>1254</v>
      </c>
      <c r="Y112" s="697" t="s">
        <v>1261</v>
      </c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693"/>
      <c r="BP112" s="642"/>
      <c r="BQ112" s="441"/>
      <c r="BR112" s="441"/>
      <c r="BS112" s="441">
        <v>1</v>
      </c>
      <c r="BT112" s="441"/>
      <c r="BU112" s="441"/>
      <c r="BV112" s="587"/>
      <c r="BW112" s="441">
        <v>1</v>
      </c>
      <c r="BX112" s="441"/>
      <c r="BY112" s="441"/>
      <c r="BZ112" s="587"/>
      <c r="CA112" s="41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26"/>
      <c r="FG112" s="26"/>
      <c r="FH112" s="26"/>
      <c r="FI112" s="26"/>
      <c r="FJ112" s="26"/>
      <c r="FK112" s="26"/>
      <c r="FL112" s="26"/>
      <c r="FM112" s="26"/>
      <c r="FN112" s="26"/>
      <c r="FO112" s="26"/>
      <c r="FP112" s="26"/>
      <c r="FQ112" s="26"/>
      <c r="FR112" s="26"/>
      <c r="FS112" s="26"/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6"/>
      <c r="GE112" s="26"/>
      <c r="GF112" s="26"/>
      <c r="GG112" s="26"/>
      <c r="GH112" s="26"/>
      <c r="GI112" s="26"/>
      <c r="GJ112" s="26"/>
      <c r="GK112" s="26"/>
      <c r="GL112" s="26"/>
      <c r="GM112" s="26"/>
      <c r="GN112" s="26"/>
      <c r="GO112" s="26"/>
      <c r="GP112" s="26"/>
      <c r="GQ112" s="26"/>
      <c r="GR112" s="26"/>
      <c r="GS112" s="26"/>
      <c r="GT112" s="26"/>
      <c r="GU112" s="26"/>
      <c r="GV112" s="26"/>
      <c r="GW112" s="26"/>
      <c r="GX112" s="26"/>
      <c r="GY112" s="26"/>
      <c r="GZ112" s="26"/>
      <c r="HA112" s="26"/>
      <c r="HB112" s="26"/>
      <c r="HC112" s="26"/>
      <c r="HD112" s="26"/>
      <c r="HE112" s="26"/>
      <c r="HF112" s="26"/>
      <c r="HG112" s="26"/>
      <c r="HH112" s="26"/>
      <c r="HI112" s="26"/>
      <c r="HJ112" s="26"/>
      <c r="HK112" s="26"/>
      <c r="HL112" s="26"/>
      <c r="HM112" s="26"/>
      <c r="HN112" s="26"/>
      <c r="HO112" s="26"/>
      <c r="HP112" s="26"/>
      <c r="HQ112" s="26"/>
      <c r="HR112" s="26"/>
      <c r="HS112" s="26"/>
      <c r="HT112" s="26"/>
      <c r="HU112" s="26"/>
      <c r="HV112" s="26"/>
      <c r="HW112" s="26"/>
      <c r="HX112" s="26"/>
      <c r="HY112" s="26"/>
      <c r="HZ112" s="26"/>
      <c r="IA112" s="26"/>
      <c r="IB112" s="26"/>
      <c r="IC112" s="26"/>
      <c r="ID112" s="26"/>
      <c r="IE112" s="26"/>
      <c r="IF112" s="26"/>
      <c r="IG112" s="26"/>
      <c r="IH112" s="26"/>
      <c r="II112" s="26"/>
      <c r="IJ112" s="26"/>
      <c r="IK112" s="26"/>
      <c r="IL112" s="26"/>
      <c r="IM112" s="26"/>
      <c r="IN112" s="26"/>
      <c r="IO112" s="26"/>
      <c r="IP112" s="26"/>
      <c r="IQ112" s="26"/>
      <c r="IR112" s="26"/>
      <c r="IS112" s="26"/>
      <c r="IT112" s="26"/>
      <c r="IU112" s="26"/>
      <c r="IV112" s="26"/>
      <c r="IW112" s="26"/>
      <c r="IX112" s="26"/>
      <c r="IY112" s="26"/>
      <c r="IZ112" s="26"/>
      <c r="JA112" s="26"/>
      <c r="JB112" s="26"/>
      <c r="JC112" s="26"/>
      <c r="JD112" s="26"/>
      <c r="JE112" s="26"/>
      <c r="JF112" s="26"/>
      <c r="JG112" s="26"/>
      <c r="JH112" s="26"/>
      <c r="JI112" s="26"/>
      <c r="JJ112" s="26"/>
      <c r="JK112" s="26"/>
      <c r="JL112" s="26"/>
      <c r="JM112" s="26"/>
      <c r="JN112" s="26"/>
      <c r="JO112" s="26"/>
      <c r="JP112" s="26"/>
      <c r="JQ112" s="26"/>
      <c r="JR112" s="26"/>
      <c r="JS112" s="26"/>
      <c r="JT112" s="26"/>
      <c r="JU112" s="26"/>
      <c r="JV112" s="26"/>
      <c r="JW112" s="26"/>
      <c r="JX112" s="26"/>
      <c r="JY112" s="26"/>
      <c r="JZ112" s="26"/>
      <c r="KA112" s="26"/>
      <c r="KB112" s="26"/>
      <c r="KC112" s="26"/>
      <c r="KD112" s="26"/>
      <c r="KE112" s="26"/>
      <c r="KF112" s="26"/>
      <c r="KG112" s="26"/>
      <c r="KH112" s="26"/>
      <c r="KI112" s="26"/>
      <c r="KJ112" s="26"/>
      <c r="KK112" s="26"/>
      <c r="KL112" s="26"/>
      <c r="KM112" s="26"/>
      <c r="KN112" s="26"/>
      <c r="KO112" s="26"/>
      <c r="KP112" s="26"/>
      <c r="KQ112" s="27"/>
    </row>
    <row r="113" spans="1:303" ht="13" customHeight="1">
      <c r="A113" s="1251"/>
      <c r="B113" s="694" t="s">
        <v>647</v>
      </c>
      <c r="C113" s="694" t="s">
        <v>648</v>
      </c>
      <c r="D113" s="670">
        <v>1</v>
      </c>
      <c r="E113" s="661">
        <v>264</v>
      </c>
      <c r="F113" s="812"/>
      <c r="G113" s="807"/>
      <c r="H113" s="808"/>
      <c r="I113" s="809"/>
      <c r="J113" s="810"/>
      <c r="K113" s="864"/>
      <c r="L113" s="865"/>
      <c r="M113" s="847"/>
      <c r="N113" s="848"/>
      <c r="O113" s="849"/>
      <c r="P113" s="1117"/>
      <c r="Q113" s="1256"/>
      <c r="R113" s="637">
        <f t="shared" si="34"/>
        <v>0</v>
      </c>
      <c r="S113" s="695">
        <f t="shared" si="35"/>
        <v>0</v>
      </c>
      <c r="T113" s="696" t="str">
        <f t="shared" si="36"/>
        <v>-</v>
      </c>
      <c r="U113" s="691">
        <v>3.1</v>
      </c>
      <c r="V113" s="250">
        <f t="shared" si="33"/>
        <v>0</v>
      </c>
      <c r="W113" s="251"/>
      <c r="X113" s="697" t="s">
        <v>1252</v>
      </c>
      <c r="Y113" s="697" t="s">
        <v>1261</v>
      </c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693"/>
      <c r="BP113" s="642"/>
      <c r="BQ113" s="441"/>
      <c r="BR113" s="441"/>
      <c r="BS113" s="441">
        <v>1</v>
      </c>
      <c r="BT113" s="441"/>
      <c r="BU113" s="441"/>
      <c r="BV113" s="587"/>
      <c r="BW113" s="441"/>
      <c r="BX113" s="441"/>
      <c r="BY113" s="441">
        <v>1</v>
      </c>
      <c r="BZ113" s="587"/>
      <c r="CA113" s="41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/>
      <c r="EH113" s="26"/>
      <c r="EI113" s="26"/>
      <c r="EJ113" s="26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6"/>
      <c r="EY113" s="26"/>
      <c r="EZ113" s="26"/>
      <c r="FA113" s="26"/>
      <c r="FB113" s="26"/>
      <c r="FC113" s="26"/>
      <c r="FD113" s="26"/>
      <c r="FE113" s="26"/>
      <c r="FF113" s="26"/>
      <c r="FG113" s="26"/>
      <c r="FH113" s="26"/>
      <c r="FI113" s="26"/>
      <c r="FJ113" s="26"/>
      <c r="FK113" s="26"/>
      <c r="FL113" s="26"/>
      <c r="FM113" s="26"/>
      <c r="FN113" s="26"/>
      <c r="FO113" s="26"/>
      <c r="FP113" s="26"/>
      <c r="FQ113" s="26"/>
      <c r="FR113" s="26"/>
      <c r="FS113" s="26"/>
      <c r="FT113" s="26"/>
      <c r="FU113" s="26"/>
      <c r="FV113" s="26"/>
      <c r="FW113" s="26"/>
      <c r="FX113" s="26"/>
      <c r="FY113" s="26"/>
      <c r="FZ113" s="26"/>
      <c r="GA113" s="26"/>
      <c r="GB113" s="26"/>
      <c r="GC113" s="26"/>
      <c r="GD113" s="26"/>
      <c r="GE113" s="26"/>
      <c r="GF113" s="26"/>
      <c r="GG113" s="26"/>
      <c r="GH113" s="26"/>
      <c r="GI113" s="26"/>
      <c r="GJ113" s="26"/>
      <c r="GK113" s="26"/>
      <c r="GL113" s="26"/>
      <c r="GM113" s="26"/>
      <c r="GN113" s="26"/>
      <c r="GO113" s="26"/>
      <c r="GP113" s="26"/>
      <c r="GQ113" s="26"/>
      <c r="GR113" s="26"/>
      <c r="GS113" s="26"/>
      <c r="GT113" s="26"/>
      <c r="GU113" s="26"/>
      <c r="GV113" s="26"/>
      <c r="GW113" s="26"/>
      <c r="GX113" s="26"/>
      <c r="GY113" s="26"/>
      <c r="GZ113" s="26"/>
      <c r="HA113" s="26"/>
      <c r="HB113" s="26"/>
      <c r="HC113" s="26"/>
      <c r="HD113" s="26"/>
      <c r="HE113" s="26"/>
      <c r="HF113" s="26"/>
      <c r="HG113" s="26"/>
      <c r="HH113" s="26"/>
      <c r="HI113" s="26"/>
      <c r="HJ113" s="26"/>
      <c r="HK113" s="26"/>
      <c r="HL113" s="26"/>
      <c r="HM113" s="26"/>
      <c r="HN113" s="26"/>
      <c r="HO113" s="26"/>
      <c r="HP113" s="26"/>
      <c r="HQ113" s="26"/>
      <c r="HR113" s="26"/>
      <c r="HS113" s="26"/>
      <c r="HT113" s="26"/>
      <c r="HU113" s="26"/>
      <c r="HV113" s="26"/>
      <c r="HW113" s="26"/>
      <c r="HX113" s="26"/>
      <c r="HY113" s="26"/>
      <c r="HZ113" s="26"/>
      <c r="IA113" s="26"/>
      <c r="IB113" s="26"/>
      <c r="IC113" s="26"/>
      <c r="ID113" s="26"/>
      <c r="IE113" s="26"/>
      <c r="IF113" s="26"/>
      <c r="IG113" s="26"/>
      <c r="IH113" s="26"/>
      <c r="II113" s="26"/>
      <c r="IJ113" s="26"/>
      <c r="IK113" s="26"/>
      <c r="IL113" s="26"/>
      <c r="IM113" s="26"/>
      <c r="IN113" s="26"/>
      <c r="IO113" s="26"/>
      <c r="IP113" s="26"/>
      <c r="IQ113" s="26"/>
      <c r="IR113" s="26"/>
      <c r="IS113" s="26"/>
      <c r="IT113" s="26"/>
      <c r="IU113" s="26"/>
      <c r="IV113" s="26"/>
      <c r="IW113" s="26"/>
      <c r="IX113" s="26"/>
      <c r="IY113" s="26"/>
      <c r="IZ113" s="26"/>
      <c r="JA113" s="26"/>
      <c r="JB113" s="26"/>
      <c r="JC113" s="26"/>
      <c r="JD113" s="26"/>
      <c r="JE113" s="26"/>
      <c r="JF113" s="26"/>
      <c r="JG113" s="26"/>
      <c r="JH113" s="26"/>
      <c r="JI113" s="26"/>
      <c r="JJ113" s="26"/>
      <c r="JK113" s="26"/>
      <c r="JL113" s="26"/>
      <c r="JM113" s="26"/>
      <c r="JN113" s="26"/>
      <c r="JO113" s="26"/>
      <c r="JP113" s="26"/>
      <c r="JQ113" s="26"/>
      <c r="JR113" s="26"/>
      <c r="JS113" s="26"/>
      <c r="JT113" s="26"/>
      <c r="JU113" s="26"/>
      <c r="JV113" s="26"/>
      <c r="JW113" s="26"/>
      <c r="JX113" s="26"/>
      <c r="JY113" s="26"/>
      <c r="JZ113" s="26"/>
      <c r="KA113" s="26"/>
      <c r="KB113" s="26"/>
      <c r="KC113" s="26"/>
      <c r="KD113" s="26"/>
      <c r="KE113" s="26"/>
      <c r="KF113" s="26"/>
      <c r="KG113" s="26"/>
      <c r="KH113" s="26"/>
      <c r="KI113" s="26"/>
      <c r="KJ113" s="26"/>
      <c r="KK113" s="26"/>
      <c r="KL113" s="26"/>
      <c r="KM113" s="26"/>
      <c r="KN113" s="26"/>
      <c r="KO113" s="26"/>
      <c r="KP113" s="26"/>
      <c r="KQ113" s="27"/>
    </row>
    <row r="114" spans="1:303" ht="13" customHeight="1">
      <c r="A114" s="1251"/>
      <c r="B114" s="694" t="s">
        <v>649</v>
      </c>
      <c r="C114" s="694" t="s">
        <v>650</v>
      </c>
      <c r="D114" s="670">
        <v>1</v>
      </c>
      <c r="E114" s="661">
        <v>248</v>
      </c>
      <c r="F114" s="812"/>
      <c r="G114" s="807"/>
      <c r="H114" s="808"/>
      <c r="I114" s="809"/>
      <c r="J114" s="810"/>
      <c r="K114" s="864"/>
      <c r="L114" s="865"/>
      <c r="M114" s="847"/>
      <c r="N114" s="848"/>
      <c r="O114" s="849"/>
      <c r="P114" s="1117"/>
      <c r="Q114" s="1256"/>
      <c r="R114" s="637">
        <f t="shared" si="34"/>
        <v>0</v>
      </c>
      <c r="S114" s="695">
        <f t="shared" si="35"/>
        <v>0</v>
      </c>
      <c r="T114" s="696" t="str">
        <f t="shared" si="36"/>
        <v>-</v>
      </c>
      <c r="U114" s="691">
        <v>2.4</v>
      </c>
      <c r="V114" s="250">
        <f t="shared" si="33"/>
        <v>0</v>
      </c>
      <c r="W114" s="251"/>
      <c r="X114" s="697" t="s">
        <v>1260</v>
      </c>
      <c r="Y114" s="697" t="s">
        <v>1261</v>
      </c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693"/>
      <c r="BP114" s="642"/>
      <c r="BQ114" s="441"/>
      <c r="BR114" s="441"/>
      <c r="BS114" s="441">
        <v>1</v>
      </c>
      <c r="BT114" s="441"/>
      <c r="BU114" s="441"/>
      <c r="BV114" s="587"/>
      <c r="BW114" s="441"/>
      <c r="BX114" s="441">
        <v>1</v>
      </c>
      <c r="BY114" s="441"/>
      <c r="BZ114" s="587"/>
      <c r="CA114" s="41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/>
      <c r="FA114" s="26"/>
      <c r="FB114" s="26"/>
      <c r="FC114" s="26"/>
      <c r="FD114" s="26"/>
      <c r="FE114" s="26"/>
      <c r="FF114" s="26"/>
      <c r="FG114" s="26"/>
      <c r="FH114" s="26"/>
      <c r="FI114" s="26"/>
      <c r="FJ114" s="26"/>
      <c r="FK114" s="26"/>
      <c r="FL114" s="26"/>
      <c r="FM114" s="26"/>
      <c r="FN114" s="26"/>
      <c r="FO114" s="26"/>
      <c r="FP114" s="26"/>
      <c r="FQ114" s="26"/>
      <c r="FR114" s="26"/>
      <c r="FS114" s="26"/>
      <c r="FT114" s="26"/>
      <c r="FU114" s="26"/>
      <c r="FV114" s="26"/>
      <c r="FW114" s="26"/>
      <c r="FX114" s="26"/>
      <c r="FY114" s="26"/>
      <c r="FZ114" s="26"/>
      <c r="GA114" s="26"/>
      <c r="GB114" s="26"/>
      <c r="GC114" s="26"/>
      <c r="GD114" s="26"/>
      <c r="GE114" s="26"/>
      <c r="GF114" s="26"/>
      <c r="GG114" s="26"/>
      <c r="GH114" s="26"/>
      <c r="GI114" s="26"/>
      <c r="GJ114" s="26"/>
      <c r="GK114" s="26"/>
      <c r="GL114" s="26"/>
      <c r="GM114" s="26"/>
      <c r="GN114" s="26"/>
      <c r="GO114" s="26"/>
      <c r="GP114" s="26"/>
      <c r="GQ114" s="26"/>
      <c r="GR114" s="26"/>
      <c r="GS114" s="26"/>
      <c r="GT114" s="26"/>
      <c r="GU114" s="26"/>
      <c r="GV114" s="26"/>
      <c r="GW114" s="26"/>
      <c r="GX114" s="26"/>
      <c r="GY114" s="26"/>
      <c r="GZ114" s="26"/>
      <c r="HA114" s="26"/>
      <c r="HB114" s="26"/>
      <c r="HC114" s="26"/>
      <c r="HD114" s="26"/>
      <c r="HE114" s="26"/>
      <c r="HF114" s="26"/>
      <c r="HG114" s="26"/>
      <c r="HH114" s="26"/>
      <c r="HI114" s="26"/>
      <c r="HJ114" s="26"/>
      <c r="HK114" s="26"/>
      <c r="HL114" s="26"/>
      <c r="HM114" s="26"/>
      <c r="HN114" s="26"/>
      <c r="HO114" s="26"/>
      <c r="HP114" s="26"/>
      <c r="HQ114" s="26"/>
      <c r="HR114" s="26"/>
      <c r="HS114" s="26"/>
      <c r="HT114" s="26"/>
      <c r="HU114" s="26"/>
      <c r="HV114" s="26"/>
      <c r="HW114" s="26"/>
      <c r="HX114" s="26"/>
      <c r="HY114" s="26"/>
      <c r="HZ114" s="26"/>
      <c r="IA114" s="26"/>
      <c r="IB114" s="26"/>
      <c r="IC114" s="26"/>
      <c r="ID114" s="26"/>
      <c r="IE114" s="26"/>
      <c r="IF114" s="26"/>
      <c r="IG114" s="26"/>
      <c r="IH114" s="26"/>
      <c r="II114" s="26"/>
      <c r="IJ114" s="26"/>
      <c r="IK114" s="26"/>
      <c r="IL114" s="26"/>
      <c r="IM114" s="26"/>
      <c r="IN114" s="26"/>
      <c r="IO114" s="26"/>
      <c r="IP114" s="26"/>
      <c r="IQ114" s="26"/>
      <c r="IR114" s="26"/>
      <c r="IS114" s="26"/>
      <c r="IT114" s="26"/>
      <c r="IU114" s="26"/>
      <c r="IV114" s="26"/>
      <c r="IW114" s="26"/>
      <c r="IX114" s="26"/>
      <c r="IY114" s="26"/>
      <c r="IZ114" s="26"/>
      <c r="JA114" s="26"/>
      <c r="JB114" s="26"/>
      <c r="JC114" s="26"/>
      <c r="JD114" s="26"/>
      <c r="JE114" s="26"/>
      <c r="JF114" s="26"/>
      <c r="JG114" s="26"/>
      <c r="JH114" s="26"/>
      <c r="JI114" s="26"/>
      <c r="JJ114" s="26"/>
      <c r="JK114" s="26"/>
      <c r="JL114" s="26"/>
      <c r="JM114" s="26"/>
      <c r="JN114" s="26"/>
      <c r="JO114" s="26"/>
      <c r="JP114" s="26"/>
      <c r="JQ114" s="26"/>
      <c r="JR114" s="26"/>
      <c r="JS114" s="26"/>
      <c r="JT114" s="26"/>
      <c r="JU114" s="26"/>
      <c r="JV114" s="26"/>
      <c r="JW114" s="26"/>
      <c r="JX114" s="26"/>
      <c r="JY114" s="26"/>
      <c r="JZ114" s="26"/>
      <c r="KA114" s="26"/>
      <c r="KB114" s="26"/>
      <c r="KC114" s="26"/>
      <c r="KD114" s="26"/>
      <c r="KE114" s="26"/>
      <c r="KF114" s="26"/>
      <c r="KG114" s="26"/>
      <c r="KH114" s="26"/>
      <c r="KI114" s="26"/>
      <c r="KJ114" s="26"/>
      <c r="KK114" s="26"/>
      <c r="KL114" s="26"/>
      <c r="KM114" s="26"/>
      <c r="KN114" s="26"/>
      <c r="KO114" s="26"/>
      <c r="KP114" s="26"/>
      <c r="KQ114" s="27"/>
    </row>
    <row r="115" spans="1:303" ht="13" customHeight="1">
      <c r="A115" s="1251"/>
      <c r="B115" s="694" t="s">
        <v>651</v>
      </c>
      <c r="C115" s="694" t="s">
        <v>652</v>
      </c>
      <c r="D115" s="670">
        <v>1</v>
      </c>
      <c r="E115" s="661">
        <v>251</v>
      </c>
      <c r="F115" s="812"/>
      <c r="G115" s="807"/>
      <c r="H115" s="808"/>
      <c r="I115" s="809"/>
      <c r="J115" s="810"/>
      <c r="K115" s="864"/>
      <c r="L115" s="865"/>
      <c r="M115" s="847"/>
      <c r="N115" s="848"/>
      <c r="O115" s="849"/>
      <c r="P115" s="1117"/>
      <c r="Q115" s="1256"/>
      <c r="R115" s="637">
        <f t="shared" si="34"/>
        <v>0</v>
      </c>
      <c r="S115" s="695">
        <f t="shared" si="35"/>
        <v>0</v>
      </c>
      <c r="T115" s="696" t="str">
        <f t="shared" si="36"/>
        <v>-</v>
      </c>
      <c r="U115" s="691">
        <v>3.07</v>
      </c>
      <c r="V115" s="250">
        <f t="shared" si="33"/>
        <v>0</v>
      </c>
      <c r="W115" s="251"/>
      <c r="X115" s="697" t="s">
        <v>1252</v>
      </c>
      <c r="Y115" s="697" t="s">
        <v>1261</v>
      </c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693"/>
      <c r="BP115" s="642"/>
      <c r="BQ115" s="441"/>
      <c r="BR115" s="441"/>
      <c r="BS115" s="441">
        <v>1</v>
      </c>
      <c r="BT115" s="441"/>
      <c r="BU115" s="441"/>
      <c r="BV115" s="587"/>
      <c r="BW115" s="441"/>
      <c r="BX115" s="441"/>
      <c r="BY115" s="441">
        <v>1</v>
      </c>
      <c r="BZ115" s="587"/>
      <c r="CA115" s="41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/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/>
      <c r="HK115" s="26"/>
      <c r="HL115" s="26"/>
      <c r="HM115" s="26"/>
      <c r="HN115" s="26"/>
      <c r="HO115" s="26"/>
      <c r="HP115" s="26"/>
      <c r="HQ115" s="26"/>
      <c r="HR115" s="26"/>
      <c r="HS115" s="26"/>
      <c r="HT115" s="26"/>
      <c r="HU115" s="26"/>
      <c r="HV115" s="26"/>
      <c r="HW115" s="26"/>
      <c r="HX115" s="26"/>
      <c r="HY115" s="26"/>
      <c r="HZ115" s="26"/>
      <c r="IA115" s="26"/>
      <c r="IB115" s="26"/>
      <c r="IC115" s="26"/>
      <c r="ID115" s="26"/>
      <c r="IE115" s="26"/>
      <c r="IF115" s="26"/>
      <c r="IG115" s="26"/>
      <c r="IH115" s="26"/>
      <c r="II115" s="26"/>
      <c r="IJ115" s="26"/>
      <c r="IK115" s="26"/>
      <c r="IL115" s="26"/>
      <c r="IM115" s="26"/>
      <c r="IN115" s="26"/>
      <c r="IO115" s="26"/>
      <c r="IP115" s="26"/>
      <c r="IQ115" s="26"/>
      <c r="IR115" s="26"/>
      <c r="IS115" s="26"/>
      <c r="IT115" s="26"/>
      <c r="IU115" s="26"/>
      <c r="IV115" s="26"/>
      <c r="IW115" s="26"/>
      <c r="IX115" s="26"/>
      <c r="IY115" s="26"/>
      <c r="IZ115" s="26"/>
      <c r="JA115" s="26"/>
      <c r="JB115" s="26"/>
      <c r="JC115" s="26"/>
      <c r="JD115" s="26"/>
      <c r="JE115" s="26"/>
      <c r="JF115" s="26"/>
      <c r="JG115" s="26"/>
      <c r="JH115" s="26"/>
      <c r="JI115" s="26"/>
      <c r="JJ115" s="26"/>
      <c r="JK115" s="26"/>
      <c r="JL115" s="26"/>
      <c r="JM115" s="26"/>
      <c r="JN115" s="26"/>
      <c r="JO115" s="26"/>
      <c r="JP115" s="26"/>
      <c r="JQ115" s="26"/>
      <c r="JR115" s="26"/>
      <c r="JS115" s="26"/>
      <c r="JT115" s="26"/>
      <c r="JU115" s="26"/>
      <c r="JV115" s="26"/>
      <c r="JW115" s="26"/>
      <c r="JX115" s="26"/>
      <c r="JY115" s="26"/>
      <c r="JZ115" s="26"/>
      <c r="KA115" s="26"/>
      <c r="KB115" s="26"/>
      <c r="KC115" s="26"/>
      <c r="KD115" s="26"/>
      <c r="KE115" s="26"/>
      <c r="KF115" s="26"/>
      <c r="KG115" s="26"/>
      <c r="KH115" s="26"/>
      <c r="KI115" s="26"/>
      <c r="KJ115" s="26"/>
      <c r="KK115" s="26"/>
      <c r="KL115" s="26"/>
      <c r="KM115" s="26"/>
      <c r="KN115" s="26"/>
      <c r="KO115" s="26"/>
      <c r="KP115" s="26"/>
      <c r="KQ115" s="27"/>
    </row>
    <row r="116" spans="1:303" ht="13" customHeight="1">
      <c r="A116" s="1251"/>
      <c r="B116" s="694" t="s">
        <v>653</v>
      </c>
      <c r="C116" s="694" t="s">
        <v>654</v>
      </c>
      <c r="D116" s="670">
        <v>1</v>
      </c>
      <c r="E116" s="661">
        <v>239</v>
      </c>
      <c r="F116" s="812"/>
      <c r="G116" s="807"/>
      <c r="H116" s="808"/>
      <c r="I116" s="809"/>
      <c r="J116" s="810"/>
      <c r="K116" s="864"/>
      <c r="L116" s="865"/>
      <c r="M116" s="847"/>
      <c r="N116" s="848"/>
      <c r="O116" s="849"/>
      <c r="P116" s="1117"/>
      <c r="Q116" s="1256"/>
      <c r="R116" s="637">
        <f t="shared" si="34"/>
        <v>0</v>
      </c>
      <c r="S116" s="695">
        <f t="shared" si="35"/>
        <v>0</v>
      </c>
      <c r="T116" s="696" t="str">
        <f t="shared" si="36"/>
        <v>-</v>
      </c>
      <c r="U116" s="691">
        <v>2.2999999999999998</v>
      </c>
      <c r="V116" s="250">
        <f t="shared" si="33"/>
        <v>0</v>
      </c>
      <c r="W116" s="251"/>
      <c r="X116" s="697" t="s">
        <v>1254</v>
      </c>
      <c r="Y116" s="697" t="s">
        <v>1261</v>
      </c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693"/>
      <c r="BP116" s="642"/>
      <c r="BQ116" s="441"/>
      <c r="BR116" s="441"/>
      <c r="BS116" s="441">
        <v>1</v>
      </c>
      <c r="BT116" s="441"/>
      <c r="BU116" s="441"/>
      <c r="BV116" s="587"/>
      <c r="BW116" s="441">
        <v>1</v>
      </c>
      <c r="BX116" s="441"/>
      <c r="BY116" s="441"/>
      <c r="BZ116" s="587"/>
      <c r="CA116" s="41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  <c r="EZ116" s="26"/>
      <c r="FA116" s="26"/>
      <c r="FB116" s="26"/>
      <c r="FC116" s="26"/>
      <c r="FD116" s="26"/>
      <c r="FE116" s="26"/>
      <c r="FF116" s="26"/>
      <c r="FG116" s="26"/>
      <c r="FH116" s="26"/>
      <c r="FI116" s="26"/>
      <c r="FJ116" s="26"/>
      <c r="FK116" s="26"/>
      <c r="FL116" s="26"/>
      <c r="FM116" s="26"/>
      <c r="FN116" s="26"/>
      <c r="FO116" s="26"/>
      <c r="FP116" s="26"/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6"/>
      <c r="GE116" s="26"/>
      <c r="GF116" s="26"/>
      <c r="GG116" s="26"/>
      <c r="GH116" s="26"/>
      <c r="GI116" s="26"/>
      <c r="GJ116" s="26"/>
      <c r="GK116" s="26"/>
      <c r="GL116" s="26"/>
      <c r="GM116" s="26"/>
      <c r="GN116" s="26"/>
      <c r="GO116" s="26"/>
      <c r="GP116" s="26"/>
      <c r="GQ116" s="26"/>
      <c r="GR116" s="26"/>
      <c r="GS116" s="26"/>
      <c r="GT116" s="26"/>
      <c r="GU116" s="26"/>
      <c r="GV116" s="26"/>
      <c r="GW116" s="26"/>
      <c r="GX116" s="26"/>
      <c r="GY116" s="26"/>
      <c r="GZ116" s="26"/>
      <c r="HA116" s="26"/>
      <c r="HB116" s="26"/>
      <c r="HC116" s="26"/>
      <c r="HD116" s="26"/>
      <c r="HE116" s="26"/>
      <c r="HF116" s="26"/>
      <c r="HG116" s="26"/>
      <c r="HH116" s="26"/>
      <c r="HI116" s="26"/>
      <c r="HJ116" s="26"/>
      <c r="HK116" s="26"/>
      <c r="HL116" s="26"/>
      <c r="HM116" s="26"/>
      <c r="HN116" s="26"/>
      <c r="HO116" s="26"/>
      <c r="HP116" s="26"/>
      <c r="HQ116" s="26"/>
      <c r="HR116" s="26"/>
      <c r="HS116" s="26"/>
      <c r="HT116" s="26"/>
      <c r="HU116" s="26"/>
      <c r="HV116" s="26"/>
      <c r="HW116" s="26"/>
      <c r="HX116" s="26"/>
      <c r="HY116" s="26"/>
      <c r="HZ116" s="26"/>
      <c r="IA116" s="26"/>
      <c r="IB116" s="26"/>
      <c r="IC116" s="26"/>
      <c r="ID116" s="26"/>
      <c r="IE116" s="26"/>
      <c r="IF116" s="26"/>
      <c r="IG116" s="26"/>
      <c r="IH116" s="26"/>
      <c r="II116" s="26"/>
      <c r="IJ116" s="26"/>
      <c r="IK116" s="26"/>
      <c r="IL116" s="26"/>
      <c r="IM116" s="26"/>
      <c r="IN116" s="26"/>
      <c r="IO116" s="26"/>
      <c r="IP116" s="26"/>
      <c r="IQ116" s="26"/>
      <c r="IR116" s="26"/>
      <c r="IS116" s="26"/>
      <c r="IT116" s="26"/>
      <c r="IU116" s="26"/>
      <c r="IV116" s="26"/>
      <c r="IW116" s="26"/>
      <c r="IX116" s="26"/>
      <c r="IY116" s="26"/>
      <c r="IZ116" s="26"/>
      <c r="JA116" s="26"/>
      <c r="JB116" s="26"/>
      <c r="JC116" s="26"/>
      <c r="JD116" s="26"/>
      <c r="JE116" s="26"/>
      <c r="JF116" s="26"/>
      <c r="JG116" s="26"/>
      <c r="JH116" s="26"/>
      <c r="JI116" s="26"/>
      <c r="JJ116" s="26"/>
      <c r="JK116" s="26"/>
      <c r="JL116" s="26"/>
      <c r="JM116" s="26"/>
      <c r="JN116" s="26"/>
      <c r="JO116" s="26"/>
      <c r="JP116" s="26"/>
      <c r="JQ116" s="26"/>
      <c r="JR116" s="26"/>
      <c r="JS116" s="26"/>
      <c r="JT116" s="26"/>
      <c r="JU116" s="26"/>
      <c r="JV116" s="26"/>
      <c r="JW116" s="26"/>
      <c r="JX116" s="26"/>
      <c r="JY116" s="26"/>
      <c r="JZ116" s="26"/>
      <c r="KA116" s="26"/>
      <c r="KB116" s="26"/>
      <c r="KC116" s="26"/>
      <c r="KD116" s="26"/>
      <c r="KE116" s="26"/>
      <c r="KF116" s="26"/>
      <c r="KG116" s="26"/>
      <c r="KH116" s="26"/>
      <c r="KI116" s="26"/>
      <c r="KJ116" s="26"/>
      <c r="KK116" s="26"/>
      <c r="KL116" s="26"/>
      <c r="KM116" s="26"/>
      <c r="KN116" s="26"/>
      <c r="KO116" s="26"/>
      <c r="KP116" s="26"/>
      <c r="KQ116" s="27"/>
    </row>
    <row r="117" spans="1:303" ht="13" customHeight="1">
      <c r="A117" s="1251"/>
      <c r="B117" s="694" t="s">
        <v>655</v>
      </c>
      <c r="C117" s="694" t="s">
        <v>656</v>
      </c>
      <c r="D117" s="670">
        <v>1</v>
      </c>
      <c r="E117" s="661">
        <v>239</v>
      </c>
      <c r="F117" s="812"/>
      <c r="G117" s="807"/>
      <c r="H117" s="808"/>
      <c r="I117" s="809"/>
      <c r="J117" s="810"/>
      <c r="K117" s="864"/>
      <c r="L117" s="865"/>
      <c r="M117" s="847"/>
      <c r="N117" s="848"/>
      <c r="O117" s="849"/>
      <c r="P117" s="1117"/>
      <c r="Q117" s="1256"/>
      <c r="R117" s="637">
        <f t="shared" si="34"/>
        <v>0</v>
      </c>
      <c r="S117" s="695">
        <f t="shared" si="35"/>
        <v>0</v>
      </c>
      <c r="T117" s="696" t="str">
        <f t="shared" si="36"/>
        <v>-</v>
      </c>
      <c r="U117" s="691">
        <v>2.4</v>
      </c>
      <c r="V117" s="250">
        <f t="shared" si="33"/>
        <v>0</v>
      </c>
      <c r="W117" s="251"/>
      <c r="X117" s="697" t="s">
        <v>1252</v>
      </c>
      <c r="Y117" s="697" t="s">
        <v>1261</v>
      </c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693"/>
      <c r="BP117" s="642"/>
      <c r="BQ117" s="441"/>
      <c r="BR117" s="441"/>
      <c r="BS117" s="441">
        <v>1</v>
      </c>
      <c r="BT117" s="441"/>
      <c r="BU117" s="441"/>
      <c r="BV117" s="587"/>
      <c r="BW117" s="441"/>
      <c r="BX117" s="441"/>
      <c r="BY117" s="441">
        <v>1</v>
      </c>
      <c r="BZ117" s="587"/>
      <c r="CA117" s="41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6"/>
      <c r="EY117" s="26"/>
      <c r="EZ117" s="26"/>
      <c r="FA117" s="26"/>
      <c r="FB117" s="26"/>
      <c r="FC117" s="26"/>
      <c r="FD117" s="26"/>
      <c r="FE117" s="26"/>
      <c r="FF117" s="26"/>
      <c r="FG117" s="26"/>
      <c r="FH117" s="26"/>
      <c r="FI117" s="26"/>
      <c r="FJ117" s="26"/>
      <c r="FK117" s="26"/>
      <c r="FL117" s="26"/>
      <c r="FM117" s="26"/>
      <c r="FN117" s="26"/>
      <c r="FO117" s="26"/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6"/>
      <c r="GE117" s="26"/>
      <c r="GF117" s="26"/>
      <c r="GG117" s="26"/>
      <c r="GH117" s="26"/>
      <c r="GI117" s="26"/>
      <c r="GJ117" s="26"/>
      <c r="GK117" s="26"/>
      <c r="GL117" s="26"/>
      <c r="GM117" s="26"/>
      <c r="GN117" s="26"/>
      <c r="GO117" s="26"/>
      <c r="GP117" s="26"/>
      <c r="GQ117" s="26"/>
      <c r="GR117" s="26"/>
      <c r="GS117" s="26"/>
      <c r="GT117" s="26"/>
      <c r="GU117" s="26"/>
      <c r="GV117" s="26"/>
      <c r="GW117" s="26"/>
      <c r="GX117" s="26"/>
      <c r="GY117" s="26"/>
      <c r="GZ117" s="26"/>
      <c r="HA117" s="26"/>
      <c r="HB117" s="26"/>
      <c r="HC117" s="26"/>
      <c r="HD117" s="26"/>
      <c r="HE117" s="26"/>
      <c r="HF117" s="26"/>
      <c r="HG117" s="26"/>
      <c r="HH117" s="26"/>
      <c r="HI117" s="26"/>
      <c r="HJ117" s="26"/>
      <c r="HK117" s="26"/>
      <c r="HL117" s="26"/>
      <c r="HM117" s="26"/>
      <c r="HN117" s="26"/>
      <c r="HO117" s="26"/>
      <c r="HP117" s="26"/>
      <c r="HQ117" s="26"/>
      <c r="HR117" s="26"/>
      <c r="HS117" s="26"/>
      <c r="HT117" s="26"/>
      <c r="HU117" s="26"/>
      <c r="HV117" s="26"/>
      <c r="HW117" s="26"/>
      <c r="HX117" s="26"/>
      <c r="HY117" s="26"/>
      <c r="HZ117" s="26"/>
      <c r="IA117" s="26"/>
      <c r="IB117" s="26"/>
      <c r="IC117" s="26"/>
      <c r="ID117" s="26"/>
      <c r="IE117" s="26"/>
      <c r="IF117" s="26"/>
      <c r="IG117" s="26"/>
      <c r="IH117" s="26"/>
      <c r="II117" s="26"/>
      <c r="IJ117" s="26"/>
      <c r="IK117" s="26"/>
      <c r="IL117" s="26"/>
      <c r="IM117" s="26"/>
      <c r="IN117" s="26"/>
      <c r="IO117" s="26"/>
      <c r="IP117" s="26"/>
      <c r="IQ117" s="26"/>
      <c r="IR117" s="26"/>
      <c r="IS117" s="26"/>
      <c r="IT117" s="26"/>
      <c r="IU117" s="26"/>
      <c r="IV117" s="26"/>
      <c r="IW117" s="26"/>
      <c r="IX117" s="26"/>
      <c r="IY117" s="26"/>
      <c r="IZ117" s="26"/>
      <c r="JA117" s="26"/>
      <c r="JB117" s="26"/>
      <c r="JC117" s="26"/>
      <c r="JD117" s="26"/>
      <c r="JE117" s="26"/>
      <c r="JF117" s="26"/>
      <c r="JG117" s="26"/>
      <c r="JH117" s="26"/>
      <c r="JI117" s="26"/>
      <c r="JJ117" s="26"/>
      <c r="JK117" s="26"/>
      <c r="JL117" s="26"/>
      <c r="JM117" s="26"/>
      <c r="JN117" s="26"/>
      <c r="JO117" s="26"/>
      <c r="JP117" s="26"/>
      <c r="JQ117" s="26"/>
      <c r="JR117" s="26"/>
      <c r="JS117" s="26"/>
      <c r="JT117" s="26"/>
      <c r="JU117" s="26"/>
      <c r="JV117" s="26"/>
      <c r="JW117" s="26"/>
      <c r="JX117" s="26"/>
      <c r="JY117" s="26"/>
      <c r="JZ117" s="26"/>
      <c r="KA117" s="26"/>
      <c r="KB117" s="26"/>
      <c r="KC117" s="26"/>
      <c r="KD117" s="26"/>
      <c r="KE117" s="26"/>
      <c r="KF117" s="26"/>
      <c r="KG117" s="26"/>
      <c r="KH117" s="26"/>
      <c r="KI117" s="26"/>
      <c r="KJ117" s="26"/>
      <c r="KK117" s="26"/>
      <c r="KL117" s="26"/>
      <c r="KM117" s="26"/>
      <c r="KN117" s="26"/>
      <c r="KO117" s="26"/>
      <c r="KP117" s="26"/>
      <c r="KQ117" s="27"/>
    </row>
    <row r="118" spans="1:303" ht="13" customHeight="1">
      <c r="A118" s="1251"/>
      <c r="B118" s="723" t="s">
        <v>657</v>
      </c>
      <c r="C118" s="723" t="s">
        <v>658</v>
      </c>
      <c r="D118" s="676">
        <v>1</v>
      </c>
      <c r="E118" s="677">
        <v>239</v>
      </c>
      <c r="F118" s="837"/>
      <c r="G118" s="832"/>
      <c r="H118" s="833"/>
      <c r="I118" s="834"/>
      <c r="J118" s="835"/>
      <c r="K118" s="866"/>
      <c r="L118" s="867"/>
      <c r="M118" s="859"/>
      <c r="N118" s="860"/>
      <c r="O118" s="861"/>
      <c r="P118" s="1118"/>
      <c r="Q118" s="1257"/>
      <c r="R118" s="263">
        <f t="shared" si="34"/>
        <v>0</v>
      </c>
      <c r="S118" s="263">
        <f t="shared" si="35"/>
        <v>0</v>
      </c>
      <c r="T118" s="721" t="str">
        <f t="shared" si="36"/>
        <v>-</v>
      </c>
      <c r="U118" s="691">
        <v>1.73</v>
      </c>
      <c r="V118" s="250">
        <f t="shared" si="33"/>
        <v>0</v>
      </c>
      <c r="W118" s="251"/>
      <c r="X118" s="729" t="s">
        <v>1254</v>
      </c>
      <c r="Y118" s="729" t="s">
        <v>1261</v>
      </c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693"/>
      <c r="BP118" s="642"/>
      <c r="BQ118" s="441"/>
      <c r="BR118" s="441"/>
      <c r="BS118" s="441">
        <v>1</v>
      </c>
      <c r="BT118" s="441"/>
      <c r="BU118" s="441"/>
      <c r="BV118" s="587"/>
      <c r="BW118" s="441">
        <v>1</v>
      </c>
      <c r="BX118" s="441"/>
      <c r="BY118" s="441"/>
      <c r="BZ118" s="587"/>
      <c r="CA118" s="41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  <c r="EF118" s="26"/>
      <c r="EG118" s="26"/>
      <c r="EH118" s="26"/>
      <c r="EI118" s="26"/>
      <c r="EJ118" s="26"/>
      <c r="EK118" s="26"/>
      <c r="EL118" s="26"/>
      <c r="EM118" s="26"/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  <c r="EX118" s="26"/>
      <c r="EY118" s="26"/>
      <c r="EZ118" s="26"/>
      <c r="FA118" s="26"/>
      <c r="FB118" s="26"/>
      <c r="FC118" s="26"/>
      <c r="FD118" s="26"/>
      <c r="FE118" s="26"/>
      <c r="FF118" s="26"/>
      <c r="FG118" s="26"/>
      <c r="FH118" s="26"/>
      <c r="FI118" s="26"/>
      <c r="FJ118" s="26"/>
      <c r="FK118" s="26"/>
      <c r="FL118" s="26"/>
      <c r="FM118" s="26"/>
      <c r="FN118" s="26"/>
      <c r="FO118" s="26"/>
      <c r="FP118" s="26"/>
      <c r="FQ118" s="26"/>
      <c r="FR118" s="26"/>
      <c r="FS118" s="26"/>
      <c r="FT118" s="26"/>
      <c r="FU118" s="26"/>
      <c r="FV118" s="26"/>
      <c r="FW118" s="26"/>
      <c r="FX118" s="26"/>
      <c r="FY118" s="26"/>
      <c r="FZ118" s="26"/>
      <c r="GA118" s="26"/>
      <c r="GB118" s="26"/>
      <c r="GC118" s="26"/>
      <c r="GD118" s="26"/>
      <c r="GE118" s="26"/>
      <c r="GF118" s="26"/>
      <c r="GG118" s="26"/>
      <c r="GH118" s="26"/>
      <c r="GI118" s="26"/>
      <c r="GJ118" s="26"/>
      <c r="GK118" s="26"/>
      <c r="GL118" s="26"/>
      <c r="GM118" s="26"/>
      <c r="GN118" s="26"/>
      <c r="GO118" s="26"/>
      <c r="GP118" s="26"/>
      <c r="GQ118" s="26"/>
      <c r="GR118" s="26"/>
      <c r="GS118" s="26"/>
      <c r="GT118" s="26"/>
      <c r="GU118" s="26"/>
      <c r="GV118" s="26"/>
      <c r="GW118" s="26"/>
      <c r="GX118" s="26"/>
      <c r="GY118" s="26"/>
      <c r="GZ118" s="26"/>
      <c r="HA118" s="26"/>
      <c r="HB118" s="26"/>
      <c r="HC118" s="26"/>
      <c r="HD118" s="26"/>
      <c r="HE118" s="26"/>
      <c r="HF118" s="26"/>
      <c r="HG118" s="26"/>
      <c r="HH118" s="26"/>
      <c r="HI118" s="26"/>
      <c r="HJ118" s="26"/>
      <c r="HK118" s="26"/>
      <c r="HL118" s="26"/>
      <c r="HM118" s="26"/>
      <c r="HN118" s="26"/>
      <c r="HO118" s="26"/>
      <c r="HP118" s="26"/>
      <c r="HQ118" s="26"/>
      <c r="HR118" s="26"/>
      <c r="HS118" s="26"/>
      <c r="HT118" s="26"/>
      <c r="HU118" s="26"/>
      <c r="HV118" s="26"/>
      <c r="HW118" s="26"/>
      <c r="HX118" s="26"/>
      <c r="HY118" s="26"/>
      <c r="HZ118" s="26"/>
      <c r="IA118" s="26"/>
      <c r="IB118" s="26"/>
      <c r="IC118" s="26"/>
      <c r="ID118" s="26"/>
      <c r="IE118" s="26"/>
      <c r="IF118" s="26"/>
      <c r="IG118" s="26"/>
      <c r="IH118" s="26"/>
      <c r="II118" s="26"/>
      <c r="IJ118" s="26"/>
      <c r="IK118" s="26"/>
      <c r="IL118" s="26"/>
      <c r="IM118" s="26"/>
      <c r="IN118" s="26"/>
      <c r="IO118" s="26"/>
      <c r="IP118" s="26"/>
      <c r="IQ118" s="26"/>
      <c r="IR118" s="26"/>
      <c r="IS118" s="26"/>
      <c r="IT118" s="26"/>
      <c r="IU118" s="26"/>
      <c r="IV118" s="26"/>
      <c r="IW118" s="26"/>
      <c r="IX118" s="26"/>
      <c r="IY118" s="26"/>
      <c r="IZ118" s="26"/>
      <c r="JA118" s="26"/>
      <c r="JB118" s="26"/>
      <c r="JC118" s="26"/>
      <c r="JD118" s="26"/>
      <c r="JE118" s="26"/>
      <c r="JF118" s="26"/>
      <c r="JG118" s="26"/>
      <c r="JH118" s="26"/>
      <c r="JI118" s="26"/>
      <c r="JJ118" s="26"/>
      <c r="JK118" s="26"/>
      <c r="JL118" s="26"/>
      <c r="JM118" s="26"/>
      <c r="JN118" s="26"/>
      <c r="JO118" s="26"/>
      <c r="JP118" s="26"/>
      <c r="JQ118" s="26"/>
      <c r="JR118" s="26"/>
      <c r="JS118" s="26"/>
      <c r="JT118" s="26"/>
      <c r="JU118" s="26"/>
      <c r="JV118" s="26"/>
      <c r="JW118" s="26"/>
      <c r="JX118" s="26"/>
      <c r="JY118" s="26"/>
      <c r="JZ118" s="26"/>
      <c r="KA118" s="26"/>
      <c r="KB118" s="26"/>
      <c r="KC118" s="26"/>
      <c r="KD118" s="26"/>
      <c r="KE118" s="26"/>
      <c r="KF118" s="26"/>
      <c r="KG118" s="26"/>
      <c r="KH118" s="26"/>
      <c r="KI118" s="26"/>
      <c r="KJ118" s="26"/>
      <c r="KK118" s="26"/>
      <c r="KL118" s="26"/>
      <c r="KM118" s="26"/>
      <c r="KN118" s="26"/>
      <c r="KO118" s="26"/>
      <c r="KP118" s="26"/>
      <c r="KQ118" s="27"/>
    </row>
    <row r="119" spans="1:303" ht="13" customHeight="1">
      <c r="A119" s="1251" t="s">
        <v>618</v>
      </c>
      <c r="B119" s="689" t="s">
        <v>619</v>
      </c>
      <c r="C119" s="689" t="s">
        <v>620</v>
      </c>
      <c r="D119" s="660">
        <v>1</v>
      </c>
      <c r="E119" s="661">
        <v>291</v>
      </c>
      <c r="F119" s="811"/>
      <c r="G119" s="799"/>
      <c r="H119" s="800"/>
      <c r="I119" s="801"/>
      <c r="J119" s="802"/>
      <c r="K119" s="862"/>
      <c r="L119" s="863"/>
      <c r="M119" s="844"/>
      <c r="N119" s="845"/>
      <c r="O119" s="846"/>
      <c r="P119" s="1116"/>
      <c r="Q119" s="1267"/>
      <c r="R119" s="637">
        <f t="shared" ref="R119:R149" si="37">SUM(F119:Q119)</f>
        <v>0</v>
      </c>
      <c r="S119" s="247">
        <f t="shared" ref="S119:S149" si="38">R119*D119</f>
        <v>0</v>
      </c>
      <c r="T119" s="690" t="str">
        <f t="shared" ref="T119:T149" si="39">IF(R119&gt;0,R119*E119,"-")</f>
        <v>-</v>
      </c>
      <c r="U119" s="691">
        <v>4.33</v>
      </c>
      <c r="V119" s="250">
        <f t="shared" si="33"/>
        <v>0</v>
      </c>
      <c r="W119" s="251"/>
      <c r="X119" s="727" t="s">
        <v>1260</v>
      </c>
      <c r="Y119" s="727" t="s">
        <v>1261</v>
      </c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693"/>
      <c r="BP119" s="642"/>
      <c r="BQ119" s="441"/>
      <c r="BR119" s="441"/>
      <c r="BS119" s="441">
        <v>1</v>
      </c>
      <c r="BT119" s="441"/>
      <c r="BU119" s="441"/>
      <c r="BV119" s="587"/>
      <c r="BW119" s="441"/>
      <c r="BX119" s="441">
        <v>1</v>
      </c>
      <c r="BY119" s="441"/>
      <c r="BZ119" s="587"/>
      <c r="CA119" s="41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  <c r="EZ119" s="26"/>
      <c r="FA119" s="26"/>
      <c r="FB119" s="26"/>
      <c r="FC119" s="26"/>
      <c r="FD119" s="26"/>
      <c r="FE119" s="26"/>
      <c r="FF119" s="26"/>
      <c r="FG119" s="26"/>
      <c r="FH119" s="26"/>
      <c r="FI119" s="26"/>
      <c r="FJ119" s="26"/>
      <c r="FK119" s="26"/>
      <c r="FL119" s="26"/>
      <c r="FM119" s="26"/>
      <c r="FN119" s="26"/>
      <c r="FO119" s="26"/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6"/>
      <c r="GE119" s="26"/>
      <c r="GF119" s="26"/>
      <c r="GG119" s="26"/>
      <c r="GH119" s="26"/>
      <c r="GI119" s="26"/>
      <c r="GJ119" s="26"/>
      <c r="GK119" s="26"/>
      <c r="GL119" s="26"/>
      <c r="GM119" s="26"/>
      <c r="GN119" s="26"/>
      <c r="GO119" s="26"/>
      <c r="GP119" s="26"/>
      <c r="GQ119" s="26"/>
      <c r="GR119" s="26"/>
      <c r="GS119" s="26"/>
      <c r="GT119" s="26"/>
      <c r="GU119" s="26"/>
      <c r="GV119" s="26"/>
      <c r="GW119" s="26"/>
      <c r="GX119" s="26"/>
      <c r="GY119" s="26"/>
      <c r="GZ119" s="26"/>
      <c r="HA119" s="26"/>
      <c r="HB119" s="26"/>
      <c r="HC119" s="26"/>
      <c r="HD119" s="26"/>
      <c r="HE119" s="26"/>
      <c r="HF119" s="26"/>
      <c r="HG119" s="26"/>
      <c r="HH119" s="26"/>
      <c r="HI119" s="26"/>
      <c r="HJ119" s="26"/>
      <c r="HK119" s="26"/>
      <c r="HL119" s="26"/>
      <c r="HM119" s="26"/>
      <c r="HN119" s="26"/>
      <c r="HO119" s="26"/>
      <c r="HP119" s="26"/>
      <c r="HQ119" s="26"/>
      <c r="HR119" s="26"/>
      <c r="HS119" s="26"/>
      <c r="HT119" s="26"/>
      <c r="HU119" s="26"/>
      <c r="HV119" s="26"/>
      <c r="HW119" s="26"/>
      <c r="HX119" s="26"/>
      <c r="HY119" s="26"/>
      <c r="HZ119" s="26"/>
      <c r="IA119" s="26"/>
      <c r="IB119" s="26"/>
      <c r="IC119" s="26"/>
      <c r="ID119" s="26"/>
      <c r="IE119" s="26"/>
      <c r="IF119" s="26"/>
      <c r="IG119" s="26"/>
      <c r="IH119" s="26"/>
      <c r="II119" s="26"/>
      <c r="IJ119" s="26"/>
      <c r="IK119" s="26"/>
      <c r="IL119" s="26"/>
      <c r="IM119" s="26"/>
      <c r="IN119" s="26"/>
      <c r="IO119" s="26"/>
      <c r="IP119" s="26"/>
      <c r="IQ119" s="26"/>
      <c r="IR119" s="26"/>
      <c r="IS119" s="26"/>
      <c r="IT119" s="26"/>
      <c r="IU119" s="26"/>
      <c r="IV119" s="26"/>
      <c r="IW119" s="26"/>
      <c r="IX119" s="26"/>
      <c r="IY119" s="26"/>
      <c r="IZ119" s="26"/>
      <c r="JA119" s="26"/>
      <c r="JB119" s="26"/>
      <c r="JC119" s="26"/>
      <c r="JD119" s="26"/>
      <c r="JE119" s="26"/>
      <c r="JF119" s="26"/>
      <c r="JG119" s="26"/>
      <c r="JH119" s="26"/>
      <c r="JI119" s="26"/>
      <c r="JJ119" s="26"/>
      <c r="JK119" s="26"/>
      <c r="JL119" s="26"/>
      <c r="JM119" s="26"/>
      <c r="JN119" s="26"/>
      <c r="JO119" s="26"/>
      <c r="JP119" s="26"/>
      <c r="JQ119" s="26"/>
      <c r="JR119" s="26"/>
      <c r="JS119" s="26"/>
      <c r="JT119" s="26"/>
      <c r="JU119" s="26"/>
      <c r="JV119" s="26"/>
      <c r="JW119" s="26"/>
      <c r="JX119" s="26"/>
      <c r="JY119" s="26"/>
      <c r="JZ119" s="26"/>
      <c r="KA119" s="26"/>
      <c r="KB119" s="26"/>
      <c r="KC119" s="26"/>
      <c r="KD119" s="26"/>
      <c r="KE119" s="26"/>
      <c r="KF119" s="26"/>
      <c r="KG119" s="26"/>
      <c r="KH119" s="26"/>
      <c r="KI119" s="26"/>
      <c r="KJ119" s="26"/>
      <c r="KK119" s="26"/>
      <c r="KL119" s="26"/>
      <c r="KM119" s="26"/>
      <c r="KN119" s="26"/>
      <c r="KO119" s="26"/>
      <c r="KP119" s="26"/>
      <c r="KQ119" s="27"/>
    </row>
    <row r="120" spans="1:303" ht="13" customHeight="1">
      <c r="A120" s="1251"/>
      <c r="B120" s="694" t="s">
        <v>621</v>
      </c>
      <c r="C120" s="694" t="s">
        <v>622</v>
      </c>
      <c r="D120" s="670">
        <v>1</v>
      </c>
      <c r="E120" s="661">
        <v>255</v>
      </c>
      <c r="F120" s="812"/>
      <c r="G120" s="807"/>
      <c r="H120" s="808"/>
      <c r="I120" s="809"/>
      <c r="J120" s="810"/>
      <c r="K120" s="864"/>
      <c r="L120" s="865"/>
      <c r="M120" s="847"/>
      <c r="N120" s="848"/>
      <c r="O120" s="849"/>
      <c r="P120" s="1117"/>
      <c r="Q120" s="1256"/>
      <c r="R120" s="637">
        <f t="shared" si="37"/>
        <v>0</v>
      </c>
      <c r="S120" s="695">
        <f t="shared" si="38"/>
        <v>0</v>
      </c>
      <c r="T120" s="696" t="str">
        <f t="shared" si="39"/>
        <v>-</v>
      </c>
      <c r="U120" s="691">
        <v>3.77</v>
      </c>
      <c r="V120" s="250">
        <f t="shared" si="33"/>
        <v>0</v>
      </c>
      <c r="W120" s="251"/>
      <c r="X120" s="697" t="s">
        <v>1260</v>
      </c>
      <c r="Y120" s="697" t="s">
        <v>1261</v>
      </c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693"/>
      <c r="BP120" s="642"/>
      <c r="BQ120" s="441"/>
      <c r="BR120" s="441"/>
      <c r="BS120" s="441">
        <v>1</v>
      </c>
      <c r="BT120" s="441"/>
      <c r="BU120" s="441"/>
      <c r="BV120" s="587"/>
      <c r="BW120" s="441"/>
      <c r="BX120" s="441">
        <v>1</v>
      </c>
      <c r="BY120" s="441"/>
      <c r="BZ120" s="587"/>
      <c r="CA120" s="41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6"/>
      <c r="EY120" s="26"/>
      <c r="EZ120" s="26"/>
      <c r="FA120" s="26"/>
      <c r="FB120" s="26"/>
      <c r="FC120" s="26"/>
      <c r="FD120" s="26"/>
      <c r="FE120" s="26"/>
      <c r="FF120" s="26"/>
      <c r="FG120" s="26"/>
      <c r="FH120" s="26"/>
      <c r="FI120" s="26"/>
      <c r="FJ120" s="26"/>
      <c r="FK120" s="26"/>
      <c r="FL120" s="26"/>
      <c r="FM120" s="26"/>
      <c r="FN120" s="26"/>
      <c r="FO120" s="26"/>
      <c r="FP120" s="26"/>
      <c r="FQ120" s="26"/>
      <c r="FR120" s="26"/>
      <c r="FS120" s="26"/>
      <c r="FT120" s="26"/>
      <c r="FU120" s="26"/>
      <c r="FV120" s="26"/>
      <c r="FW120" s="26"/>
      <c r="FX120" s="26"/>
      <c r="FY120" s="26"/>
      <c r="FZ120" s="26"/>
      <c r="GA120" s="26"/>
      <c r="GB120" s="26"/>
      <c r="GC120" s="26"/>
      <c r="GD120" s="26"/>
      <c r="GE120" s="26"/>
      <c r="GF120" s="26"/>
      <c r="GG120" s="26"/>
      <c r="GH120" s="26"/>
      <c r="GI120" s="26"/>
      <c r="GJ120" s="26"/>
      <c r="GK120" s="26"/>
      <c r="GL120" s="26"/>
      <c r="GM120" s="26"/>
      <c r="GN120" s="26"/>
      <c r="GO120" s="26"/>
      <c r="GP120" s="26"/>
      <c r="GQ120" s="26"/>
      <c r="GR120" s="26"/>
      <c r="GS120" s="26"/>
      <c r="GT120" s="26"/>
      <c r="GU120" s="26"/>
      <c r="GV120" s="26"/>
      <c r="GW120" s="26"/>
      <c r="GX120" s="26"/>
      <c r="GY120" s="26"/>
      <c r="GZ120" s="26"/>
      <c r="HA120" s="26"/>
      <c r="HB120" s="26"/>
      <c r="HC120" s="26"/>
      <c r="HD120" s="26"/>
      <c r="HE120" s="26"/>
      <c r="HF120" s="26"/>
      <c r="HG120" s="26"/>
      <c r="HH120" s="26"/>
      <c r="HI120" s="26"/>
      <c r="HJ120" s="26"/>
      <c r="HK120" s="26"/>
      <c r="HL120" s="26"/>
      <c r="HM120" s="26"/>
      <c r="HN120" s="26"/>
      <c r="HO120" s="26"/>
      <c r="HP120" s="26"/>
      <c r="HQ120" s="26"/>
      <c r="HR120" s="26"/>
      <c r="HS120" s="26"/>
      <c r="HT120" s="26"/>
      <c r="HU120" s="26"/>
      <c r="HV120" s="26"/>
      <c r="HW120" s="26"/>
      <c r="HX120" s="26"/>
      <c r="HY120" s="26"/>
      <c r="HZ120" s="26"/>
      <c r="IA120" s="26"/>
      <c r="IB120" s="26"/>
      <c r="IC120" s="26"/>
      <c r="ID120" s="26"/>
      <c r="IE120" s="26"/>
      <c r="IF120" s="26"/>
      <c r="IG120" s="26"/>
      <c r="IH120" s="26"/>
      <c r="II120" s="26"/>
      <c r="IJ120" s="26"/>
      <c r="IK120" s="26"/>
      <c r="IL120" s="26"/>
      <c r="IM120" s="26"/>
      <c r="IN120" s="26"/>
      <c r="IO120" s="26"/>
      <c r="IP120" s="26"/>
      <c r="IQ120" s="26"/>
      <c r="IR120" s="26"/>
      <c r="IS120" s="26"/>
      <c r="IT120" s="26"/>
      <c r="IU120" s="26"/>
      <c r="IV120" s="26"/>
      <c r="IW120" s="26"/>
      <c r="IX120" s="26"/>
      <c r="IY120" s="26"/>
      <c r="IZ120" s="26"/>
      <c r="JA120" s="26"/>
      <c r="JB120" s="26"/>
      <c r="JC120" s="26"/>
      <c r="JD120" s="26"/>
      <c r="JE120" s="26"/>
      <c r="JF120" s="26"/>
      <c r="JG120" s="26"/>
      <c r="JH120" s="26"/>
      <c r="JI120" s="26"/>
      <c r="JJ120" s="26"/>
      <c r="JK120" s="26"/>
      <c r="JL120" s="26"/>
      <c r="JM120" s="26"/>
      <c r="JN120" s="26"/>
      <c r="JO120" s="26"/>
      <c r="JP120" s="26"/>
      <c r="JQ120" s="26"/>
      <c r="JR120" s="26"/>
      <c r="JS120" s="26"/>
      <c r="JT120" s="26"/>
      <c r="JU120" s="26"/>
      <c r="JV120" s="26"/>
      <c r="JW120" s="26"/>
      <c r="JX120" s="26"/>
      <c r="JY120" s="26"/>
      <c r="JZ120" s="26"/>
      <c r="KA120" s="26"/>
      <c r="KB120" s="26"/>
      <c r="KC120" s="26"/>
      <c r="KD120" s="26"/>
      <c r="KE120" s="26"/>
      <c r="KF120" s="26"/>
      <c r="KG120" s="26"/>
      <c r="KH120" s="26"/>
      <c r="KI120" s="26"/>
      <c r="KJ120" s="26"/>
      <c r="KK120" s="26"/>
      <c r="KL120" s="26"/>
      <c r="KM120" s="26"/>
      <c r="KN120" s="26"/>
      <c r="KO120" s="26"/>
      <c r="KP120" s="26"/>
      <c r="KQ120" s="27"/>
    </row>
    <row r="121" spans="1:303" ht="13" customHeight="1">
      <c r="A121" s="1251"/>
      <c r="B121" s="694" t="s">
        <v>623</v>
      </c>
      <c r="C121" s="694" t="s">
        <v>624</v>
      </c>
      <c r="D121" s="670">
        <v>1</v>
      </c>
      <c r="E121" s="661">
        <v>255</v>
      </c>
      <c r="F121" s="812"/>
      <c r="G121" s="807"/>
      <c r="H121" s="808"/>
      <c r="I121" s="809"/>
      <c r="J121" s="810"/>
      <c r="K121" s="864"/>
      <c r="L121" s="865"/>
      <c r="M121" s="847"/>
      <c r="N121" s="848"/>
      <c r="O121" s="849"/>
      <c r="P121" s="1117"/>
      <c r="Q121" s="1256"/>
      <c r="R121" s="637">
        <f t="shared" si="37"/>
        <v>0</v>
      </c>
      <c r="S121" s="695">
        <f t="shared" si="38"/>
        <v>0</v>
      </c>
      <c r="T121" s="696" t="str">
        <f t="shared" si="39"/>
        <v>-</v>
      </c>
      <c r="U121" s="691">
        <v>2.86</v>
      </c>
      <c r="V121" s="250">
        <f t="shared" si="33"/>
        <v>0</v>
      </c>
      <c r="W121" s="251"/>
      <c r="X121" s="697" t="s">
        <v>1260</v>
      </c>
      <c r="Y121" s="697" t="s">
        <v>1261</v>
      </c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693"/>
      <c r="BP121" s="642"/>
      <c r="BQ121" s="441"/>
      <c r="BR121" s="441"/>
      <c r="BS121" s="441">
        <v>1</v>
      </c>
      <c r="BT121" s="441"/>
      <c r="BU121" s="441"/>
      <c r="BV121" s="587"/>
      <c r="BW121" s="441"/>
      <c r="BX121" s="441">
        <v>1</v>
      </c>
      <c r="BY121" s="441"/>
      <c r="BZ121" s="587"/>
      <c r="CA121" s="41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  <c r="HN121" s="26"/>
      <c r="HO121" s="26"/>
      <c r="HP121" s="26"/>
      <c r="HQ121" s="26"/>
      <c r="HR121" s="26"/>
      <c r="HS121" s="26"/>
      <c r="HT121" s="26"/>
      <c r="HU121" s="26"/>
      <c r="HV121" s="26"/>
      <c r="HW121" s="26"/>
      <c r="HX121" s="26"/>
      <c r="HY121" s="26"/>
      <c r="HZ121" s="26"/>
      <c r="IA121" s="26"/>
      <c r="IB121" s="26"/>
      <c r="IC121" s="26"/>
      <c r="ID121" s="26"/>
      <c r="IE121" s="26"/>
      <c r="IF121" s="26"/>
      <c r="IG121" s="26"/>
      <c r="IH121" s="26"/>
      <c r="II121" s="26"/>
      <c r="IJ121" s="26"/>
      <c r="IK121" s="26"/>
      <c r="IL121" s="26"/>
      <c r="IM121" s="26"/>
      <c r="IN121" s="26"/>
      <c r="IO121" s="26"/>
      <c r="IP121" s="26"/>
      <c r="IQ121" s="26"/>
      <c r="IR121" s="26"/>
      <c r="IS121" s="26"/>
      <c r="IT121" s="26"/>
      <c r="IU121" s="26"/>
      <c r="IV121" s="26"/>
      <c r="IW121" s="26"/>
      <c r="IX121" s="26"/>
      <c r="IY121" s="26"/>
      <c r="IZ121" s="26"/>
      <c r="JA121" s="26"/>
      <c r="JB121" s="26"/>
      <c r="JC121" s="26"/>
      <c r="JD121" s="26"/>
      <c r="JE121" s="26"/>
      <c r="JF121" s="26"/>
      <c r="JG121" s="26"/>
      <c r="JH121" s="26"/>
      <c r="JI121" s="26"/>
      <c r="JJ121" s="26"/>
      <c r="JK121" s="26"/>
      <c r="JL121" s="26"/>
      <c r="JM121" s="26"/>
      <c r="JN121" s="26"/>
      <c r="JO121" s="26"/>
      <c r="JP121" s="26"/>
      <c r="JQ121" s="26"/>
      <c r="JR121" s="26"/>
      <c r="JS121" s="26"/>
      <c r="JT121" s="26"/>
      <c r="JU121" s="26"/>
      <c r="JV121" s="26"/>
      <c r="JW121" s="26"/>
      <c r="JX121" s="26"/>
      <c r="JY121" s="26"/>
      <c r="JZ121" s="26"/>
      <c r="KA121" s="26"/>
      <c r="KB121" s="26"/>
      <c r="KC121" s="26"/>
      <c r="KD121" s="26"/>
      <c r="KE121" s="26"/>
      <c r="KF121" s="26"/>
      <c r="KG121" s="26"/>
      <c r="KH121" s="26"/>
      <c r="KI121" s="26"/>
      <c r="KJ121" s="26"/>
      <c r="KK121" s="26"/>
      <c r="KL121" s="26"/>
      <c r="KM121" s="26"/>
      <c r="KN121" s="26"/>
      <c r="KO121" s="26"/>
      <c r="KP121" s="26"/>
      <c r="KQ121" s="27"/>
    </row>
    <row r="122" spans="1:303" ht="13" customHeight="1">
      <c r="A122" s="1251"/>
      <c r="B122" s="694" t="s">
        <v>625</v>
      </c>
      <c r="C122" s="694" t="s">
        <v>626</v>
      </c>
      <c r="D122" s="670">
        <v>1</v>
      </c>
      <c r="E122" s="661">
        <v>248</v>
      </c>
      <c r="F122" s="812"/>
      <c r="G122" s="807"/>
      <c r="H122" s="808"/>
      <c r="I122" s="809"/>
      <c r="J122" s="810"/>
      <c r="K122" s="864"/>
      <c r="L122" s="865"/>
      <c r="M122" s="847"/>
      <c r="N122" s="848"/>
      <c r="O122" s="849"/>
      <c r="P122" s="1117"/>
      <c r="Q122" s="1256"/>
      <c r="R122" s="637">
        <f t="shared" si="37"/>
        <v>0</v>
      </c>
      <c r="S122" s="695">
        <f t="shared" si="38"/>
        <v>0</v>
      </c>
      <c r="T122" s="696" t="str">
        <f t="shared" si="39"/>
        <v>-</v>
      </c>
      <c r="U122" s="691">
        <v>2.98</v>
      </c>
      <c r="V122" s="250">
        <f t="shared" si="33"/>
        <v>0</v>
      </c>
      <c r="W122" s="251"/>
      <c r="X122" s="697" t="s">
        <v>1254</v>
      </c>
      <c r="Y122" s="697" t="s">
        <v>1261</v>
      </c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693"/>
      <c r="BP122" s="642"/>
      <c r="BQ122" s="441"/>
      <c r="BR122" s="441"/>
      <c r="BS122" s="441">
        <v>1</v>
      </c>
      <c r="BT122" s="441"/>
      <c r="BU122" s="441"/>
      <c r="BV122" s="587"/>
      <c r="BW122" s="441">
        <v>1</v>
      </c>
      <c r="BX122" s="441"/>
      <c r="BY122" s="441"/>
      <c r="BZ122" s="587"/>
      <c r="CA122" s="41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/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/>
      <c r="HH122" s="26"/>
      <c r="HI122" s="26"/>
      <c r="HJ122" s="26"/>
      <c r="HK122" s="26"/>
      <c r="HL122" s="26"/>
      <c r="HM122" s="26"/>
      <c r="HN122" s="26"/>
      <c r="HO122" s="26"/>
      <c r="HP122" s="26"/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6"/>
      <c r="IF122" s="26"/>
      <c r="IG122" s="26"/>
      <c r="IH122" s="26"/>
      <c r="II122" s="26"/>
      <c r="IJ122" s="26"/>
      <c r="IK122" s="26"/>
      <c r="IL122" s="26"/>
      <c r="IM122" s="26"/>
      <c r="IN122" s="26"/>
      <c r="IO122" s="26"/>
      <c r="IP122" s="26"/>
      <c r="IQ122" s="26"/>
      <c r="IR122" s="26"/>
      <c r="IS122" s="26"/>
      <c r="IT122" s="26"/>
      <c r="IU122" s="26"/>
      <c r="IV122" s="26"/>
      <c r="IW122" s="26"/>
      <c r="IX122" s="26"/>
      <c r="IY122" s="26"/>
      <c r="IZ122" s="26"/>
      <c r="JA122" s="26"/>
      <c r="JB122" s="26"/>
      <c r="JC122" s="26"/>
      <c r="JD122" s="26"/>
      <c r="JE122" s="26"/>
      <c r="JF122" s="26"/>
      <c r="JG122" s="26"/>
      <c r="JH122" s="26"/>
      <c r="JI122" s="26"/>
      <c r="JJ122" s="26"/>
      <c r="JK122" s="26"/>
      <c r="JL122" s="26"/>
      <c r="JM122" s="26"/>
      <c r="JN122" s="26"/>
      <c r="JO122" s="26"/>
      <c r="JP122" s="26"/>
      <c r="JQ122" s="26"/>
      <c r="JR122" s="26"/>
      <c r="JS122" s="26"/>
      <c r="JT122" s="26"/>
      <c r="JU122" s="26"/>
      <c r="JV122" s="26"/>
      <c r="JW122" s="26"/>
      <c r="JX122" s="26"/>
      <c r="JY122" s="26"/>
      <c r="JZ122" s="26"/>
      <c r="KA122" s="26"/>
      <c r="KB122" s="26"/>
      <c r="KC122" s="26"/>
      <c r="KD122" s="26"/>
      <c r="KE122" s="26"/>
      <c r="KF122" s="26"/>
      <c r="KG122" s="26"/>
      <c r="KH122" s="26"/>
      <c r="KI122" s="26"/>
      <c r="KJ122" s="26"/>
      <c r="KK122" s="26"/>
      <c r="KL122" s="26"/>
      <c r="KM122" s="26"/>
      <c r="KN122" s="26"/>
      <c r="KO122" s="26"/>
      <c r="KP122" s="26"/>
      <c r="KQ122" s="27"/>
    </row>
    <row r="123" spans="1:303" ht="13" customHeight="1">
      <c r="A123" s="1251"/>
      <c r="B123" s="694" t="s">
        <v>627</v>
      </c>
      <c r="C123" s="694" t="s">
        <v>628</v>
      </c>
      <c r="D123" s="670">
        <v>1</v>
      </c>
      <c r="E123" s="661">
        <v>218</v>
      </c>
      <c r="F123" s="812"/>
      <c r="G123" s="807"/>
      <c r="H123" s="808"/>
      <c r="I123" s="809"/>
      <c r="J123" s="810"/>
      <c r="K123" s="864"/>
      <c r="L123" s="865"/>
      <c r="M123" s="847"/>
      <c r="N123" s="848"/>
      <c r="O123" s="849"/>
      <c r="P123" s="1117"/>
      <c r="Q123" s="1256"/>
      <c r="R123" s="637">
        <f t="shared" si="37"/>
        <v>0</v>
      </c>
      <c r="S123" s="695">
        <f t="shared" si="38"/>
        <v>0</v>
      </c>
      <c r="T123" s="696" t="str">
        <f t="shared" si="39"/>
        <v>-</v>
      </c>
      <c r="U123" s="691">
        <v>3.1</v>
      </c>
      <c r="V123" s="250">
        <f t="shared" si="33"/>
        <v>0</v>
      </c>
      <c r="W123" s="251"/>
      <c r="X123" s="697" t="s">
        <v>1252</v>
      </c>
      <c r="Y123" s="697" t="s">
        <v>1261</v>
      </c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693"/>
      <c r="BP123" s="642"/>
      <c r="BQ123" s="441"/>
      <c r="BR123" s="441"/>
      <c r="BS123" s="441">
        <v>1</v>
      </c>
      <c r="BT123" s="441"/>
      <c r="BU123" s="441"/>
      <c r="BV123" s="587"/>
      <c r="BW123" s="441"/>
      <c r="BX123" s="441"/>
      <c r="BY123" s="441">
        <v>1</v>
      </c>
      <c r="BZ123" s="587"/>
      <c r="CA123" s="41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/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6"/>
      <c r="IF123" s="26"/>
      <c r="IG123" s="26"/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  <c r="IR123" s="26"/>
      <c r="IS123" s="26"/>
      <c r="IT123" s="26"/>
      <c r="IU123" s="26"/>
      <c r="IV123" s="26"/>
      <c r="IW123" s="26"/>
      <c r="IX123" s="26"/>
      <c r="IY123" s="26"/>
      <c r="IZ123" s="26"/>
      <c r="JA123" s="26"/>
      <c r="JB123" s="26"/>
      <c r="JC123" s="26"/>
      <c r="JD123" s="26"/>
      <c r="JE123" s="26"/>
      <c r="JF123" s="26"/>
      <c r="JG123" s="26"/>
      <c r="JH123" s="26"/>
      <c r="JI123" s="26"/>
      <c r="JJ123" s="26"/>
      <c r="JK123" s="26"/>
      <c r="JL123" s="26"/>
      <c r="JM123" s="26"/>
      <c r="JN123" s="26"/>
      <c r="JO123" s="26"/>
      <c r="JP123" s="26"/>
      <c r="JQ123" s="26"/>
      <c r="JR123" s="26"/>
      <c r="JS123" s="26"/>
      <c r="JT123" s="26"/>
      <c r="JU123" s="26"/>
      <c r="JV123" s="26"/>
      <c r="JW123" s="26"/>
      <c r="JX123" s="26"/>
      <c r="JY123" s="26"/>
      <c r="JZ123" s="26"/>
      <c r="KA123" s="26"/>
      <c r="KB123" s="26"/>
      <c r="KC123" s="26"/>
      <c r="KD123" s="26"/>
      <c r="KE123" s="26"/>
      <c r="KF123" s="26"/>
      <c r="KG123" s="26"/>
      <c r="KH123" s="26"/>
      <c r="KI123" s="26"/>
      <c r="KJ123" s="26"/>
      <c r="KK123" s="26"/>
      <c r="KL123" s="26"/>
      <c r="KM123" s="26"/>
      <c r="KN123" s="26"/>
      <c r="KO123" s="26"/>
      <c r="KP123" s="26"/>
      <c r="KQ123" s="27"/>
    </row>
    <row r="124" spans="1:303" ht="13" customHeight="1">
      <c r="A124" s="1251"/>
      <c r="B124" s="694" t="s">
        <v>629</v>
      </c>
      <c r="C124" s="694" t="s">
        <v>630</v>
      </c>
      <c r="D124" s="670">
        <v>1</v>
      </c>
      <c r="E124" s="661">
        <v>203</v>
      </c>
      <c r="F124" s="812"/>
      <c r="G124" s="807"/>
      <c r="H124" s="808"/>
      <c r="I124" s="809"/>
      <c r="J124" s="810"/>
      <c r="K124" s="864"/>
      <c r="L124" s="865"/>
      <c r="M124" s="847"/>
      <c r="N124" s="848"/>
      <c r="O124" s="849"/>
      <c r="P124" s="1117"/>
      <c r="Q124" s="1256"/>
      <c r="R124" s="637">
        <f t="shared" si="37"/>
        <v>0</v>
      </c>
      <c r="S124" s="695">
        <f t="shared" si="38"/>
        <v>0</v>
      </c>
      <c r="T124" s="696" t="str">
        <f t="shared" si="39"/>
        <v>-</v>
      </c>
      <c r="U124" s="691">
        <v>2.395</v>
      </c>
      <c r="V124" s="250">
        <f t="shared" si="33"/>
        <v>0</v>
      </c>
      <c r="W124" s="251"/>
      <c r="X124" s="697" t="s">
        <v>1260</v>
      </c>
      <c r="Y124" s="697" t="s">
        <v>1261</v>
      </c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693"/>
      <c r="BP124" s="642"/>
      <c r="BQ124" s="441"/>
      <c r="BR124" s="441"/>
      <c r="BS124" s="441">
        <v>1</v>
      </c>
      <c r="BT124" s="441"/>
      <c r="BU124" s="441"/>
      <c r="BV124" s="587"/>
      <c r="BW124" s="441"/>
      <c r="BX124" s="441">
        <v>1</v>
      </c>
      <c r="BY124" s="441"/>
      <c r="BZ124" s="587"/>
      <c r="CA124" s="41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  <c r="GT124" s="26"/>
      <c r="GU124" s="26"/>
      <c r="GV124" s="26"/>
      <c r="GW124" s="26"/>
      <c r="GX124" s="26"/>
      <c r="GY124" s="26"/>
      <c r="GZ124" s="26"/>
      <c r="HA124" s="26"/>
      <c r="HB124" s="26"/>
      <c r="HC124" s="26"/>
      <c r="HD124" s="26"/>
      <c r="HE124" s="26"/>
      <c r="HF124" s="26"/>
      <c r="HG124" s="26"/>
      <c r="HH124" s="26"/>
      <c r="HI124" s="26"/>
      <c r="HJ124" s="26"/>
      <c r="HK124" s="26"/>
      <c r="HL124" s="26"/>
      <c r="HM124" s="26"/>
      <c r="HN124" s="26"/>
      <c r="HO124" s="26"/>
      <c r="HP124" s="26"/>
      <c r="HQ124" s="26"/>
      <c r="HR124" s="26"/>
      <c r="HS124" s="26"/>
      <c r="HT124" s="26"/>
      <c r="HU124" s="26"/>
      <c r="HV124" s="26"/>
      <c r="HW124" s="26"/>
      <c r="HX124" s="26"/>
      <c r="HY124" s="26"/>
      <c r="HZ124" s="26"/>
      <c r="IA124" s="26"/>
      <c r="IB124" s="26"/>
      <c r="IC124" s="26"/>
      <c r="ID124" s="26"/>
      <c r="IE124" s="26"/>
      <c r="IF124" s="26"/>
      <c r="IG124" s="26"/>
      <c r="IH124" s="26"/>
      <c r="II124" s="26"/>
      <c r="IJ124" s="26"/>
      <c r="IK124" s="26"/>
      <c r="IL124" s="26"/>
      <c r="IM124" s="26"/>
      <c r="IN124" s="26"/>
      <c r="IO124" s="26"/>
      <c r="IP124" s="26"/>
      <c r="IQ124" s="26"/>
      <c r="IR124" s="26"/>
      <c r="IS124" s="26"/>
      <c r="IT124" s="26"/>
      <c r="IU124" s="26"/>
      <c r="IV124" s="26"/>
      <c r="IW124" s="26"/>
      <c r="IX124" s="26"/>
      <c r="IY124" s="26"/>
      <c r="IZ124" s="26"/>
      <c r="JA124" s="26"/>
      <c r="JB124" s="26"/>
      <c r="JC124" s="26"/>
      <c r="JD124" s="26"/>
      <c r="JE124" s="26"/>
      <c r="JF124" s="26"/>
      <c r="JG124" s="26"/>
      <c r="JH124" s="26"/>
      <c r="JI124" s="26"/>
      <c r="JJ124" s="26"/>
      <c r="JK124" s="26"/>
      <c r="JL124" s="26"/>
      <c r="JM124" s="26"/>
      <c r="JN124" s="26"/>
      <c r="JO124" s="26"/>
      <c r="JP124" s="26"/>
      <c r="JQ124" s="26"/>
      <c r="JR124" s="26"/>
      <c r="JS124" s="26"/>
      <c r="JT124" s="26"/>
      <c r="JU124" s="26"/>
      <c r="JV124" s="26"/>
      <c r="JW124" s="26"/>
      <c r="JX124" s="26"/>
      <c r="JY124" s="26"/>
      <c r="JZ124" s="26"/>
      <c r="KA124" s="26"/>
      <c r="KB124" s="26"/>
      <c r="KC124" s="26"/>
      <c r="KD124" s="26"/>
      <c r="KE124" s="26"/>
      <c r="KF124" s="26"/>
      <c r="KG124" s="26"/>
      <c r="KH124" s="26"/>
      <c r="KI124" s="26"/>
      <c r="KJ124" s="26"/>
      <c r="KK124" s="26"/>
      <c r="KL124" s="26"/>
      <c r="KM124" s="26"/>
      <c r="KN124" s="26"/>
      <c r="KO124" s="26"/>
      <c r="KP124" s="26"/>
      <c r="KQ124" s="27"/>
    </row>
    <row r="125" spans="1:303" ht="13" customHeight="1">
      <c r="A125" s="1251"/>
      <c r="B125" s="694" t="s">
        <v>631</v>
      </c>
      <c r="C125" s="694" t="s">
        <v>632</v>
      </c>
      <c r="D125" s="670">
        <v>1</v>
      </c>
      <c r="E125" s="661">
        <v>218</v>
      </c>
      <c r="F125" s="812"/>
      <c r="G125" s="807"/>
      <c r="H125" s="808"/>
      <c r="I125" s="809"/>
      <c r="J125" s="810"/>
      <c r="K125" s="864"/>
      <c r="L125" s="865"/>
      <c r="M125" s="847"/>
      <c r="N125" s="848"/>
      <c r="O125" s="849"/>
      <c r="P125" s="1117"/>
      <c r="Q125" s="1256"/>
      <c r="R125" s="637">
        <f t="shared" si="37"/>
        <v>0</v>
      </c>
      <c r="S125" s="695">
        <f t="shared" si="38"/>
        <v>0</v>
      </c>
      <c r="T125" s="696" t="str">
        <f t="shared" si="39"/>
        <v>-</v>
      </c>
      <c r="U125" s="691">
        <v>3.07</v>
      </c>
      <c r="V125" s="250">
        <f t="shared" si="33"/>
        <v>0</v>
      </c>
      <c r="W125" s="251"/>
      <c r="X125" s="697" t="s">
        <v>1252</v>
      </c>
      <c r="Y125" s="697" t="s">
        <v>1261</v>
      </c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693"/>
      <c r="BP125" s="642"/>
      <c r="BQ125" s="441"/>
      <c r="BR125" s="441"/>
      <c r="BS125" s="441">
        <v>1</v>
      </c>
      <c r="BT125" s="441"/>
      <c r="BU125" s="441"/>
      <c r="BV125" s="587"/>
      <c r="BW125" s="441"/>
      <c r="BX125" s="441"/>
      <c r="BY125" s="441">
        <v>1</v>
      </c>
      <c r="BZ125" s="587"/>
      <c r="CA125" s="41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6"/>
      <c r="IF125" s="26"/>
      <c r="IG125" s="26"/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  <c r="IR125" s="26"/>
      <c r="IS125" s="26"/>
      <c r="IT125" s="26"/>
      <c r="IU125" s="26"/>
      <c r="IV125" s="26"/>
      <c r="IW125" s="26"/>
      <c r="IX125" s="26"/>
      <c r="IY125" s="26"/>
      <c r="IZ125" s="26"/>
      <c r="JA125" s="26"/>
      <c r="JB125" s="26"/>
      <c r="JC125" s="26"/>
      <c r="JD125" s="26"/>
      <c r="JE125" s="26"/>
      <c r="JF125" s="26"/>
      <c r="JG125" s="26"/>
      <c r="JH125" s="26"/>
      <c r="JI125" s="26"/>
      <c r="JJ125" s="26"/>
      <c r="JK125" s="26"/>
      <c r="JL125" s="26"/>
      <c r="JM125" s="26"/>
      <c r="JN125" s="26"/>
      <c r="JO125" s="26"/>
      <c r="JP125" s="26"/>
      <c r="JQ125" s="26"/>
      <c r="JR125" s="26"/>
      <c r="JS125" s="26"/>
      <c r="JT125" s="26"/>
      <c r="JU125" s="26"/>
      <c r="JV125" s="26"/>
      <c r="JW125" s="26"/>
      <c r="JX125" s="26"/>
      <c r="JY125" s="26"/>
      <c r="JZ125" s="26"/>
      <c r="KA125" s="26"/>
      <c r="KB125" s="26"/>
      <c r="KC125" s="26"/>
      <c r="KD125" s="26"/>
      <c r="KE125" s="26"/>
      <c r="KF125" s="26"/>
      <c r="KG125" s="26"/>
      <c r="KH125" s="26"/>
      <c r="KI125" s="26"/>
      <c r="KJ125" s="26"/>
      <c r="KK125" s="26"/>
      <c r="KL125" s="26"/>
      <c r="KM125" s="26"/>
      <c r="KN125" s="26"/>
      <c r="KO125" s="26"/>
      <c r="KP125" s="26"/>
      <c r="KQ125" s="27"/>
    </row>
    <row r="126" spans="1:303" ht="13" customHeight="1">
      <c r="A126" s="1251"/>
      <c r="B126" s="694" t="s">
        <v>633</v>
      </c>
      <c r="C126" s="694" t="s">
        <v>634</v>
      </c>
      <c r="D126" s="670">
        <v>1</v>
      </c>
      <c r="E126" s="661">
        <v>203</v>
      </c>
      <c r="F126" s="812"/>
      <c r="G126" s="807"/>
      <c r="H126" s="808"/>
      <c r="I126" s="809"/>
      <c r="J126" s="810"/>
      <c r="K126" s="864"/>
      <c r="L126" s="865"/>
      <c r="M126" s="847"/>
      <c r="N126" s="848"/>
      <c r="O126" s="849"/>
      <c r="P126" s="1117"/>
      <c r="Q126" s="1256"/>
      <c r="R126" s="637">
        <f t="shared" si="37"/>
        <v>0</v>
      </c>
      <c r="S126" s="695">
        <f t="shared" si="38"/>
        <v>0</v>
      </c>
      <c r="T126" s="696" t="str">
        <f t="shared" si="39"/>
        <v>-</v>
      </c>
      <c r="U126" s="691">
        <v>2.2999999999999998</v>
      </c>
      <c r="V126" s="250">
        <f t="shared" si="33"/>
        <v>0</v>
      </c>
      <c r="W126" s="251"/>
      <c r="X126" s="697" t="s">
        <v>1254</v>
      </c>
      <c r="Y126" s="697" t="s">
        <v>1261</v>
      </c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693"/>
      <c r="BP126" s="642"/>
      <c r="BQ126" s="441"/>
      <c r="BR126" s="441"/>
      <c r="BS126" s="441">
        <v>1</v>
      </c>
      <c r="BT126" s="441"/>
      <c r="BU126" s="441"/>
      <c r="BV126" s="587"/>
      <c r="BW126" s="441">
        <v>1</v>
      </c>
      <c r="BX126" s="441"/>
      <c r="BY126" s="441"/>
      <c r="BZ126" s="587"/>
      <c r="CA126" s="41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  <c r="HN126" s="26"/>
      <c r="HO126" s="26"/>
      <c r="HP126" s="26"/>
      <c r="HQ126" s="26"/>
      <c r="HR126" s="26"/>
      <c r="HS126" s="26"/>
      <c r="HT126" s="26"/>
      <c r="HU126" s="26"/>
      <c r="HV126" s="26"/>
      <c r="HW126" s="26"/>
      <c r="HX126" s="26"/>
      <c r="HY126" s="26"/>
      <c r="HZ126" s="26"/>
      <c r="IA126" s="26"/>
      <c r="IB126" s="26"/>
      <c r="IC126" s="26"/>
      <c r="ID126" s="26"/>
      <c r="IE126" s="26"/>
      <c r="IF126" s="26"/>
      <c r="IG126" s="26"/>
      <c r="IH126" s="26"/>
      <c r="II126" s="26"/>
      <c r="IJ126" s="26"/>
      <c r="IK126" s="26"/>
      <c r="IL126" s="26"/>
      <c r="IM126" s="26"/>
      <c r="IN126" s="26"/>
      <c r="IO126" s="26"/>
      <c r="IP126" s="26"/>
      <c r="IQ126" s="26"/>
      <c r="IR126" s="26"/>
      <c r="IS126" s="26"/>
      <c r="IT126" s="26"/>
      <c r="IU126" s="26"/>
      <c r="IV126" s="26"/>
      <c r="IW126" s="26"/>
      <c r="IX126" s="26"/>
      <c r="IY126" s="26"/>
      <c r="IZ126" s="26"/>
      <c r="JA126" s="26"/>
      <c r="JB126" s="26"/>
      <c r="JC126" s="26"/>
      <c r="JD126" s="26"/>
      <c r="JE126" s="26"/>
      <c r="JF126" s="26"/>
      <c r="JG126" s="26"/>
      <c r="JH126" s="26"/>
      <c r="JI126" s="26"/>
      <c r="JJ126" s="26"/>
      <c r="JK126" s="26"/>
      <c r="JL126" s="26"/>
      <c r="JM126" s="26"/>
      <c r="JN126" s="26"/>
      <c r="JO126" s="26"/>
      <c r="JP126" s="26"/>
      <c r="JQ126" s="26"/>
      <c r="JR126" s="26"/>
      <c r="JS126" s="26"/>
      <c r="JT126" s="26"/>
      <c r="JU126" s="26"/>
      <c r="JV126" s="26"/>
      <c r="JW126" s="26"/>
      <c r="JX126" s="26"/>
      <c r="JY126" s="26"/>
      <c r="JZ126" s="26"/>
      <c r="KA126" s="26"/>
      <c r="KB126" s="26"/>
      <c r="KC126" s="26"/>
      <c r="KD126" s="26"/>
      <c r="KE126" s="26"/>
      <c r="KF126" s="26"/>
      <c r="KG126" s="26"/>
      <c r="KH126" s="26"/>
      <c r="KI126" s="26"/>
      <c r="KJ126" s="26"/>
      <c r="KK126" s="26"/>
      <c r="KL126" s="26"/>
      <c r="KM126" s="26"/>
      <c r="KN126" s="26"/>
      <c r="KO126" s="26"/>
      <c r="KP126" s="26"/>
      <c r="KQ126" s="27"/>
    </row>
    <row r="127" spans="1:303" ht="13" customHeight="1">
      <c r="A127" s="1251"/>
      <c r="B127" s="694" t="s">
        <v>635</v>
      </c>
      <c r="C127" s="694" t="s">
        <v>636</v>
      </c>
      <c r="D127" s="670">
        <v>1</v>
      </c>
      <c r="E127" s="661">
        <v>198</v>
      </c>
      <c r="F127" s="812"/>
      <c r="G127" s="807"/>
      <c r="H127" s="808"/>
      <c r="I127" s="809"/>
      <c r="J127" s="810"/>
      <c r="K127" s="864"/>
      <c r="L127" s="865"/>
      <c r="M127" s="847"/>
      <c r="N127" s="848"/>
      <c r="O127" s="849"/>
      <c r="P127" s="1117"/>
      <c r="Q127" s="1256"/>
      <c r="R127" s="637">
        <f t="shared" si="37"/>
        <v>0</v>
      </c>
      <c r="S127" s="695">
        <f t="shared" si="38"/>
        <v>0</v>
      </c>
      <c r="T127" s="696" t="str">
        <f t="shared" si="39"/>
        <v>-</v>
      </c>
      <c r="U127" s="691">
        <v>2.4</v>
      </c>
      <c r="V127" s="250">
        <f t="shared" si="33"/>
        <v>0</v>
      </c>
      <c r="W127" s="251"/>
      <c r="X127" s="697" t="s">
        <v>1252</v>
      </c>
      <c r="Y127" s="697" t="s">
        <v>1261</v>
      </c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693"/>
      <c r="BP127" s="642"/>
      <c r="BQ127" s="441"/>
      <c r="BR127" s="441"/>
      <c r="BS127" s="441">
        <v>1</v>
      </c>
      <c r="BT127" s="441"/>
      <c r="BU127" s="441"/>
      <c r="BV127" s="587"/>
      <c r="BW127" s="441"/>
      <c r="BX127" s="441"/>
      <c r="BY127" s="441">
        <v>1</v>
      </c>
      <c r="BZ127" s="587"/>
      <c r="CA127" s="41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/>
      <c r="EZ127" s="26"/>
      <c r="FA127" s="26"/>
      <c r="FB127" s="26"/>
      <c r="FC127" s="26"/>
      <c r="FD127" s="26"/>
      <c r="FE127" s="26"/>
      <c r="FF127" s="26"/>
      <c r="FG127" s="26"/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6"/>
      <c r="IF127" s="26"/>
      <c r="IG127" s="26"/>
      <c r="IH127" s="26"/>
      <c r="II127" s="26"/>
      <c r="IJ127" s="26"/>
      <c r="IK127" s="26"/>
      <c r="IL127" s="26"/>
      <c r="IM127" s="26"/>
      <c r="IN127" s="26"/>
      <c r="IO127" s="26"/>
      <c r="IP127" s="26"/>
      <c r="IQ127" s="26"/>
      <c r="IR127" s="26"/>
      <c r="IS127" s="26"/>
      <c r="IT127" s="26"/>
      <c r="IU127" s="26"/>
      <c r="IV127" s="26"/>
      <c r="IW127" s="26"/>
      <c r="IX127" s="26"/>
      <c r="IY127" s="26"/>
      <c r="IZ127" s="26"/>
      <c r="JA127" s="26"/>
      <c r="JB127" s="26"/>
      <c r="JC127" s="26"/>
      <c r="JD127" s="26"/>
      <c r="JE127" s="26"/>
      <c r="JF127" s="26"/>
      <c r="JG127" s="26"/>
      <c r="JH127" s="26"/>
      <c r="JI127" s="26"/>
      <c r="JJ127" s="26"/>
      <c r="JK127" s="26"/>
      <c r="JL127" s="26"/>
      <c r="JM127" s="26"/>
      <c r="JN127" s="26"/>
      <c r="JO127" s="26"/>
      <c r="JP127" s="26"/>
      <c r="JQ127" s="26"/>
      <c r="JR127" s="26"/>
      <c r="JS127" s="26"/>
      <c r="JT127" s="26"/>
      <c r="JU127" s="26"/>
      <c r="JV127" s="26"/>
      <c r="JW127" s="26"/>
      <c r="JX127" s="26"/>
      <c r="JY127" s="26"/>
      <c r="JZ127" s="26"/>
      <c r="KA127" s="26"/>
      <c r="KB127" s="26"/>
      <c r="KC127" s="26"/>
      <c r="KD127" s="26"/>
      <c r="KE127" s="26"/>
      <c r="KF127" s="26"/>
      <c r="KG127" s="26"/>
      <c r="KH127" s="26"/>
      <c r="KI127" s="26"/>
      <c r="KJ127" s="26"/>
      <c r="KK127" s="26"/>
      <c r="KL127" s="26"/>
      <c r="KM127" s="26"/>
      <c r="KN127" s="26"/>
      <c r="KO127" s="26"/>
      <c r="KP127" s="26"/>
      <c r="KQ127" s="27"/>
    </row>
    <row r="128" spans="1:303" ht="13" customHeight="1">
      <c r="A128" s="1252"/>
      <c r="B128" s="723" t="s">
        <v>637</v>
      </c>
      <c r="C128" s="723" t="s">
        <v>638</v>
      </c>
      <c r="D128" s="676">
        <v>1</v>
      </c>
      <c r="E128" s="677">
        <v>198</v>
      </c>
      <c r="F128" s="837"/>
      <c r="G128" s="832"/>
      <c r="H128" s="833"/>
      <c r="I128" s="834"/>
      <c r="J128" s="835"/>
      <c r="K128" s="866"/>
      <c r="L128" s="867"/>
      <c r="M128" s="859"/>
      <c r="N128" s="860"/>
      <c r="O128" s="861"/>
      <c r="P128" s="1118"/>
      <c r="Q128" s="1257"/>
      <c r="R128" s="263">
        <f t="shared" si="37"/>
        <v>0</v>
      </c>
      <c r="S128" s="263">
        <f t="shared" si="38"/>
        <v>0</v>
      </c>
      <c r="T128" s="721" t="str">
        <f t="shared" si="39"/>
        <v>-</v>
      </c>
      <c r="U128" s="691">
        <v>1.73</v>
      </c>
      <c r="V128" s="250">
        <f t="shared" si="33"/>
        <v>0</v>
      </c>
      <c r="W128" s="251"/>
      <c r="X128" s="724" t="s">
        <v>1254</v>
      </c>
      <c r="Y128" s="724" t="s">
        <v>1261</v>
      </c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693"/>
      <c r="BP128" s="642"/>
      <c r="BQ128" s="441"/>
      <c r="BR128" s="441"/>
      <c r="BS128" s="441">
        <v>1</v>
      </c>
      <c r="BT128" s="441"/>
      <c r="BU128" s="441"/>
      <c r="BV128" s="587"/>
      <c r="BW128" s="441">
        <v>1</v>
      </c>
      <c r="BX128" s="441"/>
      <c r="BY128" s="441"/>
      <c r="BZ128" s="587"/>
      <c r="CA128" s="41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/>
      <c r="EL128" s="26"/>
      <c r="EM128" s="26"/>
      <c r="EN128" s="26"/>
      <c r="EO128" s="26"/>
      <c r="EP128" s="26"/>
      <c r="EQ128" s="26"/>
      <c r="ER128" s="26"/>
      <c r="ES128" s="26"/>
      <c r="ET128" s="26"/>
      <c r="EU128" s="26"/>
      <c r="EV128" s="26"/>
      <c r="EW128" s="26"/>
      <c r="EX128" s="26"/>
      <c r="EY128" s="26"/>
      <c r="EZ128" s="26"/>
      <c r="FA128" s="26"/>
      <c r="FB128" s="26"/>
      <c r="FC128" s="26"/>
      <c r="FD128" s="26"/>
      <c r="FE128" s="26"/>
      <c r="FF128" s="26"/>
      <c r="FG128" s="26"/>
      <c r="FH128" s="26"/>
      <c r="FI128" s="26"/>
      <c r="FJ128" s="26"/>
      <c r="FK128" s="26"/>
      <c r="FL128" s="26"/>
      <c r="FM128" s="26"/>
      <c r="FN128" s="26"/>
      <c r="FO128" s="26"/>
      <c r="FP128" s="26"/>
      <c r="FQ128" s="26"/>
      <c r="FR128" s="26"/>
      <c r="FS128" s="26"/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/>
      <c r="GR128" s="26"/>
      <c r="GS128" s="26"/>
      <c r="GT128" s="26"/>
      <c r="GU128" s="26"/>
      <c r="GV128" s="26"/>
      <c r="GW128" s="26"/>
      <c r="GX128" s="26"/>
      <c r="GY128" s="26"/>
      <c r="GZ128" s="26"/>
      <c r="HA128" s="26"/>
      <c r="HB128" s="26"/>
      <c r="HC128" s="26"/>
      <c r="HD128" s="26"/>
      <c r="HE128" s="26"/>
      <c r="HF128" s="26"/>
      <c r="HG128" s="26"/>
      <c r="HH128" s="26"/>
      <c r="HI128" s="26"/>
      <c r="HJ128" s="26"/>
      <c r="HK128" s="26"/>
      <c r="HL128" s="26"/>
      <c r="HM128" s="26"/>
      <c r="HN128" s="26"/>
      <c r="HO128" s="26"/>
      <c r="HP128" s="26"/>
      <c r="HQ128" s="26"/>
      <c r="HR128" s="26"/>
      <c r="HS128" s="26"/>
      <c r="HT128" s="26"/>
      <c r="HU128" s="26"/>
      <c r="HV128" s="26"/>
      <c r="HW128" s="26"/>
      <c r="HX128" s="26"/>
      <c r="HY128" s="26"/>
      <c r="HZ128" s="26"/>
      <c r="IA128" s="26"/>
      <c r="IB128" s="26"/>
      <c r="IC128" s="26"/>
      <c r="ID128" s="26"/>
      <c r="IE128" s="26"/>
      <c r="IF128" s="26"/>
      <c r="IG128" s="26"/>
      <c r="IH128" s="26"/>
      <c r="II128" s="26"/>
      <c r="IJ128" s="26"/>
      <c r="IK128" s="26"/>
      <c r="IL128" s="26"/>
      <c r="IM128" s="26"/>
      <c r="IN128" s="26"/>
      <c r="IO128" s="26"/>
      <c r="IP128" s="26"/>
      <c r="IQ128" s="26"/>
      <c r="IR128" s="26"/>
      <c r="IS128" s="26"/>
      <c r="IT128" s="26"/>
      <c r="IU128" s="26"/>
      <c r="IV128" s="26"/>
      <c r="IW128" s="26"/>
      <c r="IX128" s="26"/>
      <c r="IY128" s="26"/>
      <c r="IZ128" s="26"/>
      <c r="JA128" s="26"/>
      <c r="JB128" s="26"/>
      <c r="JC128" s="26"/>
      <c r="JD128" s="26"/>
      <c r="JE128" s="26"/>
      <c r="JF128" s="26"/>
      <c r="JG128" s="26"/>
      <c r="JH128" s="26"/>
      <c r="JI128" s="26"/>
      <c r="JJ128" s="26"/>
      <c r="JK128" s="26"/>
      <c r="JL128" s="26"/>
      <c r="JM128" s="26"/>
      <c r="JN128" s="26"/>
      <c r="JO128" s="26"/>
      <c r="JP128" s="26"/>
      <c r="JQ128" s="26"/>
      <c r="JR128" s="26"/>
      <c r="JS128" s="26"/>
      <c r="JT128" s="26"/>
      <c r="JU128" s="26"/>
      <c r="JV128" s="26"/>
      <c r="JW128" s="26"/>
      <c r="JX128" s="26"/>
      <c r="JY128" s="26"/>
      <c r="JZ128" s="26"/>
      <c r="KA128" s="26"/>
      <c r="KB128" s="26"/>
      <c r="KC128" s="26"/>
      <c r="KD128" s="26"/>
      <c r="KE128" s="26"/>
      <c r="KF128" s="26"/>
      <c r="KG128" s="26"/>
      <c r="KH128" s="26"/>
      <c r="KI128" s="26"/>
      <c r="KJ128" s="26"/>
      <c r="KK128" s="26"/>
      <c r="KL128" s="26"/>
      <c r="KM128" s="26"/>
      <c r="KN128" s="26"/>
      <c r="KO128" s="26"/>
      <c r="KP128" s="26"/>
      <c r="KQ128" s="27"/>
    </row>
    <row r="129" spans="1:303" ht="13" customHeight="1">
      <c r="A129" s="1250" t="s">
        <v>1965</v>
      </c>
      <c r="B129" s="681" t="s">
        <v>1966</v>
      </c>
      <c r="C129" s="681" t="s">
        <v>1967</v>
      </c>
      <c r="D129" s="682">
        <v>2</v>
      </c>
      <c r="E129" s="1351">
        <v>375</v>
      </c>
      <c r="F129" s="839"/>
      <c r="G129" s="840"/>
      <c r="H129" s="841"/>
      <c r="I129" s="842"/>
      <c r="J129" s="843"/>
      <c r="K129" s="1258"/>
      <c r="L129" s="1352"/>
      <c r="M129" s="877"/>
      <c r="N129" s="878"/>
      <c r="O129" s="879"/>
      <c r="P129" s="1264"/>
      <c r="Q129" s="1267"/>
      <c r="R129" s="637">
        <f t="shared" si="37"/>
        <v>0</v>
      </c>
      <c r="S129" s="662">
        <f t="shared" si="38"/>
        <v>0</v>
      </c>
      <c r="T129" s="663" t="str">
        <f t="shared" si="39"/>
        <v>-</v>
      </c>
      <c r="U129" s="691">
        <v>3.78</v>
      </c>
      <c r="V129" s="250">
        <v>0</v>
      </c>
      <c r="W129" s="251"/>
      <c r="X129" s="1353" t="s">
        <v>1253</v>
      </c>
      <c r="Y129" s="1353" t="s">
        <v>1261</v>
      </c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693"/>
      <c r="BP129" s="642"/>
      <c r="BQ129" s="441"/>
      <c r="BR129" s="441"/>
      <c r="BS129" s="441">
        <v>2</v>
      </c>
      <c r="BT129" s="441"/>
      <c r="BU129" s="441"/>
      <c r="BV129" s="587"/>
      <c r="BW129" s="441">
        <v>1</v>
      </c>
      <c r="BX129" s="441">
        <v>1</v>
      </c>
      <c r="BY129" s="441"/>
      <c r="BZ129" s="587"/>
      <c r="CA129" s="41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  <c r="ED129" s="26"/>
      <c r="EE129" s="26"/>
      <c r="EF129" s="26"/>
      <c r="EG129" s="26"/>
      <c r="EH129" s="26"/>
      <c r="EI129" s="26"/>
      <c r="EJ129" s="26"/>
      <c r="EK129" s="26"/>
      <c r="EL129" s="26"/>
      <c r="EM129" s="26"/>
      <c r="EN129" s="26"/>
      <c r="EO129" s="26"/>
      <c r="EP129" s="26"/>
      <c r="EQ129" s="26"/>
      <c r="ER129" s="26"/>
      <c r="ES129" s="26"/>
      <c r="ET129" s="26"/>
      <c r="EU129" s="26"/>
      <c r="EV129" s="26"/>
      <c r="EW129" s="26"/>
      <c r="EX129" s="26"/>
      <c r="EY129" s="26"/>
      <c r="EZ129" s="26"/>
      <c r="FA129" s="26"/>
      <c r="FB129" s="26"/>
      <c r="FC129" s="26"/>
      <c r="FD129" s="26"/>
      <c r="FE129" s="26"/>
      <c r="FF129" s="26"/>
      <c r="FG129" s="26"/>
      <c r="FH129" s="26"/>
      <c r="FI129" s="26"/>
      <c r="FJ129" s="26"/>
      <c r="FK129" s="26"/>
      <c r="FL129" s="26"/>
      <c r="FM129" s="26"/>
      <c r="FN129" s="26"/>
      <c r="FO129" s="26"/>
      <c r="FP129" s="26"/>
      <c r="FQ129" s="26"/>
      <c r="FR129" s="26"/>
      <c r="FS129" s="26"/>
      <c r="FT129" s="26"/>
      <c r="FU129" s="26"/>
      <c r="FV129" s="26"/>
      <c r="FW129" s="26"/>
      <c r="FX129" s="26"/>
      <c r="FY129" s="26"/>
      <c r="FZ129" s="26"/>
      <c r="GA129" s="26"/>
      <c r="GB129" s="26"/>
      <c r="GC129" s="26"/>
      <c r="GD129" s="26"/>
      <c r="GE129" s="26"/>
      <c r="GF129" s="26"/>
      <c r="GG129" s="26"/>
      <c r="GH129" s="26"/>
      <c r="GI129" s="26"/>
      <c r="GJ129" s="26"/>
      <c r="GK129" s="26"/>
      <c r="GL129" s="26"/>
      <c r="GM129" s="26"/>
      <c r="GN129" s="26"/>
      <c r="GO129" s="26"/>
      <c r="GP129" s="26"/>
      <c r="GQ129" s="26"/>
      <c r="GR129" s="26"/>
      <c r="GS129" s="26"/>
      <c r="GT129" s="26"/>
      <c r="GU129" s="26"/>
      <c r="GV129" s="26"/>
      <c r="GW129" s="26"/>
      <c r="GX129" s="26"/>
      <c r="GY129" s="26"/>
      <c r="GZ129" s="26"/>
      <c r="HA129" s="26"/>
      <c r="HB129" s="26"/>
      <c r="HC129" s="26"/>
      <c r="HD129" s="26"/>
      <c r="HE129" s="26"/>
      <c r="HF129" s="26"/>
      <c r="HG129" s="26"/>
      <c r="HH129" s="26"/>
      <c r="HI129" s="26"/>
      <c r="HJ129" s="26"/>
      <c r="HK129" s="26"/>
      <c r="HL129" s="26"/>
      <c r="HM129" s="26"/>
      <c r="HN129" s="26"/>
      <c r="HO129" s="26"/>
      <c r="HP129" s="26"/>
      <c r="HQ129" s="26"/>
      <c r="HR129" s="26"/>
      <c r="HS129" s="26"/>
      <c r="HT129" s="26"/>
      <c r="HU129" s="26"/>
      <c r="HV129" s="26"/>
      <c r="HW129" s="26"/>
      <c r="HX129" s="26"/>
      <c r="HY129" s="26"/>
      <c r="HZ129" s="26"/>
      <c r="IA129" s="26"/>
      <c r="IB129" s="26"/>
      <c r="IC129" s="26"/>
      <c r="ID129" s="26"/>
      <c r="IE129" s="26"/>
      <c r="IF129" s="26"/>
      <c r="IG129" s="26"/>
      <c r="IH129" s="26"/>
      <c r="II129" s="26"/>
      <c r="IJ129" s="26"/>
      <c r="IK129" s="26"/>
      <c r="IL129" s="26"/>
      <c r="IM129" s="26"/>
      <c r="IN129" s="26"/>
      <c r="IO129" s="26"/>
      <c r="IP129" s="26"/>
      <c r="IQ129" s="26"/>
      <c r="IR129" s="26"/>
      <c r="IS129" s="26"/>
      <c r="IT129" s="26"/>
      <c r="IU129" s="26"/>
      <c r="IV129" s="26"/>
      <c r="IW129" s="26"/>
      <c r="IX129" s="26"/>
      <c r="IY129" s="26"/>
      <c r="IZ129" s="26"/>
      <c r="JA129" s="26"/>
      <c r="JB129" s="26"/>
      <c r="JC129" s="26"/>
      <c r="JD129" s="26"/>
      <c r="JE129" s="26"/>
      <c r="JF129" s="26"/>
      <c r="JG129" s="26"/>
      <c r="JH129" s="26"/>
      <c r="JI129" s="26"/>
      <c r="JJ129" s="26"/>
      <c r="JK129" s="26"/>
      <c r="JL129" s="26"/>
      <c r="JM129" s="26"/>
      <c r="JN129" s="26"/>
      <c r="JO129" s="26"/>
      <c r="JP129" s="26"/>
      <c r="JQ129" s="26"/>
      <c r="JR129" s="26"/>
      <c r="JS129" s="26"/>
      <c r="JT129" s="26"/>
      <c r="JU129" s="26"/>
      <c r="JV129" s="26"/>
      <c r="JW129" s="26"/>
      <c r="JX129" s="26"/>
      <c r="JY129" s="26"/>
      <c r="JZ129" s="26"/>
      <c r="KA129" s="26"/>
      <c r="KB129" s="26"/>
      <c r="KC129" s="26"/>
      <c r="KD129" s="26"/>
      <c r="KE129" s="26"/>
      <c r="KF129" s="26"/>
      <c r="KG129" s="26"/>
      <c r="KH129" s="26"/>
      <c r="KI129" s="26"/>
      <c r="KJ129" s="26"/>
      <c r="KK129" s="26"/>
      <c r="KL129" s="26"/>
      <c r="KM129" s="26"/>
      <c r="KN129" s="26"/>
      <c r="KO129" s="26"/>
      <c r="KP129" s="26"/>
      <c r="KQ129" s="27"/>
    </row>
    <row r="130" spans="1:303" ht="13" customHeight="1">
      <c r="A130" s="1251"/>
      <c r="B130" s="669" t="s">
        <v>1968</v>
      </c>
      <c r="C130" s="669" t="s">
        <v>1969</v>
      </c>
      <c r="D130" s="670">
        <v>2</v>
      </c>
      <c r="E130" s="661">
        <v>374</v>
      </c>
      <c r="F130" s="812"/>
      <c r="G130" s="807"/>
      <c r="H130" s="808"/>
      <c r="I130" s="809"/>
      <c r="J130" s="810"/>
      <c r="K130" s="1259"/>
      <c r="L130" s="1354"/>
      <c r="M130" s="847"/>
      <c r="N130" s="848"/>
      <c r="O130" s="849"/>
      <c r="P130" s="1265"/>
      <c r="Q130" s="1256"/>
      <c r="R130" s="637">
        <f t="shared" si="37"/>
        <v>0</v>
      </c>
      <c r="S130" s="671">
        <f t="shared" si="38"/>
        <v>0</v>
      </c>
      <c r="T130" s="672" t="str">
        <f t="shared" si="39"/>
        <v>-</v>
      </c>
      <c r="U130" s="691">
        <v>3.18</v>
      </c>
      <c r="V130" s="250">
        <v>0</v>
      </c>
      <c r="W130" s="251"/>
      <c r="X130" s="1353" t="s">
        <v>1252</v>
      </c>
      <c r="Y130" s="1353" t="s">
        <v>1261</v>
      </c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693"/>
      <c r="BP130" s="642"/>
      <c r="BQ130" s="441"/>
      <c r="BR130" s="441"/>
      <c r="BS130" s="441">
        <v>2</v>
      </c>
      <c r="BT130" s="441"/>
      <c r="BU130" s="441"/>
      <c r="BV130" s="587"/>
      <c r="BW130" s="441"/>
      <c r="BX130" s="441">
        <v>1</v>
      </c>
      <c r="BY130" s="441">
        <v>1</v>
      </c>
      <c r="BZ130" s="587"/>
      <c r="CA130" s="41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  <c r="EZ130" s="26"/>
      <c r="FA130" s="26"/>
      <c r="FB130" s="26"/>
      <c r="FC130" s="26"/>
      <c r="FD130" s="26"/>
      <c r="FE130" s="26"/>
      <c r="FF130" s="26"/>
      <c r="FG130" s="26"/>
      <c r="FH130" s="26"/>
      <c r="FI130" s="26"/>
      <c r="FJ130" s="26"/>
      <c r="FK130" s="26"/>
      <c r="FL130" s="26"/>
      <c r="FM130" s="26"/>
      <c r="FN130" s="26"/>
      <c r="FO130" s="26"/>
      <c r="FP130" s="26"/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6"/>
      <c r="GE130" s="26"/>
      <c r="GF130" s="26"/>
      <c r="GG130" s="26"/>
      <c r="GH130" s="26"/>
      <c r="GI130" s="26"/>
      <c r="GJ130" s="26"/>
      <c r="GK130" s="26"/>
      <c r="GL130" s="26"/>
      <c r="GM130" s="26"/>
      <c r="GN130" s="26"/>
      <c r="GO130" s="26"/>
      <c r="GP130" s="26"/>
      <c r="GQ130" s="26"/>
      <c r="GR130" s="26"/>
      <c r="GS130" s="26"/>
      <c r="GT130" s="26"/>
      <c r="GU130" s="26"/>
      <c r="GV130" s="26"/>
      <c r="GW130" s="26"/>
      <c r="GX130" s="26"/>
      <c r="GY130" s="26"/>
      <c r="GZ130" s="26"/>
      <c r="HA130" s="26"/>
      <c r="HB130" s="26"/>
      <c r="HC130" s="26"/>
      <c r="HD130" s="26"/>
      <c r="HE130" s="26"/>
      <c r="HF130" s="26"/>
      <c r="HG130" s="26"/>
      <c r="HH130" s="26"/>
      <c r="HI130" s="26"/>
      <c r="HJ130" s="26"/>
      <c r="HK130" s="26"/>
      <c r="HL130" s="26"/>
      <c r="HM130" s="26"/>
      <c r="HN130" s="26"/>
      <c r="HO130" s="26"/>
      <c r="HP130" s="26"/>
      <c r="HQ130" s="26"/>
      <c r="HR130" s="26"/>
      <c r="HS130" s="26"/>
      <c r="HT130" s="26"/>
      <c r="HU130" s="26"/>
      <c r="HV130" s="26"/>
      <c r="HW130" s="26"/>
      <c r="HX130" s="26"/>
      <c r="HY130" s="26"/>
      <c r="HZ130" s="26"/>
      <c r="IA130" s="26"/>
      <c r="IB130" s="26"/>
      <c r="IC130" s="26"/>
      <c r="ID130" s="26"/>
      <c r="IE130" s="26"/>
      <c r="IF130" s="26"/>
      <c r="IG130" s="26"/>
      <c r="IH130" s="26"/>
      <c r="II130" s="26"/>
      <c r="IJ130" s="26"/>
      <c r="IK130" s="26"/>
      <c r="IL130" s="26"/>
      <c r="IM130" s="26"/>
      <c r="IN130" s="26"/>
      <c r="IO130" s="26"/>
      <c r="IP130" s="26"/>
      <c r="IQ130" s="26"/>
      <c r="IR130" s="26"/>
      <c r="IS130" s="26"/>
      <c r="IT130" s="26"/>
      <c r="IU130" s="26"/>
      <c r="IV130" s="26"/>
      <c r="IW130" s="26"/>
      <c r="IX130" s="26"/>
      <c r="IY130" s="26"/>
      <c r="IZ130" s="26"/>
      <c r="JA130" s="26"/>
      <c r="JB130" s="26"/>
      <c r="JC130" s="26"/>
      <c r="JD130" s="26"/>
      <c r="JE130" s="26"/>
      <c r="JF130" s="26"/>
      <c r="JG130" s="26"/>
      <c r="JH130" s="26"/>
      <c r="JI130" s="26"/>
      <c r="JJ130" s="26"/>
      <c r="JK130" s="26"/>
      <c r="JL130" s="26"/>
      <c r="JM130" s="26"/>
      <c r="JN130" s="26"/>
      <c r="JO130" s="26"/>
      <c r="JP130" s="26"/>
      <c r="JQ130" s="26"/>
      <c r="JR130" s="26"/>
      <c r="JS130" s="26"/>
      <c r="JT130" s="26"/>
      <c r="JU130" s="26"/>
      <c r="JV130" s="26"/>
      <c r="JW130" s="26"/>
      <c r="JX130" s="26"/>
      <c r="JY130" s="26"/>
      <c r="JZ130" s="26"/>
      <c r="KA130" s="26"/>
      <c r="KB130" s="26"/>
      <c r="KC130" s="26"/>
      <c r="KD130" s="26"/>
      <c r="KE130" s="26"/>
      <c r="KF130" s="26"/>
      <c r="KG130" s="26"/>
      <c r="KH130" s="26"/>
      <c r="KI130" s="26"/>
      <c r="KJ130" s="26"/>
      <c r="KK130" s="26"/>
      <c r="KL130" s="26"/>
      <c r="KM130" s="26"/>
      <c r="KN130" s="26"/>
      <c r="KO130" s="26"/>
      <c r="KP130" s="26"/>
      <c r="KQ130" s="27"/>
    </row>
    <row r="131" spans="1:303" ht="13" customHeight="1">
      <c r="A131" s="1251"/>
      <c r="B131" s="669" t="s">
        <v>1970</v>
      </c>
      <c r="C131" s="669" t="s">
        <v>1971</v>
      </c>
      <c r="D131" s="670">
        <v>2</v>
      </c>
      <c r="E131" s="661">
        <v>348</v>
      </c>
      <c r="F131" s="812"/>
      <c r="G131" s="807"/>
      <c r="H131" s="808"/>
      <c r="I131" s="809"/>
      <c r="J131" s="810"/>
      <c r="K131" s="1259"/>
      <c r="L131" s="1354"/>
      <c r="M131" s="847"/>
      <c r="N131" s="848"/>
      <c r="O131" s="849"/>
      <c r="P131" s="1265"/>
      <c r="Q131" s="1256"/>
      <c r="R131" s="637">
        <f t="shared" si="37"/>
        <v>0</v>
      </c>
      <c r="S131" s="671">
        <f t="shared" si="38"/>
        <v>0</v>
      </c>
      <c r="T131" s="672" t="str">
        <f t="shared" si="39"/>
        <v>-</v>
      </c>
      <c r="U131" s="691">
        <v>3.49</v>
      </c>
      <c r="V131" s="250">
        <v>0</v>
      </c>
      <c r="W131" s="251"/>
      <c r="X131" s="1353" t="s">
        <v>1254</v>
      </c>
      <c r="Y131" s="1353" t="s">
        <v>1261</v>
      </c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693"/>
      <c r="BP131" s="642"/>
      <c r="BQ131" s="441"/>
      <c r="BR131" s="441"/>
      <c r="BS131" s="441">
        <v>2</v>
      </c>
      <c r="BT131" s="441"/>
      <c r="BU131" s="441"/>
      <c r="BV131" s="587"/>
      <c r="BW131" s="441">
        <v>2</v>
      </c>
      <c r="BX131" s="441"/>
      <c r="BY131" s="441"/>
      <c r="BZ131" s="587"/>
      <c r="CA131" s="41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/>
      <c r="EB131" s="26"/>
      <c r="EC131" s="26"/>
      <c r="ED131" s="26"/>
      <c r="EE131" s="26"/>
      <c r="EF131" s="26"/>
      <c r="EG131" s="26"/>
      <c r="EH131" s="26"/>
      <c r="EI131" s="26"/>
      <c r="EJ131" s="26"/>
      <c r="EK131" s="26"/>
      <c r="EL131" s="26"/>
      <c r="EM131" s="26"/>
      <c r="EN131" s="26"/>
      <c r="EO131" s="26"/>
      <c r="EP131" s="26"/>
      <c r="EQ131" s="26"/>
      <c r="ER131" s="26"/>
      <c r="ES131" s="26"/>
      <c r="ET131" s="26"/>
      <c r="EU131" s="26"/>
      <c r="EV131" s="26"/>
      <c r="EW131" s="26"/>
      <c r="EX131" s="26"/>
      <c r="EY131" s="26"/>
      <c r="EZ131" s="26"/>
      <c r="FA131" s="26"/>
      <c r="FB131" s="26"/>
      <c r="FC131" s="26"/>
      <c r="FD131" s="26"/>
      <c r="FE131" s="26"/>
      <c r="FF131" s="26"/>
      <c r="FG131" s="26"/>
      <c r="FH131" s="26"/>
      <c r="FI131" s="26"/>
      <c r="FJ131" s="26"/>
      <c r="FK131" s="26"/>
      <c r="FL131" s="26"/>
      <c r="FM131" s="26"/>
      <c r="FN131" s="26"/>
      <c r="FO131" s="26"/>
      <c r="FP131" s="26"/>
      <c r="FQ131" s="26"/>
      <c r="FR131" s="26"/>
      <c r="FS131" s="26"/>
      <c r="FT131" s="26"/>
      <c r="FU131" s="26"/>
      <c r="FV131" s="26"/>
      <c r="FW131" s="26"/>
      <c r="FX131" s="26"/>
      <c r="FY131" s="26"/>
      <c r="FZ131" s="26"/>
      <c r="GA131" s="26"/>
      <c r="GB131" s="26"/>
      <c r="GC131" s="26"/>
      <c r="GD131" s="26"/>
      <c r="GE131" s="26"/>
      <c r="GF131" s="26"/>
      <c r="GG131" s="26"/>
      <c r="GH131" s="26"/>
      <c r="GI131" s="26"/>
      <c r="GJ131" s="26"/>
      <c r="GK131" s="26"/>
      <c r="GL131" s="26"/>
      <c r="GM131" s="26"/>
      <c r="GN131" s="26"/>
      <c r="GO131" s="26"/>
      <c r="GP131" s="26"/>
      <c r="GQ131" s="26"/>
      <c r="GR131" s="26"/>
      <c r="GS131" s="26"/>
      <c r="GT131" s="26"/>
      <c r="GU131" s="26"/>
      <c r="GV131" s="26"/>
      <c r="GW131" s="26"/>
      <c r="GX131" s="26"/>
      <c r="GY131" s="26"/>
      <c r="GZ131" s="26"/>
      <c r="HA131" s="26"/>
      <c r="HB131" s="26"/>
      <c r="HC131" s="26"/>
      <c r="HD131" s="26"/>
      <c r="HE131" s="26"/>
      <c r="HF131" s="26"/>
      <c r="HG131" s="26"/>
      <c r="HH131" s="26"/>
      <c r="HI131" s="26"/>
      <c r="HJ131" s="26"/>
      <c r="HK131" s="26"/>
      <c r="HL131" s="26"/>
      <c r="HM131" s="26"/>
      <c r="HN131" s="26"/>
      <c r="HO131" s="26"/>
      <c r="HP131" s="26"/>
      <c r="HQ131" s="26"/>
      <c r="HR131" s="26"/>
      <c r="HS131" s="26"/>
      <c r="HT131" s="26"/>
      <c r="HU131" s="26"/>
      <c r="HV131" s="26"/>
      <c r="HW131" s="26"/>
      <c r="HX131" s="26"/>
      <c r="HY131" s="26"/>
      <c r="HZ131" s="26"/>
      <c r="IA131" s="26"/>
      <c r="IB131" s="26"/>
      <c r="IC131" s="26"/>
      <c r="ID131" s="26"/>
      <c r="IE131" s="26"/>
      <c r="IF131" s="26"/>
      <c r="IG131" s="26"/>
      <c r="IH131" s="26"/>
      <c r="II131" s="26"/>
      <c r="IJ131" s="26"/>
      <c r="IK131" s="26"/>
      <c r="IL131" s="26"/>
      <c r="IM131" s="26"/>
      <c r="IN131" s="26"/>
      <c r="IO131" s="26"/>
      <c r="IP131" s="26"/>
      <c r="IQ131" s="26"/>
      <c r="IR131" s="26"/>
      <c r="IS131" s="26"/>
      <c r="IT131" s="26"/>
      <c r="IU131" s="26"/>
      <c r="IV131" s="26"/>
      <c r="IW131" s="26"/>
      <c r="IX131" s="26"/>
      <c r="IY131" s="26"/>
      <c r="IZ131" s="26"/>
      <c r="JA131" s="26"/>
      <c r="JB131" s="26"/>
      <c r="JC131" s="26"/>
      <c r="JD131" s="26"/>
      <c r="JE131" s="26"/>
      <c r="JF131" s="26"/>
      <c r="JG131" s="26"/>
      <c r="JH131" s="26"/>
      <c r="JI131" s="26"/>
      <c r="JJ131" s="26"/>
      <c r="JK131" s="26"/>
      <c r="JL131" s="26"/>
      <c r="JM131" s="26"/>
      <c r="JN131" s="26"/>
      <c r="JO131" s="26"/>
      <c r="JP131" s="26"/>
      <c r="JQ131" s="26"/>
      <c r="JR131" s="26"/>
      <c r="JS131" s="26"/>
      <c r="JT131" s="26"/>
      <c r="JU131" s="26"/>
      <c r="JV131" s="26"/>
      <c r="JW131" s="26"/>
      <c r="JX131" s="26"/>
      <c r="JY131" s="26"/>
      <c r="JZ131" s="26"/>
      <c r="KA131" s="26"/>
      <c r="KB131" s="26"/>
      <c r="KC131" s="26"/>
      <c r="KD131" s="26"/>
      <c r="KE131" s="26"/>
      <c r="KF131" s="26"/>
      <c r="KG131" s="26"/>
      <c r="KH131" s="26"/>
      <c r="KI131" s="26"/>
      <c r="KJ131" s="26"/>
      <c r="KK131" s="26"/>
      <c r="KL131" s="26"/>
      <c r="KM131" s="26"/>
      <c r="KN131" s="26"/>
      <c r="KO131" s="26"/>
      <c r="KP131" s="26"/>
      <c r="KQ131" s="27"/>
    </row>
    <row r="132" spans="1:303" ht="13" customHeight="1">
      <c r="A132" s="1251"/>
      <c r="B132" s="669" t="s">
        <v>1972</v>
      </c>
      <c r="C132" s="669" t="s">
        <v>1973</v>
      </c>
      <c r="D132" s="670">
        <v>2</v>
      </c>
      <c r="E132" s="661">
        <v>392</v>
      </c>
      <c r="F132" s="812"/>
      <c r="G132" s="807"/>
      <c r="H132" s="808"/>
      <c r="I132" s="809"/>
      <c r="J132" s="810"/>
      <c r="K132" s="1259"/>
      <c r="L132" s="1354"/>
      <c r="M132" s="847"/>
      <c r="N132" s="848"/>
      <c r="O132" s="849"/>
      <c r="P132" s="1265"/>
      <c r="Q132" s="1256"/>
      <c r="R132" s="637">
        <f t="shared" si="37"/>
        <v>0</v>
      </c>
      <c r="S132" s="671">
        <f t="shared" si="38"/>
        <v>0</v>
      </c>
      <c r="T132" s="672" t="str">
        <f t="shared" si="39"/>
        <v>-</v>
      </c>
      <c r="U132" s="691">
        <v>3.91</v>
      </c>
      <c r="V132" s="250">
        <v>0</v>
      </c>
      <c r="W132" s="251"/>
      <c r="X132" s="1353" t="s">
        <v>1252</v>
      </c>
      <c r="Y132" s="1353" t="s">
        <v>1261</v>
      </c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693"/>
      <c r="BP132" s="642"/>
      <c r="BQ132" s="441"/>
      <c r="BR132" s="441"/>
      <c r="BS132" s="441">
        <v>2</v>
      </c>
      <c r="BT132" s="441"/>
      <c r="BU132" s="441"/>
      <c r="BV132" s="587"/>
      <c r="BW132" s="441"/>
      <c r="BX132" s="441">
        <v>1</v>
      </c>
      <c r="BY132" s="441">
        <v>1</v>
      </c>
      <c r="BZ132" s="587"/>
      <c r="CA132" s="41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  <c r="DT132" s="26"/>
      <c r="DU132" s="26"/>
      <c r="DV132" s="26"/>
      <c r="DW132" s="26"/>
      <c r="DX132" s="26"/>
      <c r="DY132" s="26"/>
      <c r="DZ132" s="26"/>
      <c r="EA132" s="26"/>
      <c r="EB132" s="26"/>
      <c r="EC132" s="26"/>
      <c r="ED132" s="26"/>
      <c r="EE132" s="26"/>
      <c r="EF132" s="26"/>
      <c r="EG132" s="26"/>
      <c r="EH132" s="26"/>
      <c r="EI132" s="26"/>
      <c r="EJ132" s="26"/>
      <c r="EK132" s="26"/>
      <c r="EL132" s="26"/>
      <c r="EM132" s="26"/>
      <c r="EN132" s="26"/>
      <c r="EO132" s="26"/>
      <c r="EP132" s="26"/>
      <c r="EQ132" s="26"/>
      <c r="ER132" s="26"/>
      <c r="ES132" s="26"/>
      <c r="ET132" s="26"/>
      <c r="EU132" s="26"/>
      <c r="EV132" s="26"/>
      <c r="EW132" s="26"/>
      <c r="EX132" s="26"/>
      <c r="EY132" s="26"/>
      <c r="EZ132" s="26"/>
      <c r="FA132" s="26"/>
      <c r="FB132" s="26"/>
      <c r="FC132" s="26"/>
      <c r="FD132" s="26"/>
      <c r="FE132" s="26"/>
      <c r="FF132" s="26"/>
      <c r="FG132" s="26"/>
      <c r="FH132" s="26"/>
      <c r="FI132" s="26"/>
      <c r="FJ132" s="26"/>
      <c r="FK132" s="26"/>
      <c r="FL132" s="26"/>
      <c r="FM132" s="26"/>
      <c r="FN132" s="26"/>
      <c r="FO132" s="26"/>
      <c r="FP132" s="26"/>
      <c r="FQ132" s="26"/>
      <c r="FR132" s="26"/>
      <c r="FS132" s="26"/>
      <c r="FT132" s="26"/>
      <c r="FU132" s="26"/>
      <c r="FV132" s="26"/>
      <c r="FW132" s="26"/>
      <c r="FX132" s="26"/>
      <c r="FY132" s="26"/>
      <c r="FZ132" s="26"/>
      <c r="GA132" s="26"/>
      <c r="GB132" s="26"/>
      <c r="GC132" s="26"/>
      <c r="GD132" s="26"/>
      <c r="GE132" s="26"/>
      <c r="GF132" s="26"/>
      <c r="GG132" s="26"/>
      <c r="GH132" s="26"/>
      <c r="GI132" s="26"/>
      <c r="GJ132" s="26"/>
      <c r="GK132" s="26"/>
      <c r="GL132" s="26"/>
      <c r="GM132" s="26"/>
      <c r="GN132" s="26"/>
      <c r="GO132" s="26"/>
      <c r="GP132" s="26"/>
      <c r="GQ132" s="26"/>
      <c r="GR132" s="26"/>
      <c r="GS132" s="26"/>
      <c r="GT132" s="26"/>
      <c r="GU132" s="26"/>
      <c r="GV132" s="26"/>
      <c r="GW132" s="26"/>
      <c r="GX132" s="26"/>
      <c r="GY132" s="26"/>
      <c r="GZ132" s="26"/>
      <c r="HA132" s="26"/>
      <c r="HB132" s="26"/>
      <c r="HC132" s="26"/>
      <c r="HD132" s="26"/>
      <c r="HE132" s="26"/>
      <c r="HF132" s="26"/>
      <c r="HG132" s="26"/>
      <c r="HH132" s="26"/>
      <c r="HI132" s="26"/>
      <c r="HJ132" s="26"/>
      <c r="HK132" s="26"/>
      <c r="HL132" s="26"/>
      <c r="HM132" s="26"/>
      <c r="HN132" s="26"/>
      <c r="HO132" s="26"/>
      <c r="HP132" s="26"/>
      <c r="HQ132" s="26"/>
      <c r="HR132" s="26"/>
      <c r="HS132" s="26"/>
      <c r="HT132" s="26"/>
      <c r="HU132" s="26"/>
      <c r="HV132" s="26"/>
      <c r="HW132" s="26"/>
      <c r="HX132" s="26"/>
      <c r="HY132" s="26"/>
      <c r="HZ132" s="26"/>
      <c r="IA132" s="26"/>
      <c r="IB132" s="26"/>
      <c r="IC132" s="26"/>
      <c r="ID132" s="26"/>
      <c r="IE132" s="26"/>
      <c r="IF132" s="26"/>
      <c r="IG132" s="26"/>
      <c r="IH132" s="26"/>
      <c r="II132" s="26"/>
      <c r="IJ132" s="26"/>
      <c r="IK132" s="26"/>
      <c r="IL132" s="26"/>
      <c r="IM132" s="26"/>
      <c r="IN132" s="26"/>
      <c r="IO132" s="26"/>
      <c r="IP132" s="26"/>
      <c r="IQ132" s="26"/>
      <c r="IR132" s="26"/>
      <c r="IS132" s="26"/>
      <c r="IT132" s="26"/>
      <c r="IU132" s="26"/>
      <c r="IV132" s="26"/>
      <c r="IW132" s="26"/>
      <c r="IX132" s="26"/>
      <c r="IY132" s="26"/>
      <c r="IZ132" s="26"/>
      <c r="JA132" s="26"/>
      <c r="JB132" s="26"/>
      <c r="JC132" s="26"/>
      <c r="JD132" s="26"/>
      <c r="JE132" s="26"/>
      <c r="JF132" s="26"/>
      <c r="JG132" s="26"/>
      <c r="JH132" s="26"/>
      <c r="JI132" s="26"/>
      <c r="JJ132" s="26"/>
      <c r="JK132" s="26"/>
      <c r="JL132" s="26"/>
      <c r="JM132" s="26"/>
      <c r="JN132" s="26"/>
      <c r="JO132" s="26"/>
      <c r="JP132" s="26"/>
      <c r="JQ132" s="26"/>
      <c r="JR132" s="26"/>
      <c r="JS132" s="26"/>
      <c r="JT132" s="26"/>
      <c r="JU132" s="26"/>
      <c r="JV132" s="26"/>
      <c r="JW132" s="26"/>
      <c r="JX132" s="26"/>
      <c r="JY132" s="26"/>
      <c r="JZ132" s="26"/>
      <c r="KA132" s="26"/>
      <c r="KB132" s="26"/>
      <c r="KC132" s="26"/>
      <c r="KD132" s="26"/>
      <c r="KE132" s="26"/>
      <c r="KF132" s="26"/>
      <c r="KG132" s="26"/>
      <c r="KH132" s="26"/>
      <c r="KI132" s="26"/>
      <c r="KJ132" s="26"/>
      <c r="KK132" s="26"/>
      <c r="KL132" s="26"/>
      <c r="KM132" s="26"/>
      <c r="KN132" s="26"/>
      <c r="KO132" s="26"/>
      <c r="KP132" s="26"/>
      <c r="KQ132" s="27"/>
    </row>
    <row r="133" spans="1:303" ht="13" customHeight="1">
      <c r="A133" s="1252"/>
      <c r="B133" s="675" t="s">
        <v>1974</v>
      </c>
      <c r="C133" s="675" t="s">
        <v>1975</v>
      </c>
      <c r="D133" s="676">
        <v>2</v>
      </c>
      <c r="E133" s="730">
        <v>327</v>
      </c>
      <c r="F133" s="837"/>
      <c r="G133" s="832"/>
      <c r="H133" s="833"/>
      <c r="I133" s="834"/>
      <c r="J133" s="835"/>
      <c r="K133" s="1260"/>
      <c r="L133" s="1355"/>
      <c r="M133" s="859"/>
      <c r="N133" s="860"/>
      <c r="O133" s="861"/>
      <c r="P133" s="1266"/>
      <c r="Q133" s="1257"/>
      <c r="R133" s="1356">
        <f t="shared" si="37"/>
        <v>0</v>
      </c>
      <c r="S133" s="678">
        <f t="shared" si="38"/>
        <v>0</v>
      </c>
      <c r="T133" s="679" t="str">
        <f t="shared" si="39"/>
        <v>-</v>
      </c>
      <c r="U133" s="691">
        <v>2.75</v>
      </c>
      <c r="V133" s="250">
        <v>0</v>
      </c>
      <c r="W133" s="251"/>
      <c r="X133" s="724" t="s">
        <v>1252</v>
      </c>
      <c r="Y133" s="724" t="s">
        <v>1261</v>
      </c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693"/>
      <c r="BP133" s="642"/>
      <c r="BQ133" s="441"/>
      <c r="BR133" s="441"/>
      <c r="BS133" s="441">
        <v>2</v>
      </c>
      <c r="BT133" s="441"/>
      <c r="BU133" s="441"/>
      <c r="BV133" s="587"/>
      <c r="BW133" s="441"/>
      <c r="BX133" s="441">
        <v>1</v>
      </c>
      <c r="BY133" s="441">
        <v>1</v>
      </c>
      <c r="BZ133" s="587"/>
      <c r="CA133" s="41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/>
      <c r="CS133" s="26"/>
      <c r="CT133" s="26"/>
      <c r="CU133" s="26"/>
      <c r="CV133" s="26"/>
      <c r="CW133" s="26"/>
      <c r="CX133" s="26"/>
      <c r="CY133" s="26"/>
      <c r="CZ133" s="26"/>
      <c r="DA133" s="26"/>
      <c r="DB133" s="26"/>
      <c r="DC133" s="26"/>
      <c r="DD133" s="26"/>
      <c r="DE133" s="26"/>
      <c r="DF133" s="26"/>
      <c r="DG133" s="26"/>
      <c r="DH133" s="26"/>
      <c r="DI133" s="26"/>
      <c r="DJ133" s="26"/>
      <c r="DK133" s="26"/>
      <c r="DL133" s="26"/>
      <c r="DM133" s="26"/>
      <c r="DN133" s="26"/>
      <c r="DO133" s="26"/>
      <c r="DP133" s="26"/>
      <c r="DQ133" s="26"/>
      <c r="DR133" s="26"/>
      <c r="DS133" s="26"/>
      <c r="DT133" s="26"/>
      <c r="DU133" s="26"/>
      <c r="DV133" s="26"/>
      <c r="DW133" s="26"/>
      <c r="DX133" s="26"/>
      <c r="DY133" s="26"/>
      <c r="DZ133" s="26"/>
      <c r="EA133" s="26"/>
      <c r="EB133" s="26"/>
      <c r="EC133" s="26"/>
      <c r="ED133" s="26"/>
      <c r="EE133" s="26"/>
      <c r="EF133" s="26"/>
      <c r="EG133" s="26"/>
      <c r="EH133" s="26"/>
      <c r="EI133" s="26"/>
      <c r="EJ133" s="26"/>
      <c r="EK133" s="26"/>
      <c r="EL133" s="26"/>
      <c r="EM133" s="26"/>
      <c r="EN133" s="26"/>
      <c r="EO133" s="26"/>
      <c r="EP133" s="26"/>
      <c r="EQ133" s="26"/>
      <c r="ER133" s="26"/>
      <c r="ES133" s="26"/>
      <c r="ET133" s="26"/>
      <c r="EU133" s="26"/>
      <c r="EV133" s="26"/>
      <c r="EW133" s="26"/>
      <c r="EX133" s="26"/>
      <c r="EY133" s="26"/>
      <c r="EZ133" s="26"/>
      <c r="FA133" s="26"/>
      <c r="FB133" s="26"/>
      <c r="FC133" s="26"/>
      <c r="FD133" s="26"/>
      <c r="FE133" s="26"/>
      <c r="FF133" s="26"/>
      <c r="FG133" s="26"/>
      <c r="FH133" s="26"/>
      <c r="FI133" s="26"/>
      <c r="FJ133" s="26"/>
      <c r="FK133" s="26"/>
      <c r="FL133" s="26"/>
      <c r="FM133" s="26"/>
      <c r="FN133" s="26"/>
      <c r="FO133" s="26"/>
      <c r="FP133" s="26"/>
      <c r="FQ133" s="26"/>
      <c r="FR133" s="26"/>
      <c r="FS133" s="26"/>
      <c r="FT133" s="26"/>
      <c r="FU133" s="26"/>
      <c r="FV133" s="26"/>
      <c r="FW133" s="26"/>
      <c r="FX133" s="26"/>
      <c r="FY133" s="26"/>
      <c r="FZ133" s="26"/>
      <c r="GA133" s="26"/>
      <c r="GB133" s="26"/>
      <c r="GC133" s="26"/>
      <c r="GD133" s="26"/>
      <c r="GE133" s="26"/>
      <c r="GF133" s="26"/>
      <c r="GG133" s="26"/>
      <c r="GH133" s="26"/>
      <c r="GI133" s="26"/>
      <c r="GJ133" s="26"/>
      <c r="GK133" s="26"/>
      <c r="GL133" s="26"/>
      <c r="GM133" s="26"/>
      <c r="GN133" s="26"/>
      <c r="GO133" s="26"/>
      <c r="GP133" s="26"/>
      <c r="GQ133" s="26"/>
      <c r="GR133" s="26"/>
      <c r="GS133" s="26"/>
      <c r="GT133" s="26"/>
      <c r="GU133" s="26"/>
      <c r="GV133" s="26"/>
      <c r="GW133" s="26"/>
      <c r="GX133" s="26"/>
      <c r="GY133" s="26"/>
      <c r="GZ133" s="26"/>
      <c r="HA133" s="26"/>
      <c r="HB133" s="26"/>
      <c r="HC133" s="26"/>
      <c r="HD133" s="26"/>
      <c r="HE133" s="26"/>
      <c r="HF133" s="26"/>
      <c r="HG133" s="26"/>
      <c r="HH133" s="26"/>
      <c r="HI133" s="26"/>
      <c r="HJ133" s="26"/>
      <c r="HK133" s="26"/>
      <c r="HL133" s="26"/>
      <c r="HM133" s="26"/>
      <c r="HN133" s="26"/>
      <c r="HO133" s="26"/>
      <c r="HP133" s="26"/>
      <c r="HQ133" s="26"/>
      <c r="HR133" s="26"/>
      <c r="HS133" s="26"/>
      <c r="HT133" s="26"/>
      <c r="HU133" s="26"/>
      <c r="HV133" s="26"/>
      <c r="HW133" s="26"/>
      <c r="HX133" s="26"/>
      <c r="HY133" s="26"/>
      <c r="HZ133" s="26"/>
      <c r="IA133" s="26"/>
      <c r="IB133" s="26"/>
      <c r="IC133" s="26"/>
      <c r="ID133" s="26"/>
      <c r="IE133" s="26"/>
      <c r="IF133" s="26"/>
      <c r="IG133" s="26"/>
      <c r="IH133" s="26"/>
      <c r="II133" s="26"/>
      <c r="IJ133" s="26"/>
      <c r="IK133" s="26"/>
      <c r="IL133" s="26"/>
      <c r="IM133" s="26"/>
      <c r="IN133" s="26"/>
      <c r="IO133" s="26"/>
      <c r="IP133" s="26"/>
      <c r="IQ133" s="26"/>
      <c r="IR133" s="26"/>
      <c r="IS133" s="26"/>
      <c r="IT133" s="26"/>
      <c r="IU133" s="26"/>
      <c r="IV133" s="26"/>
      <c r="IW133" s="26"/>
      <c r="IX133" s="26"/>
      <c r="IY133" s="26"/>
      <c r="IZ133" s="26"/>
      <c r="JA133" s="26"/>
      <c r="JB133" s="26"/>
      <c r="JC133" s="26"/>
      <c r="JD133" s="26"/>
      <c r="JE133" s="26"/>
      <c r="JF133" s="26"/>
      <c r="JG133" s="26"/>
      <c r="JH133" s="26"/>
      <c r="JI133" s="26"/>
      <c r="JJ133" s="26"/>
      <c r="JK133" s="26"/>
      <c r="JL133" s="26"/>
      <c r="JM133" s="26"/>
      <c r="JN133" s="26"/>
      <c r="JO133" s="26"/>
      <c r="JP133" s="26"/>
      <c r="JQ133" s="26"/>
      <c r="JR133" s="26"/>
      <c r="JS133" s="26"/>
      <c r="JT133" s="26"/>
      <c r="JU133" s="26"/>
      <c r="JV133" s="26"/>
      <c r="JW133" s="26"/>
      <c r="JX133" s="26"/>
      <c r="JY133" s="26"/>
      <c r="JZ133" s="26"/>
      <c r="KA133" s="26"/>
      <c r="KB133" s="26"/>
      <c r="KC133" s="26"/>
      <c r="KD133" s="26"/>
      <c r="KE133" s="26"/>
      <c r="KF133" s="26"/>
      <c r="KG133" s="26"/>
      <c r="KH133" s="26"/>
      <c r="KI133" s="26"/>
      <c r="KJ133" s="26"/>
      <c r="KK133" s="26"/>
      <c r="KL133" s="26"/>
      <c r="KM133" s="26"/>
      <c r="KN133" s="26"/>
      <c r="KO133" s="26"/>
      <c r="KP133" s="26"/>
      <c r="KQ133" s="27"/>
    </row>
    <row r="134" spans="1:303" ht="13" customHeight="1">
      <c r="A134" s="1250" t="s">
        <v>607</v>
      </c>
      <c r="B134" s="689" t="s">
        <v>608</v>
      </c>
      <c r="C134" s="689" t="s">
        <v>609</v>
      </c>
      <c r="D134" s="660">
        <v>1</v>
      </c>
      <c r="E134" s="661">
        <v>316</v>
      </c>
      <c r="F134" s="811"/>
      <c r="G134" s="799"/>
      <c r="H134" s="800"/>
      <c r="I134" s="801"/>
      <c r="J134" s="802"/>
      <c r="K134" s="862"/>
      <c r="L134" s="863"/>
      <c r="M134" s="844"/>
      <c r="N134" s="845"/>
      <c r="O134" s="846"/>
      <c r="P134" s="1116"/>
      <c r="Q134" s="1267"/>
      <c r="R134" s="637">
        <f t="shared" si="37"/>
        <v>0</v>
      </c>
      <c r="S134" s="247">
        <f t="shared" si="38"/>
        <v>0</v>
      </c>
      <c r="T134" s="690" t="str">
        <f t="shared" si="39"/>
        <v>-</v>
      </c>
      <c r="U134" s="691">
        <v>4.29</v>
      </c>
      <c r="V134" s="250">
        <f t="shared" si="33"/>
        <v>0</v>
      </c>
      <c r="W134" s="251"/>
      <c r="X134" s="727" t="s">
        <v>1252</v>
      </c>
      <c r="Y134" s="727" t="s">
        <v>1260</v>
      </c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693"/>
      <c r="BP134" s="642"/>
      <c r="BQ134" s="441"/>
      <c r="BR134" s="441">
        <v>1</v>
      </c>
      <c r="BS134" s="441"/>
      <c r="BT134" s="441"/>
      <c r="BU134" s="441"/>
      <c r="BV134" s="587"/>
      <c r="BW134" s="441"/>
      <c r="BX134" s="441"/>
      <c r="BY134" s="441">
        <v>1</v>
      </c>
      <c r="BZ134" s="587"/>
      <c r="CA134" s="41"/>
      <c r="CB134" s="26"/>
      <c r="CC134" s="26"/>
      <c r="CD134" s="26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  <c r="CR134" s="26"/>
      <c r="CS134" s="26"/>
      <c r="CT134" s="26"/>
      <c r="CU134" s="26"/>
      <c r="CV134" s="26"/>
      <c r="CW134" s="26"/>
      <c r="CX134" s="26"/>
      <c r="CY134" s="26"/>
      <c r="CZ134" s="26"/>
      <c r="DA134" s="26"/>
      <c r="DB134" s="26"/>
      <c r="DC134" s="26"/>
      <c r="DD134" s="26"/>
      <c r="DE134" s="26"/>
      <c r="DF134" s="26"/>
      <c r="DG134" s="26"/>
      <c r="DH134" s="26"/>
      <c r="DI134" s="26"/>
      <c r="DJ134" s="26"/>
      <c r="DK134" s="26"/>
      <c r="DL134" s="26"/>
      <c r="DM134" s="26"/>
      <c r="DN134" s="26"/>
      <c r="DO134" s="26"/>
      <c r="DP134" s="26"/>
      <c r="DQ134" s="26"/>
      <c r="DR134" s="26"/>
      <c r="DS134" s="26"/>
      <c r="DT134" s="26"/>
      <c r="DU134" s="26"/>
      <c r="DV134" s="26"/>
      <c r="DW134" s="26"/>
      <c r="DX134" s="26"/>
      <c r="DY134" s="26"/>
      <c r="DZ134" s="26"/>
      <c r="EA134" s="26"/>
      <c r="EB134" s="26"/>
      <c r="EC134" s="26"/>
      <c r="ED134" s="26"/>
      <c r="EE134" s="26"/>
      <c r="EF134" s="26"/>
      <c r="EG134" s="26"/>
      <c r="EH134" s="26"/>
      <c r="EI134" s="26"/>
      <c r="EJ134" s="26"/>
      <c r="EK134" s="26"/>
      <c r="EL134" s="26"/>
      <c r="EM134" s="26"/>
      <c r="EN134" s="26"/>
      <c r="EO134" s="26"/>
      <c r="EP134" s="26"/>
      <c r="EQ134" s="26"/>
      <c r="ER134" s="26"/>
      <c r="ES134" s="26"/>
      <c r="ET134" s="26"/>
      <c r="EU134" s="26"/>
      <c r="EV134" s="26"/>
      <c r="EW134" s="26"/>
      <c r="EX134" s="26"/>
      <c r="EY134" s="26"/>
      <c r="EZ134" s="26"/>
      <c r="FA134" s="26"/>
      <c r="FB134" s="26"/>
      <c r="FC134" s="26"/>
      <c r="FD134" s="26"/>
      <c r="FE134" s="26"/>
      <c r="FF134" s="26"/>
      <c r="FG134" s="26"/>
      <c r="FH134" s="26"/>
      <c r="FI134" s="26"/>
      <c r="FJ134" s="26"/>
      <c r="FK134" s="26"/>
      <c r="FL134" s="26"/>
      <c r="FM134" s="26"/>
      <c r="FN134" s="26"/>
      <c r="FO134" s="26"/>
      <c r="FP134" s="26"/>
      <c r="FQ134" s="26"/>
      <c r="FR134" s="26"/>
      <c r="FS134" s="26"/>
      <c r="FT134" s="26"/>
      <c r="FU134" s="26"/>
      <c r="FV134" s="26"/>
      <c r="FW134" s="26"/>
      <c r="FX134" s="26"/>
      <c r="FY134" s="26"/>
      <c r="FZ134" s="26"/>
      <c r="GA134" s="26"/>
      <c r="GB134" s="26"/>
      <c r="GC134" s="26"/>
      <c r="GD134" s="26"/>
      <c r="GE134" s="26"/>
      <c r="GF134" s="26"/>
      <c r="GG134" s="26"/>
      <c r="GH134" s="26"/>
      <c r="GI134" s="26"/>
      <c r="GJ134" s="26"/>
      <c r="GK134" s="26"/>
      <c r="GL134" s="26"/>
      <c r="GM134" s="26"/>
      <c r="GN134" s="26"/>
      <c r="GO134" s="26"/>
      <c r="GP134" s="26"/>
      <c r="GQ134" s="26"/>
      <c r="GR134" s="26"/>
      <c r="GS134" s="26"/>
      <c r="GT134" s="26"/>
      <c r="GU134" s="26"/>
      <c r="GV134" s="26"/>
      <c r="GW134" s="26"/>
      <c r="GX134" s="26"/>
      <c r="GY134" s="26"/>
      <c r="GZ134" s="26"/>
      <c r="HA134" s="26"/>
      <c r="HB134" s="26"/>
      <c r="HC134" s="26"/>
      <c r="HD134" s="26"/>
      <c r="HE134" s="26"/>
      <c r="HF134" s="26"/>
      <c r="HG134" s="26"/>
      <c r="HH134" s="26"/>
      <c r="HI134" s="26"/>
      <c r="HJ134" s="26"/>
      <c r="HK134" s="26"/>
      <c r="HL134" s="26"/>
      <c r="HM134" s="26"/>
      <c r="HN134" s="26"/>
      <c r="HO134" s="26"/>
      <c r="HP134" s="26"/>
      <c r="HQ134" s="26"/>
      <c r="HR134" s="26"/>
      <c r="HS134" s="26"/>
      <c r="HT134" s="26"/>
      <c r="HU134" s="26"/>
      <c r="HV134" s="26"/>
      <c r="HW134" s="26"/>
      <c r="HX134" s="26"/>
      <c r="HY134" s="26"/>
      <c r="HZ134" s="26"/>
      <c r="IA134" s="26"/>
      <c r="IB134" s="26"/>
      <c r="IC134" s="26"/>
      <c r="ID134" s="26"/>
      <c r="IE134" s="26"/>
      <c r="IF134" s="26"/>
      <c r="IG134" s="26"/>
      <c r="IH134" s="26"/>
      <c r="II134" s="26"/>
      <c r="IJ134" s="26"/>
      <c r="IK134" s="26"/>
      <c r="IL134" s="26"/>
      <c r="IM134" s="26"/>
      <c r="IN134" s="26"/>
      <c r="IO134" s="26"/>
      <c r="IP134" s="26"/>
      <c r="IQ134" s="26"/>
      <c r="IR134" s="26"/>
      <c r="IS134" s="26"/>
      <c r="IT134" s="26"/>
      <c r="IU134" s="26"/>
      <c r="IV134" s="26"/>
      <c r="IW134" s="26"/>
      <c r="IX134" s="26"/>
      <c r="IY134" s="26"/>
      <c r="IZ134" s="26"/>
      <c r="JA134" s="26"/>
      <c r="JB134" s="26"/>
      <c r="JC134" s="26"/>
      <c r="JD134" s="26"/>
      <c r="JE134" s="26"/>
      <c r="JF134" s="26"/>
      <c r="JG134" s="26"/>
      <c r="JH134" s="26"/>
      <c r="JI134" s="26"/>
      <c r="JJ134" s="26"/>
      <c r="JK134" s="26"/>
      <c r="JL134" s="26"/>
      <c r="JM134" s="26"/>
      <c r="JN134" s="26"/>
      <c r="JO134" s="26"/>
      <c r="JP134" s="26"/>
      <c r="JQ134" s="26"/>
      <c r="JR134" s="26"/>
      <c r="JS134" s="26"/>
      <c r="JT134" s="26"/>
      <c r="JU134" s="26"/>
      <c r="JV134" s="26"/>
      <c r="JW134" s="26"/>
      <c r="JX134" s="26"/>
      <c r="JY134" s="26"/>
      <c r="JZ134" s="26"/>
      <c r="KA134" s="26"/>
      <c r="KB134" s="26"/>
      <c r="KC134" s="26"/>
      <c r="KD134" s="26"/>
      <c r="KE134" s="26"/>
      <c r="KF134" s="26"/>
      <c r="KG134" s="26"/>
      <c r="KH134" s="26"/>
      <c r="KI134" s="26"/>
      <c r="KJ134" s="26"/>
      <c r="KK134" s="26"/>
      <c r="KL134" s="26"/>
      <c r="KM134" s="26"/>
      <c r="KN134" s="26"/>
      <c r="KO134" s="26"/>
      <c r="KP134" s="26"/>
      <c r="KQ134" s="27"/>
    </row>
    <row r="135" spans="1:303" ht="13" customHeight="1">
      <c r="A135" s="1251"/>
      <c r="B135" s="694" t="s">
        <v>610</v>
      </c>
      <c r="C135" s="694" t="s">
        <v>611</v>
      </c>
      <c r="D135" s="670">
        <v>1</v>
      </c>
      <c r="E135" s="661">
        <v>226</v>
      </c>
      <c r="F135" s="812"/>
      <c r="G135" s="807"/>
      <c r="H135" s="808"/>
      <c r="I135" s="809"/>
      <c r="J135" s="810"/>
      <c r="K135" s="864"/>
      <c r="L135" s="865"/>
      <c r="M135" s="847"/>
      <c r="N135" s="848"/>
      <c r="O135" s="849"/>
      <c r="P135" s="1117"/>
      <c r="Q135" s="1256"/>
      <c r="R135" s="637">
        <f t="shared" si="37"/>
        <v>0</v>
      </c>
      <c r="S135" s="695">
        <f t="shared" si="38"/>
        <v>0</v>
      </c>
      <c r="T135" s="696" t="str">
        <f t="shared" si="39"/>
        <v>-</v>
      </c>
      <c r="U135" s="691">
        <v>3</v>
      </c>
      <c r="V135" s="250">
        <f t="shared" si="33"/>
        <v>0</v>
      </c>
      <c r="W135" s="251"/>
      <c r="X135" s="697" t="s">
        <v>1260</v>
      </c>
      <c r="Y135" s="697" t="s">
        <v>1261</v>
      </c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693"/>
      <c r="BP135" s="642"/>
      <c r="BQ135" s="441"/>
      <c r="BR135" s="441"/>
      <c r="BS135" s="441">
        <v>1</v>
      </c>
      <c r="BT135" s="441"/>
      <c r="BU135" s="441"/>
      <c r="BV135" s="587"/>
      <c r="BW135" s="441"/>
      <c r="BX135" s="441">
        <v>1</v>
      </c>
      <c r="BY135" s="441"/>
      <c r="BZ135" s="587"/>
      <c r="CA135" s="41"/>
      <c r="CB135" s="26"/>
      <c r="CC135" s="26"/>
      <c r="CD135" s="26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/>
      <c r="CS135" s="26"/>
      <c r="CT135" s="26"/>
      <c r="CU135" s="26"/>
      <c r="CV135" s="26"/>
      <c r="CW135" s="26"/>
      <c r="CX135" s="26"/>
      <c r="CY135" s="26"/>
      <c r="CZ135" s="26"/>
      <c r="DA135" s="26"/>
      <c r="DB135" s="26"/>
      <c r="DC135" s="26"/>
      <c r="DD135" s="26"/>
      <c r="DE135" s="26"/>
      <c r="DF135" s="26"/>
      <c r="DG135" s="26"/>
      <c r="DH135" s="26"/>
      <c r="DI135" s="26"/>
      <c r="DJ135" s="26"/>
      <c r="DK135" s="26"/>
      <c r="DL135" s="26"/>
      <c r="DM135" s="26"/>
      <c r="DN135" s="26"/>
      <c r="DO135" s="26"/>
      <c r="DP135" s="26"/>
      <c r="DQ135" s="26"/>
      <c r="DR135" s="26"/>
      <c r="DS135" s="26"/>
      <c r="DT135" s="26"/>
      <c r="DU135" s="26"/>
      <c r="DV135" s="26"/>
      <c r="DW135" s="26"/>
      <c r="DX135" s="26"/>
      <c r="DY135" s="26"/>
      <c r="DZ135" s="26"/>
      <c r="EA135" s="26"/>
      <c r="EB135" s="26"/>
      <c r="EC135" s="26"/>
      <c r="ED135" s="26"/>
      <c r="EE135" s="26"/>
      <c r="EF135" s="26"/>
      <c r="EG135" s="26"/>
      <c r="EH135" s="26"/>
      <c r="EI135" s="26"/>
      <c r="EJ135" s="26"/>
      <c r="EK135" s="26"/>
      <c r="EL135" s="26"/>
      <c r="EM135" s="26"/>
      <c r="EN135" s="26"/>
      <c r="EO135" s="26"/>
      <c r="EP135" s="26"/>
      <c r="EQ135" s="26"/>
      <c r="ER135" s="26"/>
      <c r="ES135" s="26"/>
      <c r="ET135" s="26"/>
      <c r="EU135" s="26"/>
      <c r="EV135" s="26"/>
      <c r="EW135" s="26"/>
      <c r="EX135" s="26"/>
      <c r="EY135" s="26"/>
      <c r="EZ135" s="26"/>
      <c r="FA135" s="26"/>
      <c r="FB135" s="26"/>
      <c r="FC135" s="26"/>
      <c r="FD135" s="26"/>
      <c r="FE135" s="26"/>
      <c r="FF135" s="26"/>
      <c r="FG135" s="26"/>
      <c r="FH135" s="26"/>
      <c r="FI135" s="26"/>
      <c r="FJ135" s="26"/>
      <c r="FK135" s="26"/>
      <c r="FL135" s="26"/>
      <c r="FM135" s="26"/>
      <c r="FN135" s="26"/>
      <c r="FO135" s="26"/>
      <c r="FP135" s="26"/>
      <c r="FQ135" s="26"/>
      <c r="FR135" s="26"/>
      <c r="FS135" s="26"/>
      <c r="FT135" s="26"/>
      <c r="FU135" s="26"/>
      <c r="FV135" s="26"/>
      <c r="FW135" s="26"/>
      <c r="FX135" s="26"/>
      <c r="FY135" s="26"/>
      <c r="FZ135" s="26"/>
      <c r="GA135" s="26"/>
      <c r="GB135" s="26"/>
      <c r="GC135" s="26"/>
      <c r="GD135" s="26"/>
      <c r="GE135" s="26"/>
      <c r="GF135" s="26"/>
      <c r="GG135" s="26"/>
      <c r="GH135" s="26"/>
      <c r="GI135" s="26"/>
      <c r="GJ135" s="26"/>
      <c r="GK135" s="26"/>
      <c r="GL135" s="26"/>
      <c r="GM135" s="26"/>
      <c r="GN135" s="26"/>
      <c r="GO135" s="26"/>
      <c r="GP135" s="26"/>
      <c r="GQ135" s="26"/>
      <c r="GR135" s="26"/>
      <c r="GS135" s="26"/>
      <c r="GT135" s="26"/>
      <c r="GU135" s="26"/>
      <c r="GV135" s="26"/>
      <c r="GW135" s="26"/>
      <c r="GX135" s="26"/>
      <c r="GY135" s="26"/>
      <c r="GZ135" s="26"/>
      <c r="HA135" s="26"/>
      <c r="HB135" s="26"/>
      <c r="HC135" s="26"/>
      <c r="HD135" s="26"/>
      <c r="HE135" s="26"/>
      <c r="HF135" s="26"/>
      <c r="HG135" s="26"/>
      <c r="HH135" s="26"/>
      <c r="HI135" s="26"/>
      <c r="HJ135" s="26"/>
      <c r="HK135" s="26"/>
      <c r="HL135" s="26"/>
      <c r="HM135" s="26"/>
      <c r="HN135" s="26"/>
      <c r="HO135" s="26"/>
      <c r="HP135" s="26"/>
      <c r="HQ135" s="26"/>
      <c r="HR135" s="26"/>
      <c r="HS135" s="26"/>
      <c r="HT135" s="26"/>
      <c r="HU135" s="26"/>
      <c r="HV135" s="26"/>
      <c r="HW135" s="26"/>
      <c r="HX135" s="26"/>
      <c r="HY135" s="26"/>
      <c r="HZ135" s="26"/>
      <c r="IA135" s="26"/>
      <c r="IB135" s="26"/>
      <c r="IC135" s="26"/>
      <c r="ID135" s="26"/>
      <c r="IE135" s="26"/>
      <c r="IF135" s="26"/>
      <c r="IG135" s="26"/>
      <c r="IH135" s="26"/>
      <c r="II135" s="26"/>
      <c r="IJ135" s="26"/>
      <c r="IK135" s="26"/>
      <c r="IL135" s="26"/>
      <c r="IM135" s="26"/>
      <c r="IN135" s="26"/>
      <c r="IO135" s="26"/>
      <c r="IP135" s="26"/>
      <c r="IQ135" s="26"/>
      <c r="IR135" s="26"/>
      <c r="IS135" s="26"/>
      <c r="IT135" s="26"/>
      <c r="IU135" s="26"/>
      <c r="IV135" s="26"/>
      <c r="IW135" s="26"/>
      <c r="IX135" s="26"/>
      <c r="IY135" s="26"/>
      <c r="IZ135" s="26"/>
      <c r="JA135" s="26"/>
      <c r="JB135" s="26"/>
      <c r="JC135" s="26"/>
      <c r="JD135" s="26"/>
      <c r="JE135" s="26"/>
      <c r="JF135" s="26"/>
      <c r="JG135" s="26"/>
      <c r="JH135" s="26"/>
      <c r="JI135" s="26"/>
      <c r="JJ135" s="26"/>
      <c r="JK135" s="26"/>
      <c r="JL135" s="26"/>
      <c r="JM135" s="26"/>
      <c r="JN135" s="26"/>
      <c r="JO135" s="26"/>
      <c r="JP135" s="26"/>
      <c r="JQ135" s="26"/>
      <c r="JR135" s="26"/>
      <c r="JS135" s="26"/>
      <c r="JT135" s="26"/>
      <c r="JU135" s="26"/>
      <c r="JV135" s="26"/>
      <c r="JW135" s="26"/>
      <c r="JX135" s="26"/>
      <c r="JY135" s="26"/>
      <c r="JZ135" s="26"/>
      <c r="KA135" s="26"/>
      <c r="KB135" s="26"/>
      <c r="KC135" s="26"/>
      <c r="KD135" s="26"/>
      <c r="KE135" s="26"/>
      <c r="KF135" s="26"/>
      <c r="KG135" s="26"/>
      <c r="KH135" s="26"/>
      <c r="KI135" s="26"/>
      <c r="KJ135" s="26"/>
      <c r="KK135" s="26"/>
      <c r="KL135" s="26"/>
      <c r="KM135" s="26"/>
      <c r="KN135" s="26"/>
      <c r="KO135" s="26"/>
      <c r="KP135" s="26"/>
      <c r="KQ135" s="27"/>
    </row>
    <row r="136" spans="1:303" ht="13" customHeight="1">
      <c r="A136" s="1251"/>
      <c r="B136" s="694" t="s">
        <v>612</v>
      </c>
      <c r="C136" s="694" t="s">
        <v>613</v>
      </c>
      <c r="D136" s="670">
        <v>1</v>
      </c>
      <c r="E136" s="661">
        <v>275</v>
      </c>
      <c r="F136" s="812"/>
      <c r="G136" s="807"/>
      <c r="H136" s="808"/>
      <c r="I136" s="809"/>
      <c r="J136" s="810"/>
      <c r="K136" s="864"/>
      <c r="L136" s="865"/>
      <c r="M136" s="847"/>
      <c r="N136" s="848"/>
      <c r="O136" s="849"/>
      <c r="P136" s="1117"/>
      <c r="Q136" s="1256"/>
      <c r="R136" s="637">
        <f t="shared" si="37"/>
        <v>0</v>
      </c>
      <c r="S136" s="695">
        <f t="shared" si="38"/>
        <v>0</v>
      </c>
      <c r="T136" s="696" t="str">
        <f t="shared" si="39"/>
        <v>-</v>
      </c>
      <c r="U136" s="691">
        <v>2.94</v>
      </c>
      <c r="V136" s="250">
        <f t="shared" ref="V136:V154" si="40">U136*R136</f>
        <v>0</v>
      </c>
      <c r="W136" s="251"/>
      <c r="X136" s="697" t="s">
        <v>1252</v>
      </c>
      <c r="Y136" s="697" t="s">
        <v>1260</v>
      </c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693"/>
      <c r="BP136" s="642"/>
      <c r="BQ136" s="441"/>
      <c r="BR136" s="441">
        <v>1</v>
      </c>
      <c r="BS136" s="441"/>
      <c r="BT136" s="441"/>
      <c r="BU136" s="441"/>
      <c r="BV136" s="587"/>
      <c r="BW136" s="441"/>
      <c r="BX136" s="441"/>
      <c r="BY136" s="441">
        <v>1</v>
      </c>
      <c r="BZ136" s="587"/>
      <c r="CA136" s="41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  <c r="EF136" s="26"/>
      <c r="EG136" s="26"/>
      <c r="EH136" s="26"/>
      <c r="EI136" s="26"/>
      <c r="EJ136" s="26"/>
      <c r="EK136" s="26"/>
      <c r="EL136" s="26"/>
      <c r="EM136" s="26"/>
      <c r="EN136" s="26"/>
      <c r="EO136" s="26"/>
      <c r="EP136" s="26"/>
      <c r="EQ136" s="26"/>
      <c r="ER136" s="26"/>
      <c r="ES136" s="26"/>
      <c r="ET136" s="26"/>
      <c r="EU136" s="26"/>
      <c r="EV136" s="26"/>
      <c r="EW136" s="26"/>
      <c r="EX136" s="26"/>
      <c r="EY136" s="26"/>
      <c r="EZ136" s="26"/>
      <c r="FA136" s="26"/>
      <c r="FB136" s="26"/>
      <c r="FC136" s="26"/>
      <c r="FD136" s="26"/>
      <c r="FE136" s="26"/>
      <c r="FF136" s="26"/>
      <c r="FG136" s="26"/>
      <c r="FH136" s="26"/>
      <c r="FI136" s="26"/>
      <c r="FJ136" s="26"/>
      <c r="FK136" s="26"/>
      <c r="FL136" s="26"/>
      <c r="FM136" s="26"/>
      <c r="FN136" s="26"/>
      <c r="FO136" s="26"/>
      <c r="FP136" s="26"/>
      <c r="FQ136" s="26"/>
      <c r="FR136" s="26"/>
      <c r="FS136" s="26"/>
      <c r="FT136" s="26"/>
      <c r="FU136" s="26"/>
      <c r="FV136" s="26"/>
      <c r="FW136" s="26"/>
      <c r="FX136" s="26"/>
      <c r="FY136" s="26"/>
      <c r="FZ136" s="26"/>
      <c r="GA136" s="26"/>
      <c r="GB136" s="26"/>
      <c r="GC136" s="26"/>
      <c r="GD136" s="26"/>
      <c r="GE136" s="26"/>
      <c r="GF136" s="26"/>
      <c r="GG136" s="26"/>
      <c r="GH136" s="26"/>
      <c r="GI136" s="26"/>
      <c r="GJ136" s="26"/>
      <c r="GK136" s="26"/>
      <c r="GL136" s="26"/>
      <c r="GM136" s="26"/>
      <c r="GN136" s="26"/>
      <c r="GO136" s="26"/>
      <c r="GP136" s="26"/>
      <c r="GQ136" s="26"/>
      <c r="GR136" s="26"/>
      <c r="GS136" s="26"/>
      <c r="GT136" s="26"/>
      <c r="GU136" s="26"/>
      <c r="GV136" s="26"/>
      <c r="GW136" s="26"/>
      <c r="GX136" s="26"/>
      <c r="GY136" s="26"/>
      <c r="GZ136" s="26"/>
      <c r="HA136" s="26"/>
      <c r="HB136" s="26"/>
      <c r="HC136" s="26"/>
      <c r="HD136" s="26"/>
      <c r="HE136" s="26"/>
      <c r="HF136" s="26"/>
      <c r="HG136" s="26"/>
      <c r="HH136" s="26"/>
      <c r="HI136" s="26"/>
      <c r="HJ136" s="26"/>
      <c r="HK136" s="26"/>
      <c r="HL136" s="26"/>
      <c r="HM136" s="26"/>
      <c r="HN136" s="26"/>
      <c r="HO136" s="26"/>
      <c r="HP136" s="26"/>
      <c r="HQ136" s="26"/>
      <c r="HR136" s="26"/>
      <c r="HS136" s="26"/>
      <c r="HT136" s="26"/>
      <c r="HU136" s="26"/>
      <c r="HV136" s="26"/>
      <c r="HW136" s="26"/>
      <c r="HX136" s="26"/>
      <c r="HY136" s="26"/>
      <c r="HZ136" s="26"/>
      <c r="IA136" s="26"/>
      <c r="IB136" s="26"/>
      <c r="IC136" s="26"/>
      <c r="ID136" s="26"/>
      <c r="IE136" s="26"/>
      <c r="IF136" s="26"/>
      <c r="IG136" s="26"/>
      <c r="IH136" s="26"/>
      <c r="II136" s="26"/>
      <c r="IJ136" s="26"/>
      <c r="IK136" s="26"/>
      <c r="IL136" s="26"/>
      <c r="IM136" s="26"/>
      <c r="IN136" s="26"/>
      <c r="IO136" s="26"/>
      <c r="IP136" s="26"/>
      <c r="IQ136" s="26"/>
      <c r="IR136" s="26"/>
      <c r="IS136" s="26"/>
      <c r="IT136" s="26"/>
      <c r="IU136" s="26"/>
      <c r="IV136" s="26"/>
      <c r="IW136" s="26"/>
      <c r="IX136" s="26"/>
      <c r="IY136" s="26"/>
      <c r="IZ136" s="26"/>
      <c r="JA136" s="26"/>
      <c r="JB136" s="26"/>
      <c r="JC136" s="26"/>
      <c r="JD136" s="26"/>
      <c r="JE136" s="26"/>
      <c r="JF136" s="26"/>
      <c r="JG136" s="26"/>
      <c r="JH136" s="26"/>
      <c r="JI136" s="26"/>
      <c r="JJ136" s="26"/>
      <c r="JK136" s="26"/>
      <c r="JL136" s="26"/>
      <c r="JM136" s="26"/>
      <c r="JN136" s="26"/>
      <c r="JO136" s="26"/>
      <c r="JP136" s="26"/>
      <c r="JQ136" s="26"/>
      <c r="JR136" s="26"/>
      <c r="JS136" s="26"/>
      <c r="JT136" s="26"/>
      <c r="JU136" s="26"/>
      <c r="JV136" s="26"/>
      <c r="JW136" s="26"/>
      <c r="JX136" s="26"/>
      <c r="JY136" s="26"/>
      <c r="JZ136" s="26"/>
      <c r="KA136" s="26"/>
      <c r="KB136" s="26"/>
      <c r="KC136" s="26"/>
      <c r="KD136" s="26"/>
      <c r="KE136" s="26"/>
      <c r="KF136" s="26"/>
      <c r="KG136" s="26"/>
      <c r="KH136" s="26"/>
      <c r="KI136" s="26"/>
      <c r="KJ136" s="26"/>
      <c r="KK136" s="26"/>
      <c r="KL136" s="26"/>
      <c r="KM136" s="26"/>
      <c r="KN136" s="26"/>
      <c r="KO136" s="26"/>
      <c r="KP136" s="26"/>
      <c r="KQ136" s="27"/>
    </row>
    <row r="137" spans="1:303" ht="13" customHeight="1">
      <c r="A137" s="1251"/>
      <c r="B137" s="694" t="s">
        <v>614</v>
      </c>
      <c r="C137" s="694" t="s">
        <v>615</v>
      </c>
      <c r="D137" s="670">
        <v>1</v>
      </c>
      <c r="E137" s="661">
        <v>217</v>
      </c>
      <c r="F137" s="812"/>
      <c r="G137" s="807"/>
      <c r="H137" s="808"/>
      <c r="I137" s="809"/>
      <c r="J137" s="810"/>
      <c r="K137" s="864"/>
      <c r="L137" s="865"/>
      <c r="M137" s="847"/>
      <c r="N137" s="848"/>
      <c r="O137" s="849"/>
      <c r="P137" s="1117"/>
      <c r="Q137" s="1256"/>
      <c r="R137" s="637">
        <f t="shared" si="37"/>
        <v>0</v>
      </c>
      <c r="S137" s="695">
        <f t="shared" si="38"/>
        <v>0</v>
      </c>
      <c r="T137" s="696" t="str">
        <f t="shared" si="39"/>
        <v>-</v>
      </c>
      <c r="U137" s="691">
        <v>2.5</v>
      </c>
      <c r="V137" s="250">
        <f t="shared" si="40"/>
        <v>0</v>
      </c>
      <c r="W137" s="251"/>
      <c r="X137" s="697" t="s">
        <v>1260</v>
      </c>
      <c r="Y137" s="697" t="s">
        <v>1261</v>
      </c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693"/>
      <c r="BP137" s="642"/>
      <c r="BQ137" s="441"/>
      <c r="BR137" s="441"/>
      <c r="BS137" s="441">
        <v>1</v>
      </c>
      <c r="BT137" s="441"/>
      <c r="BU137" s="441"/>
      <c r="BV137" s="587"/>
      <c r="BW137" s="441"/>
      <c r="BX137" s="441">
        <v>1</v>
      </c>
      <c r="BY137" s="441"/>
      <c r="BZ137" s="587"/>
      <c r="CA137" s="41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  <c r="HN137" s="26"/>
      <c r="HO137" s="26"/>
      <c r="HP137" s="26"/>
      <c r="HQ137" s="26"/>
      <c r="HR137" s="26"/>
      <c r="HS137" s="26"/>
      <c r="HT137" s="26"/>
      <c r="HU137" s="26"/>
      <c r="HV137" s="26"/>
      <c r="HW137" s="26"/>
      <c r="HX137" s="26"/>
      <c r="HY137" s="26"/>
      <c r="HZ137" s="26"/>
      <c r="IA137" s="26"/>
      <c r="IB137" s="26"/>
      <c r="IC137" s="26"/>
      <c r="ID137" s="26"/>
      <c r="IE137" s="26"/>
      <c r="IF137" s="26"/>
      <c r="IG137" s="26"/>
      <c r="IH137" s="26"/>
      <c r="II137" s="26"/>
      <c r="IJ137" s="26"/>
      <c r="IK137" s="26"/>
      <c r="IL137" s="26"/>
      <c r="IM137" s="26"/>
      <c r="IN137" s="26"/>
      <c r="IO137" s="26"/>
      <c r="IP137" s="26"/>
      <c r="IQ137" s="26"/>
      <c r="IR137" s="26"/>
      <c r="IS137" s="26"/>
      <c r="IT137" s="26"/>
      <c r="IU137" s="26"/>
      <c r="IV137" s="26"/>
      <c r="IW137" s="26"/>
      <c r="IX137" s="26"/>
      <c r="IY137" s="26"/>
      <c r="IZ137" s="26"/>
      <c r="JA137" s="26"/>
      <c r="JB137" s="26"/>
      <c r="JC137" s="26"/>
      <c r="JD137" s="26"/>
      <c r="JE137" s="26"/>
      <c r="JF137" s="26"/>
      <c r="JG137" s="26"/>
      <c r="JH137" s="26"/>
      <c r="JI137" s="26"/>
      <c r="JJ137" s="26"/>
      <c r="JK137" s="26"/>
      <c r="JL137" s="26"/>
      <c r="JM137" s="26"/>
      <c r="JN137" s="26"/>
      <c r="JO137" s="26"/>
      <c r="JP137" s="26"/>
      <c r="JQ137" s="26"/>
      <c r="JR137" s="26"/>
      <c r="JS137" s="26"/>
      <c r="JT137" s="26"/>
      <c r="JU137" s="26"/>
      <c r="JV137" s="26"/>
      <c r="JW137" s="26"/>
      <c r="JX137" s="26"/>
      <c r="JY137" s="26"/>
      <c r="JZ137" s="26"/>
      <c r="KA137" s="26"/>
      <c r="KB137" s="26"/>
      <c r="KC137" s="26"/>
      <c r="KD137" s="26"/>
      <c r="KE137" s="26"/>
      <c r="KF137" s="26"/>
      <c r="KG137" s="26"/>
      <c r="KH137" s="26"/>
      <c r="KI137" s="26"/>
      <c r="KJ137" s="26"/>
      <c r="KK137" s="26"/>
      <c r="KL137" s="26"/>
      <c r="KM137" s="26"/>
      <c r="KN137" s="26"/>
      <c r="KO137" s="26"/>
      <c r="KP137" s="26"/>
      <c r="KQ137" s="27"/>
    </row>
    <row r="138" spans="1:303" ht="13" customHeight="1">
      <c r="A138" s="1252"/>
      <c r="B138" s="723" t="s">
        <v>616</v>
      </c>
      <c r="C138" s="723" t="s">
        <v>617</v>
      </c>
      <c r="D138" s="676">
        <v>1</v>
      </c>
      <c r="E138" s="677">
        <v>269</v>
      </c>
      <c r="F138" s="837"/>
      <c r="G138" s="832"/>
      <c r="H138" s="833"/>
      <c r="I138" s="834"/>
      <c r="J138" s="835"/>
      <c r="K138" s="866"/>
      <c r="L138" s="867"/>
      <c r="M138" s="859"/>
      <c r="N138" s="860"/>
      <c r="O138" s="861"/>
      <c r="P138" s="1118"/>
      <c r="Q138" s="1257"/>
      <c r="R138" s="263">
        <f t="shared" si="37"/>
        <v>0</v>
      </c>
      <c r="S138" s="263">
        <f t="shared" si="38"/>
        <v>0</v>
      </c>
      <c r="T138" s="721" t="str">
        <f t="shared" si="39"/>
        <v>-</v>
      </c>
      <c r="U138" s="691">
        <v>2.36</v>
      </c>
      <c r="V138" s="250">
        <f t="shared" si="40"/>
        <v>0</v>
      </c>
      <c r="W138" s="251"/>
      <c r="X138" s="729" t="s">
        <v>1260</v>
      </c>
      <c r="Y138" s="729" t="s">
        <v>1260</v>
      </c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693"/>
      <c r="BP138" s="642"/>
      <c r="BQ138" s="441"/>
      <c r="BR138" s="441">
        <v>1</v>
      </c>
      <c r="BS138" s="441"/>
      <c r="BT138" s="441"/>
      <c r="BU138" s="441"/>
      <c r="BV138" s="587"/>
      <c r="BW138" s="441"/>
      <c r="BX138" s="441">
        <v>1</v>
      </c>
      <c r="BY138" s="441"/>
      <c r="BZ138" s="587"/>
      <c r="CA138" s="41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  <c r="IR138" s="26"/>
      <c r="IS138" s="26"/>
      <c r="IT138" s="26"/>
      <c r="IU138" s="26"/>
      <c r="IV138" s="26"/>
      <c r="IW138" s="26"/>
      <c r="IX138" s="26"/>
      <c r="IY138" s="26"/>
      <c r="IZ138" s="26"/>
      <c r="JA138" s="26"/>
      <c r="JB138" s="26"/>
      <c r="JC138" s="26"/>
      <c r="JD138" s="26"/>
      <c r="JE138" s="26"/>
      <c r="JF138" s="26"/>
      <c r="JG138" s="26"/>
      <c r="JH138" s="26"/>
      <c r="JI138" s="26"/>
      <c r="JJ138" s="26"/>
      <c r="JK138" s="26"/>
      <c r="JL138" s="26"/>
      <c r="JM138" s="26"/>
      <c r="JN138" s="26"/>
      <c r="JO138" s="26"/>
      <c r="JP138" s="26"/>
      <c r="JQ138" s="26"/>
      <c r="JR138" s="26"/>
      <c r="JS138" s="26"/>
      <c r="JT138" s="26"/>
      <c r="JU138" s="26"/>
      <c r="JV138" s="26"/>
      <c r="JW138" s="26"/>
      <c r="JX138" s="26"/>
      <c r="JY138" s="26"/>
      <c r="JZ138" s="26"/>
      <c r="KA138" s="26"/>
      <c r="KB138" s="26"/>
      <c r="KC138" s="26"/>
      <c r="KD138" s="26"/>
      <c r="KE138" s="26"/>
      <c r="KF138" s="26"/>
      <c r="KG138" s="26"/>
      <c r="KH138" s="26"/>
      <c r="KI138" s="26"/>
      <c r="KJ138" s="26"/>
      <c r="KK138" s="26"/>
      <c r="KL138" s="26"/>
      <c r="KM138" s="26"/>
      <c r="KN138" s="26"/>
      <c r="KO138" s="26"/>
      <c r="KP138" s="26"/>
      <c r="KQ138" s="27"/>
    </row>
    <row r="139" spans="1:303" ht="13" customHeight="1">
      <c r="A139" s="1250" t="s">
        <v>1785</v>
      </c>
      <c r="B139" s="689" t="s">
        <v>1952</v>
      </c>
      <c r="C139" s="689" t="s">
        <v>598</v>
      </c>
      <c r="D139" s="660">
        <v>1</v>
      </c>
      <c r="E139" s="661">
        <v>346</v>
      </c>
      <c r="F139" s="811"/>
      <c r="G139" s="799"/>
      <c r="H139" s="800"/>
      <c r="I139" s="801"/>
      <c r="J139" s="802"/>
      <c r="K139" s="862"/>
      <c r="L139" s="863"/>
      <c r="M139" s="844"/>
      <c r="N139" s="845"/>
      <c r="O139" s="846"/>
      <c r="P139" s="1116"/>
      <c r="Q139" s="1267"/>
      <c r="R139" s="637">
        <f t="shared" si="37"/>
        <v>0</v>
      </c>
      <c r="S139" s="247">
        <f t="shared" si="38"/>
        <v>0</v>
      </c>
      <c r="T139" s="690" t="str">
        <f t="shared" si="39"/>
        <v>-</v>
      </c>
      <c r="U139" s="691">
        <v>8.6999999999999993</v>
      </c>
      <c r="V139" s="250">
        <f t="shared" si="40"/>
        <v>0</v>
      </c>
      <c r="W139" s="251"/>
      <c r="X139" s="727" t="s">
        <v>1260</v>
      </c>
      <c r="Y139" s="727" t="s">
        <v>1257</v>
      </c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693"/>
      <c r="BP139" s="642"/>
      <c r="BQ139" s="441"/>
      <c r="BR139" s="441"/>
      <c r="BS139" s="441"/>
      <c r="BT139" s="441">
        <v>1</v>
      </c>
      <c r="BU139" s="441"/>
      <c r="BV139" s="587"/>
      <c r="BW139" s="441"/>
      <c r="BX139" s="441">
        <v>1</v>
      </c>
      <c r="BY139" s="441"/>
      <c r="BZ139" s="587"/>
      <c r="CA139" s="41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  <c r="EF139" s="26"/>
      <c r="EG139" s="26"/>
      <c r="EH139" s="26"/>
      <c r="EI139" s="26"/>
      <c r="EJ139" s="26"/>
      <c r="EK139" s="26"/>
      <c r="EL139" s="26"/>
      <c r="EM139" s="26"/>
      <c r="EN139" s="26"/>
      <c r="EO139" s="26"/>
      <c r="EP139" s="26"/>
      <c r="EQ139" s="26"/>
      <c r="ER139" s="26"/>
      <c r="ES139" s="26"/>
      <c r="ET139" s="26"/>
      <c r="EU139" s="26"/>
      <c r="EV139" s="26"/>
      <c r="EW139" s="26"/>
      <c r="EX139" s="26"/>
      <c r="EY139" s="26"/>
      <c r="EZ139" s="26"/>
      <c r="FA139" s="26"/>
      <c r="FB139" s="26"/>
      <c r="FC139" s="26"/>
      <c r="FD139" s="26"/>
      <c r="FE139" s="26"/>
      <c r="FF139" s="26"/>
      <c r="FG139" s="26"/>
      <c r="FH139" s="26"/>
      <c r="FI139" s="26"/>
      <c r="FJ139" s="26"/>
      <c r="FK139" s="26"/>
      <c r="FL139" s="26"/>
      <c r="FM139" s="26"/>
      <c r="FN139" s="26"/>
      <c r="FO139" s="26"/>
      <c r="FP139" s="26"/>
      <c r="FQ139" s="26"/>
      <c r="FR139" s="26"/>
      <c r="FS139" s="26"/>
      <c r="FT139" s="26"/>
      <c r="FU139" s="26"/>
      <c r="FV139" s="26"/>
      <c r="FW139" s="26"/>
      <c r="FX139" s="26"/>
      <c r="FY139" s="26"/>
      <c r="FZ139" s="26"/>
      <c r="GA139" s="26"/>
      <c r="GB139" s="26"/>
      <c r="GC139" s="26"/>
      <c r="GD139" s="26"/>
      <c r="GE139" s="26"/>
      <c r="GF139" s="26"/>
      <c r="GG139" s="26"/>
      <c r="GH139" s="26"/>
      <c r="GI139" s="26"/>
      <c r="GJ139" s="26"/>
      <c r="GK139" s="26"/>
      <c r="GL139" s="26"/>
      <c r="GM139" s="26"/>
      <c r="GN139" s="26"/>
      <c r="GO139" s="26"/>
      <c r="GP139" s="26"/>
      <c r="GQ139" s="26"/>
      <c r="GR139" s="26"/>
      <c r="GS139" s="26"/>
      <c r="GT139" s="26"/>
      <c r="GU139" s="26"/>
      <c r="GV139" s="26"/>
      <c r="GW139" s="26"/>
      <c r="GX139" s="26"/>
      <c r="GY139" s="26"/>
      <c r="GZ139" s="26"/>
      <c r="HA139" s="26"/>
      <c r="HB139" s="26"/>
      <c r="HC139" s="26"/>
      <c r="HD139" s="26"/>
      <c r="HE139" s="26"/>
      <c r="HF139" s="26"/>
      <c r="HG139" s="26"/>
      <c r="HH139" s="26"/>
      <c r="HI139" s="26"/>
      <c r="HJ139" s="26"/>
      <c r="HK139" s="26"/>
      <c r="HL139" s="26"/>
      <c r="HM139" s="26"/>
      <c r="HN139" s="26"/>
      <c r="HO139" s="26"/>
      <c r="HP139" s="26"/>
      <c r="HQ139" s="26"/>
      <c r="HR139" s="26"/>
      <c r="HS139" s="26"/>
      <c r="HT139" s="26"/>
      <c r="HU139" s="26"/>
      <c r="HV139" s="26"/>
      <c r="HW139" s="26"/>
      <c r="HX139" s="26"/>
      <c r="HY139" s="26"/>
      <c r="HZ139" s="26"/>
      <c r="IA139" s="26"/>
      <c r="IB139" s="26"/>
      <c r="IC139" s="26"/>
      <c r="ID139" s="26"/>
      <c r="IE139" s="26"/>
      <c r="IF139" s="26"/>
      <c r="IG139" s="26"/>
      <c r="IH139" s="26"/>
      <c r="II139" s="26"/>
      <c r="IJ139" s="26"/>
      <c r="IK139" s="26"/>
      <c r="IL139" s="26"/>
      <c r="IM139" s="26"/>
      <c r="IN139" s="26"/>
      <c r="IO139" s="26"/>
      <c r="IP139" s="26"/>
      <c r="IQ139" s="26"/>
      <c r="IR139" s="26"/>
      <c r="IS139" s="26"/>
      <c r="IT139" s="26"/>
      <c r="IU139" s="26"/>
      <c r="IV139" s="26"/>
      <c r="IW139" s="26"/>
      <c r="IX139" s="26"/>
      <c r="IY139" s="26"/>
      <c r="IZ139" s="26"/>
      <c r="JA139" s="26"/>
      <c r="JB139" s="26"/>
      <c r="JC139" s="26"/>
      <c r="JD139" s="26"/>
      <c r="JE139" s="26"/>
      <c r="JF139" s="26"/>
      <c r="JG139" s="26"/>
      <c r="JH139" s="26"/>
      <c r="JI139" s="26"/>
      <c r="JJ139" s="26"/>
      <c r="JK139" s="26"/>
      <c r="JL139" s="26"/>
      <c r="JM139" s="26"/>
      <c r="JN139" s="26"/>
      <c r="JO139" s="26"/>
      <c r="JP139" s="26"/>
      <c r="JQ139" s="26"/>
      <c r="JR139" s="26"/>
      <c r="JS139" s="26"/>
      <c r="JT139" s="26"/>
      <c r="JU139" s="26"/>
      <c r="JV139" s="26"/>
      <c r="JW139" s="26"/>
      <c r="JX139" s="26"/>
      <c r="JY139" s="26"/>
      <c r="JZ139" s="26"/>
      <c r="KA139" s="26"/>
      <c r="KB139" s="26"/>
      <c r="KC139" s="26"/>
      <c r="KD139" s="26"/>
      <c r="KE139" s="26"/>
      <c r="KF139" s="26"/>
      <c r="KG139" s="26"/>
      <c r="KH139" s="26"/>
      <c r="KI139" s="26"/>
      <c r="KJ139" s="26"/>
      <c r="KK139" s="26"/>
      <c r="KL139" s="26"/>
      <c r="KM139" s="26"/>
      <c r="KN139" s="26"/>
      <c r="KO139" s="26"/>
      <c r="KP139" s="26"/>
      <c r="KQ139" s="27"/>
    </row>
    <row r="140" spans="1:303" ht="13" customHeight="1">
      <c r="A140" s="1251"/>
      <c r="B140" s="694" t="s">
        <v>599</v>
      </c>
      <c r="C140" s="694" t="s">
        <v>600</v>
      </c>
      <c r="D140" s="670">
        <v>1</v>
      </c>
      <c r="E140" s="661">
        <v>275</v>
      </c>
      <c r="F140" s="812"/>
      <c r="G140" s="807"/>
      <c r="H140" s="808"/>
      <c r="I140" s="809"/>
      <c r="J140" s="810"/>
      <c r="K140" s="864"/>
      <c r="L140" s="865"/>
      <c r="M140" s="847"/>
      <c r="N140" s="848"/>
      <c r="O140" s="849"/>
      <c r="P140" s="1117"/>
      <c r="Q140" s="1256"/>
      <c r="R140" s="637">
        <f t="shared" si="37"/>
        <v>0</v>
      </c>
      <c r="S140" s="695">
        <f t="shared" si="38"/>
        <v>0</v>
      </c>
      <c r="T140" s="696" t="str">
        <f t="shared" si="39"/>
        <v>-</v>
      </c>
      <c r="U140" s="691">
        <v>4.5</v>
      </c>
      <c r="V140" s="250">
        <f t="shared" si="40"/>
        <v>0</v>
      </c>
      <c r="W140" s="251"/>
      <c r="X140" s="697" t="s">
        <v>1254</v>
      </c>
      <c r="Y140" s="697" t="s">
        <v>1261</v>
      </c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693"/>
      <c r="BP140" s="642"/>
      <c r="BQ140" s="441"/>
      <c r="BR140" s="441"/>
      <c r="BS140" s="441">
        <v>1</v>
      </c>
      <c r="BT140" s="441"/>
      <c r="BU140" s="441"/>
      <c r="BV140" s="587"/>
      <c r="BW140" s="441">
        <v>1</v>
      </c>
      <c r="BX140" s="441"/>
      <c r="BY140" s="441"/>
      <c r="BZ140" s="587"/>
      <c r="CA140" s="41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6"/>
      <c r="EY140" s="26"/>
      <c r="EZ140" s="26"/>
      <c r="FA140" s="26"/>
      <c r="FB140" s="26"/>
      <c r="FC140" s="26"/>
      <c r="FD140" s="26"/>
      <c r="FE140" s="26"/>
      <c r="FF140" s="26"/>
      <c r="FG140" s="26"/>
      <c r="FH140" s="26"/>
      <c r="FI140" s="26"/>
      <c r="FJ140" s="26"/>
      <c r="FK140" s="26"/>
      <c r="FL140" s="26"/>
      <c r="FM140" s="26"/>
      <c r="FN140" s="26"/>
      <c r="FO140" s="26"/>
      <c r="FP140" s="26"/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  <c r="GC140" s="26"/>
      <c r="GD140" s="26"/>
      <c r="GE140" s="26"/>
      <c r="GF140" s="26"/>
      <c r="GG140" s="26"/>
      <c r="GH140" s="26"/>
      <c r="GI140" s="26"/>
      <c r="GJ140" s="26"/>
      <c r="GK140" s="26"/>
      <c r="GL140" s="26"/>
      <c r="GM140" s="26"/>
      <c r="GN140" s="26"/>
      <c r="GO140" s="26"/>
      <c r="GP140" s="26"/>
      <c r="GQ140" s="26"/>
      <c r="GR140" s="26"/>
      <c r="GS140" s="26"/>
      <c r="GT140" s="26"/>
      <c r="GU140" s="26"/>
      <c r="GV140" s="26"/>
      <c r="GW140" s="26"/>
      <c r="GX140" s="26"/>
      <c r="GY140" s="26"/>
      <c r="GZ140" s="26"/>
      <c r="HA140" s="26"/>
      <c r="HB140" s="26"/>
      <c r="HC140" s="26"/>
      <c r="HD140" s="26"/>
      <c r="HE140" s="26"/>
      <c r="HF140" s="26"/>
      <c r="HG140" s="26"/>
      <c r="HH140" s="26"/>
      <c r="HI140" s="26"/>
      <c r="HJ140" s="26"/>
      <c r="HK140" s="26"/>
      <c r="HL140" s="26"/>
      <c r="HM140" s="26"/>
      <c r="HN140" s="26"/>
      <c r="HO140" s="26"/>
      <c r="HP140" s="26"/>
      <c r="HQ140" s="26"/>
      <c r="HR140" s="26"/>
      <c r="HS140" s="26"/>
      <c r="HT140" s="26"/>
      <c r="HU140" s="26"/>
      <c r="HV140" s="26"/>
      <c r="HW140" s="26"/>
      <c r="HX140" s="26"/>
      <c r="HY140" s="26"/>
      <c r="HZ140" s="26"/>
      <c r="IA140" s="26"/>
      <c r="IB140" s="26"/>
      <c r="IC140" s="26"/>
      <c r="ID140" s="26"/>
      <c r="IE140" s="26"/>
      <c r="IF140" s="26"/>
      <c r="IG140" s="26"/>
      <c r="IH140" s="26"/>
      <c r="II140" s="26"/>
      <c r="IJ140" s="26"/>
      <c r="IK140" s="26"/>
      <c r="IL140" s="26"/>
      <c r="IM140" s="26"/>
      <c r="IN140" s="26"/>
      <c r="IO140" s="26"/>
      <c r="IP140" s="26"/>
      <c r="IQ140" s="26"/>
      <c r="IR140" s="26"/>
      <c r="IS140" s="26"/>
      <c r="IT140" s="26"/>
      <c r="IU140" s="26"/>
      <c r="IV140" s="26"/>
      <c r="IW140" s="26"/>
      <c r="IX140" s="26"/>
      <c r="IY140" s="26"/>
      <c r="IZ140" s="26"/>
      <c r="JA140" s="26"/>
      <c r="JB140" s="26"/>
      <c r="JC140" s="26"/>
      <c r="JD140" s="26"/>
      <c r="JE140" s="26"/>
      <c r="JF140" s="26"/>
      <c r="JG140" s="26"/>
      <c r="JH140" s="26"/>
      <c r="JI140" s="26"/>
      <c r="JJ140" s="26"/>
      <c r="JK140" s="26"/>
      <c r="JL140" s="26"/>
      <c r="JM140" s="26"/>
      <c r="JN140" s="26"/>
      <c r="JO140" s="26"/>
      <c r="JP140" s="26"/>
      <c r="JQ140" s="26"/>
      <c r="JR140" s="26"/>
      <c r="JS140" s="26"/>
      <c r="JT140" s="26"/>
      <c r="JU140" s="26"/>
      <c r="JV140" s="26"/>
      <c r="JW140" s="26"/>
      <c r="JX140" s="26"/>
      <c r="JY140" s="26"/>
      <c r="JZ140" s="26"/>
      <c r="KA140" s="26"/>
      <c r="KB140" s="26"/>
      <c r="KC140" s="26"/>
      <c r="KD140" s="26"/>
      <c r="KE140" s="26"/>
      <c r="KF140" s="26"/>
      <c r="KG140" s="26"/>
      <c r="KH140" s="26"/>
      <c r="KI140" s="26"/>
      <c r="KJ140" s="26"/>
      <c r="KK140" s="26"/>
      <c r="KL140" s="26"/>
      <c r="KM140" s="26"/>
      <c r="KN140" s="26"/>
      <c r="KO140" s="26"/>
      <c r="KP140" s="26"/>
      <c r="KQ140" s="27"/>
    </row>
    <row r="141" spans="1:303" ht="13" customHeight="1">
      <c r="A141" s="1251"/>
      <c r="B141" s="694" t="s">
        <v>601</v>
      </c>
      <c r="C141" s="694" t="s">
        <v>602</v>
      </c>
      <c r="D141" s="670">
        <v>1</v>
      </c>
      <c r="E141" s="661">
        <v>281</v>
      </c>
      <c r="F141" s="812"/>
      <c r="G141" s="807"/>
      <c r="H141" s="808"/>
      <c r="I141" s="809"/>
      <c r="J141" s="810"/>
      <c r="K141" s="864"/>
      <c r="L141" s="865"/>
      <c r="M141" s="847"/>
      <c r="N141" s="848"/>
      <c r="O141" s="849"/>
      <c r="P141" s="1117"/>
      <c r="Q141" s="1256"/>
      <c r="R141" s="637">
        <f t="shared" si="37"/>
        <v>0</v>
      </c>
      <c r="S141" s="695">
        <f t="shared" si="38"/>
        <v>0</v>
      </c>
      <c r="T141" s="696" t="str">
        <f t="shared" si="39"/>
        <v>-</v>
      </c>
      <c r="U141" s="691">
        <v>5.5</v>
      </c>
      <c r="V141" s="250">
        <f t="shared" si="40"/>
        <v>0</v>
      </c>
      <c r="W141" s="251"/>
      <c r="X141" s="697" t="s">
        <v>1260</v>
      </c>
      <c r="Y141" s="697" t="s">
        <v>1261</v>
      </c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693"/>
      <c r="BP141" s="642"/>
      <c r="BQ141" s="441"/>
      <c r="BR141" s="441"/>
      <c r="BS141" s="441">
        <v>1</v>
      </c>
      <c r="BT141" s="441"/>
      <c r="BU141" s="441"/>
      <c r="BV141" s="587"/>
      <c r="BW141" s="441"/>
      <c r="BX141" s="441">
        <v>1</v>
      </c>
      <c r="BY141" s="441"/>
      <c r="BZ141" s="587"/>
      <c r="CA141" s="41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/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  <c r="IR141" s="26"/>
      <c r="IS141" s="26"/>
      <c r="IT141" s="26"/>
      <c r="IU141" s="26"/>
      <c r="IV141" s="26"/>
      <c r="IW141" s="26"/>
      <c r="IX141" s="26"/>
      <c r="IY141" s="26"/>
      <c r="IZ141" s="26"/>
      <c r="JA141" s="26"/>
      <c r="JB141" s="26"/>
      <c r="JC141" s="26"/>
      <c r="JD141" s="26"/>
      <c r="JE141" s="26"/>
      <c r="JF141" s="26"/>
      <c r="JG141" s="26"/>
      <c r="JH141" s="26"/>
      <c r="JI141" s="26"/>
      <c r="JJ141" s="26"/>
      <c r="JK141" s="26"/>
      <c r="JL141" s="26"/>
      <c r="JM141" s="26"/>
      <c r="JN141" s="26"/>
      <c r="JO141" s="26"/>
      <c r="JP141" s="26"/>
      <c r="JQ141" s="26"/>
      <c r="JR141" s="26"/>
      <c r="JS141" s="26"/>
      <c r="JT141" s="26"/>
      <c r="JU141" s="26"/>
      <c r="JV141" s="26"/>
      <c r="JW141" s="26"/>
      <c r="JX141" s="26"/>
      <c r="JY141" s="26"/>
      <c r="JZ141" s="26"/>
      <c r="KA141" s="26"/>
      <c r="KB141" s="26"/>
      <c r="KC141" s="26"/>
      <c r="KD141" s="26"/>
      <c r="KE141" s="26"/>
      <c r="KF141" s="26"/>
      <c r="KG141" s="26"/>
      <c r="KH141" s="26"/>
      <c r="KI141" s="26"/>
      <c r="KJ141" s="26"/>
      <c r="KK141" s="26"/>
      <c r="KL141" s="26"/>
      <c r="KM141" s="26"/>
      <c r="KN141" s="26"/>
      <c r="KO141" s="26"/>
      <c r="KP141" s="26"/>
      <c r="KQ141" s="27"/>
    </row>
    <row r="142" spans="1:303" ht="13" customHeight="1">
      <c r="A142" s="1251"/>
      <c r="B142" s="694" t="s">
        <v>603</v>
      </c>
      <c r="C142" s="694" t="s">
        <v>604</v>
      </c>
      <c r="D142" s="670">
        <v>1</v>
      </c>
      <c r="E142" s="661">
        <v>269</v>
      </c>
      <c r="F142" s="812"/>
      <c r="G142" s="807"/>
      <c r="H142" s="808"/>
      <c r="I142" s="809"/>
      <c r="J142" s="810"/>
      <c r="K142" s="864"/>
      <c r="L142" s="865"/>
      <c r="M142" s="847"/>
      <c r="N142" s="848"/>
      <c r="O142" s="849"/>
      <c r="P142" s="1117"/>
      <c r="Q142" s="1256"/>
      <c r="R142" s="637">
        <f t="shared" si="37"/>
        <v>0</v>
      </c>
      <c r="S142" s="695">
        <f t="shared" si="38"/>
        <v>0</v>
      </c>
      <c r="T142" s="696" t="str">
        <f t="shared" si="39"/>
        <v>-</v>
      </c>
      <c r="U142" s="691">
        <v>4.5</v>
      </c>
      <c r="V142" s="250">
        <f t="shared" si="40"/>
        <v>0</v>
      </c>
      <c r="W142" s="251"/>
      <c r="X142" s="697" t="s">
        <v>1254</v>
      </c>
      <c r="Y142" s="697" t="s">
        <v>1261</v>
      </c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693"/>
      <c r="BP142" s="642"/>
      <c r="BQ142" s="441"/>
      <c r="BR142" s="441"/>
      <c r="BS142" s="441">
        <v>1</v>
      </c>
      <c r="BT142" s="441"/>
      <c r="BU142" s="441"/>
      <c r="BV142" s="587"/>
      <c r="BW142" s="441">
        <v>1</v>
      </c>
      <c r="BX142" s="441"/>
      <c r="BY142" s="441"/>
      <c r="BZ142" s="587"/>
      <c r="CA142" s="41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  <c r="IR142" s="26"/>
      <c r="IS142" s="26"/>
      <c r="IT142" s="26"/>
      <c r="IU142" s="26"/>
      <c r="IV142" s="26"/>
      <c r="IW142" s="26"/>
      <c r="IX142" s="26"/>
      <c r="IY142" s="26"/>
      <c r="IZ142" s="26"/>
      <c r="JA142" s="26"/>
      <c r="JB142" s="26"/>
      <c r="JC142" s="26"/>
      <c r="JD142" s="26"/>
      <c r="JE142" s="26"/>
      <c r="JF142" s="26"/>
      <c r="JG142" s="26"/>
      <c r="JH142" s="26"/>
      <c r="JI142" s="26"/>
      <c r="JJ142" s="26"/>
      <c r="JK142" s="26"/>
      <c r="JL142" s="26"/>
      <c r="JM142" s="26"/>
      <c r="JN142" s="26"/>
      <c r="JO142" s="26"/>
      <c r="JP142" s="26"/>
      <c r="JQ142" s="26"/>
      <c r="JR142" s="26"/>
      <c r="JS142" s="26"/>
      <c r="JT142" s="26"/>
      <c r="JU142" s="26"/>
      <c r="JV142" s="26"/>
      <c r="JW142" s="26"/>
      <c r="JX142" s="26"/>
      <c r="JY142" s="26"/>
      <c r="JZ142" s="26"/>
      <c r="KA142" s="26"/>
      <c r="KB142" s="26"/>
      <c r="KC142" s="26"/>
      <c r="KD142" s="26"/>
      <c r="KE142" s="26"/>
      <c r="KF142" s="26"/>
      <c r="KG142" s="26"/>
      <c r="KH142" s="26"/>
      <c r="KI142" s="26"/>
      <c r="KJ142" s="26"/>
      <c r="KK142" s="26"/>
      <c r="KL142" s="26"/>
      <c r="KM142" s="26"/>
      <c r="KN142" s="26"/>
      <c r="KO142" s="26"/>
      <c r="KP142" s="26"/>
      <c r="KQ142" s="27"/>
    </row>
    <row r="143" spans="1:303" ht="13" customHeight="1">
      <c r="A143" s="1252"/>
      <c r="B143" s="723" t="s">
        <v>605</v>
      </c>
      <c r="C143" s="723" t="s">
        <v>606</v>
      </c>
      <c r="D143" s="676">
        <v>1</v>
      </c>
      <c r="E143" s="677">
        <v>281</v>
      </c>
      <c r="F143" s="831"/>
      <c r="G143" s="832"/>
      <c r="H143" s="833"/>
      <c r="I143" s="834"/>
      <c r="J143" s="835"/>
      <c r="K143" s="866"/>
      <c r="L143" s="867"/>
      <c r="M143" s="859"/>
      <c r="N143" s="860"/>
      <c r="O143" s="861"/>
      <c r="P143" s="1118"/>
      <c r="Q143" s="1257"/>
      <c r="R143" s="263">
        <f t="shared" si="37"/>
        <v>0</v>
      </c>
      <c r="S143" s="263">
        <f t="shared" si="38"/>
        <v>0</v>
      </c>
      <c r="T143" s="721" t="str">
        <f t="shared" si="39"/>
        <v>-</v>
      </c>
      <c r="U143" s="691">
        <v>6.5</v>
      </c>
      <c r="V143" s="250">
        <f t="shared" si="40"/>
        <v>0</v>
      </c>
      <c r="W143" s="251"/>
      <c r="X143" s="729" t="s">
        <v>1260</v>
      </c>
      <c r="Y143" s="729" t="s">
        <v>1261</v>
      </c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693"/>
      <c r="BP143" s="642"/>
      <c r="BQ143" s="441"/>
      <c r="BR143" s="441"/>
      <c r="BS143" s="441">
        <v>1</v>
      </c>
      <c r="BT143" s="441"/>
      <c r="BU143" s="441"/>
      <c r="BV143" s="587"/>
      <c r="BW143" s="441"/>
      <c r="BX143" s="441">
        <v>1</v>
      </c>
      <c r="BY143" s="441"/>
      <c r="BZ143" s="587"/>
      <c r="CA143" s="41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  <c r="HN143" s="26"/>
      <c r="HO143" s="26"/>
      <c r="HP143" s="26"/>
      <c r="HQ143" s="26"/>
      <c r="HR143" s="26"/>
      <c r="HS143" s="26"/>
      <c r="HT143" s="26"/>
      <c r="HU143" s="26"/>
      <c r="HV143" s="26"/>
      <c r="HW143" s="26"/>
      <c r="HX143" s="26"/>
      <c r="HY143" s="26"/>
      <c r="HZ143" s="26"/>
      <c r="IA143" s="26"/>
      <c r="IB143" s="26"/>
      <c r="IC143" s="26"/>
      <c r="ID143" s="26"/>
      <c r="IE143" s="26"/>
      <c r="IF143" s="26"/>
      <c r="IG143" s="26"/>
      <c r="IH143" s="26"/>
      <c r="II143" s="26"/>
      <c r="IJ143" s="26"/>
      <c r="IK143" s="26"/>
      <c r="IL143" s="26"/>
      <c r="IM143" s="26"/>
      <c r="IN143" s="26"/>
      <c r="IO143" s="26"/>
      <c r="IP143" s="26"/>
      <c r="IQ143" s="26"/>
      <c r="IR143" s="26"/>
      <c r="IS143" s="26"/>
      <c r="IT143" s="26"/>
      <c r="IU143" s="26"/>
      <c r="IV143" s="26"/>
      <c r="IW143" s="26"/>
      <c r="IX143" s="26"/>
      <c r="IY143" s="26"/>
      <c r="IZ143" s="26"/>
      <c r="JA143" s="26"/>
      <c r="JB143" s="26"/>
      <c r="JC143" s="26"/>
      <c r="JD143" s="26"/>
      <c r="JE143" s="26"/>
      <c r="JF143" s="26"/>
      <c r="JG143" s="26"/>
      <c r="JH143" s="26"/>
      <c r="JI143" s="26"/>
      <c r="JJ143" s="26"/>
      <c r="JK143" s="26"/>
      <c r="JL143" s="26"/>
      <c r="JM143" s="26"/>
      <c r="JN143" s="26"/>
      <c r="JO143" s="26"/>
      <c r="JP143" s="26"/>
      <c r="JQ143" s="26"/>
      <c r="JR143" s="26"/>
      <c r="JS143" s="26"/>
      <c r="JT143" s="26"/>
      <c r="JU143" s="26"/>
      <c r="JV143" s="26"/>
      <c r="JW143" s="26"/>
      <c r="JX143" s="26"/>
      <c r="JY143" s="26"/>
      <c r="JZ143" s="26"/>
      <c r="KA143" s="26"/>
      <c r="KB143" s="26"/>
      <c r="KC143" s="26"/>
      <c r="KD143" s="26"/>
      <c r="KE143" s="26"/>
      <c r="KF143" s="26"/>
      <c r="KG143" s="26"/>
      <c r="KH143" s="26"/>
      <c r="KI143" s="26"/>
      <c r="KJ143" s="26"/>
      <c r="KK143" s="26"/>
      <c r="KL143" s="26"/>
      <c r="KM143" s="26"/>
      <c r="KN143" s="26"/>
      <c r="KO143" s="26"/>
      <c r="KP143" s="26"/>
      <c r="KQ143" s="27"/>
    </row>
    <row r="144" spans="1:303" ht="13" customHeight="1">
      <c r="A144" s="1250" t="s">
        <v>589</v>
      </c>
      <c r="B144" s="689" t="s">
        <v>590</v>
      </c>
      <c r="C144" s="689" t="s">
        <v>591</v>
      </c>
      <c r="D144" s="660">
        <v>1</v>
      </c>
      <c r="E144" s="661">
        <v>285</v>
      </c>
      <c r="F144" s="811"/>
      <c r="G144" s="799"/>
      <c r="H144" s="800"/>
      <c r="I144" s="801"/>
      <c r="J144" s="802"/>
      <c r="K144" s="1258"/>
      <c r="L144" s="1261"/>
      <c r="M144" s="1154"/>
      <c r="N144" s="845"/>
      <c r="O144" s="846"/>
      <c r="P144" s="1264"/>
      <c r="Q144" s="1267"/>
      <c r="R144" s="637">
        <f t="shared" si="37"/>
        <v>0</v>
      </c>
      <c r="S144" s="247">
        <f t="shared" si="38"/>
        <v>0</v>
      </c>
      <c r="T144" s="690" t="str">
        <f t="shared" si="39"/>
        <v>-</v>
      </c>
      <c r="U144" s="691">
        <v>9.5</v>
      </c>
      <c r="V144" s="250">
        <f t="shared" si="40"/>
        <v>0</v>
      </c>
      <c r="W144" s="251"/>
      <c r="X144" s="727" t="s">
        <v>1260</v>
      </c>
      <c r="Y144" s="727" t="s">
        <v>1257</v>
      </c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693"/>
      <c r="BP144" s="642"/>
      <c r="BQ144" s="441"/>
      <c r="BR144" s="441"/>
      <c r="BS144" s="441"/>
      <c r="BT144" s="441">
        <v>1</v>
      </c>
      <c r="BU144" s="441"/>
      <c r="BV144" s="587"/>
      <c r="BW144" s="441"/>
      <c r="BX144" s="441">
        <v>1</v>
      </c>
      <c r="BY144" s="441"/>
      <c r="BZ144" s="587"/>
      <c r="CA144" s="41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  <c r="EF144" s="26"/>
      <c r="EG144" s="26"/>
      <c r="EH144" s="26"/>
      <c r="EI144" s="26"/>
      <c r="EJ144" s="26"/>
      <c r="EK144" s="26"/>
      <c r="EL144" s="26"/>
      <c r="EM144" s="26"/>
      <c r="EN144" s="26"/>
      <c r="EO144" s="26"/>
      <c r="EP144" s="26"/>
      <c r="EQ144" s="26"/>
      <c r="ER144" s="26"/>
      <c r="ES144" s="26"/>
      <c r="ET144" s="26"/>
      <c r="EU144" s="26"/>
      <c r="EV144" s="26"/>
      <c r="EW144" s="26"/>
      <c r="EX144" s="26"/>
      <c r="EY144" s="26"/>
      <c r="EZ144" s="26"/>
      <c r="FA144" s="26"/>
      <c r="FB144" s="26"/>
      <c r="FC144" s="26"/>
      <c r="FD144" s="26"/>
      <c r="FE144" s="26"/>
      <c r="FF144" s="26"/>
      <c r="FG144" s="26"/>
      <c r="FH144" s="26"/>
      <c r="FI144" s="26"/>
      <c r="FJ144" s="26"/>
      <c r="FK144" s="26"/>
      <c r="FL144" s="26"/>
      <c r="FM144" s="26"/>
      <c r="FN144" s="26"/>
      <c r="FO144" s="26"/>
      <c r="FP144" s="26"/>
      <c r="FQ144" s="26"/>
      <c r="FR144" s="26"/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6"/>
      <c r="GE144" s="26"/>
      <c r="GF144" s="26"/>
      <c r="GG144" s="26"/>
      <c r="GH144" s="26"/>
      <c r="GI144" s="26"/>
      <c r="GJ144" s="26"/>
      <c r="GK144" s="26"/>
      <c r="GL144" s="26"/>
      <c r="GM144" s="26"/>
      <c r="GN144" s="26"/>
      <c r="GO144" s="26"/>
      <c r="GP144" s="26"/>
      <c r="GQ144" s="26"/>
      <c r="GR144" s="26"/>
      <c r="GS144" s="26"/>
      <c r="GT144" s="26"/>
      <c r="GU144" s="26"/>
      <c r="GV144" s="26"/>
      <c r="GW144" s="26"/>
      <c r="GX144" s="26"/>
      <c r="GY144" s="26"/>
      <c r="GZ144" s="26"/>
      <c r="HA144" s="26"/>
      <c r="HB144" s="26"/>
      <c r="HC144" s="26"/>
      <c r="HD144" s="26"/>
      <c r="HE144" s="26"/>
      <c r="HF144" s="26"/>
      <c r="HG144" s="26"/>
      <c r="HH144" s="26"/>
      <c r="HI144" s="26"/>
      <c r="HJ144" s="26"/>
      <c r="HK144" s="26"/>
      <c r="HL144" s="26"/>
      <c r="HM144" s="26"/>
      <c r="HN144" s="26"/>
      <c r="HO144" s="26"/>
      <c r="HP144" s="26"/>
      <c r="HQ144" s="26"/>
      <c r="HR144" s="26"/>
      <c r="HS144" s="26"/>
      <c r="HT144" s="26"/>
      <c r="HU144" s="26"/>
      <c r="HV144" s="26"/>
      <c r="HW144" s="26"/>
      <c r="HX144" s="26"/>
      <c r="HY144" s="26"/>
      <c r="HZ144" s="26"/>
      <c r="IA144" s="26"/>
      <c r="IB144" s="26"/>
      <c r="IC144" s="26"/>
      <c r="ID144" s="26"/>
      <c r="IE144" s="26"/>
      <c r="IF144" s="26"/>
      <c r="IG144" s="26"/>
      <c r="IH144" s="26"/>
      <c r="II144" s="26"/>
      <c r="IJ144" s="26"/>
      <c r="IK144" s="26"/>
      <c r="IL144" s="26"/>
      <c r="IM144" s="26"/>
      <c r="IN144" s="26"/>
      <c r="IO144" s="26"/>
      <c r="IP144" s="26"/>
      <c r="IQ144" s="26"/>
      <c r="IR144" s="26"/>
      <c r="IS144" s="26"/>
      <c r="IT144" s="26"/>
      <c r="IU144" s="26"/>
      <c r="IV144" s="26"/>
      <c r="IW144" s="26"/>
      <c r="IX144" s="26"/>
      <c r="IY144" s="26"/>
      <c r="IZ144" s="26"/>
      <c r="JA144" s="26"/>
      <c r="JB144" s="26"/>
      <c r="JC144" s="26"/>
      <c r="JD144" s="26"/>
      <c r="JE144" s="26"/>
      <c r="JF144" s="26"/>
      <c r="JG144" s="26"/>
      <c r="JH144" s="26"/>
      <c r="JI144" s="26"/>
      <c r="JJ144" s="26"/>
      <c r="JK144" s="26"/>
      <c r="JL144" s="26"/>
      <c r="JM144" s="26"/>
      <c r="JN144" s="26"/>
      <c r="JO144" s="26"/>
      <c r="JP144" s="26"/>
      <c r="JQ144" s="26"/>
      <c r="JR144" s="26"/>
      <c r="JS144" s="26"/>
      <c r="JT144" s="26"/>
      <c r="JU144" s="26"/>
      <c r="JV144" s="26"/>
      <c r="JW144" s="26"/>
      <c r="JX144" s="26"/>
      <c r="JY144" s="26"/>
      <c r="JZ144" s="26"/>
      <c r="KA144" s="26"/>
      <c r="KB144" s="26"/>
      <c r="KC144" s="26"/>
      <c r="KD144" s="26"/>
      <c r="KE144" s="26"/>
      <c r="KF144" s="26"/>
      <c r="KG144" s="26"/>
      <c r="KH144" s="26"/>
      <c r="KI144" s="26"/>
      <c r="KJ144" s="26"/>
      <c r="KK144" s="26"/>
      <c r="KL144" s="26"/>
      <c r="KM144" s="26"/>
      <c r="KN144" s="26"/>
      <c r="KO144" s="26"/>
      <c r="KP144" s="26"/>
      <c r="KQ144" s="27"/>
    </row>
    <row r="145" spans="1:303" ht="13" customHeight="1">
      <c r="A145" s="1251"/>
      <c r="B145" s="694" t="s">
        <v>963</v>
      </c>
      <c r="C145" s="694" t="s">
        <v>964</v>
      </c>
      <c r="D145" s="670">
        <v>1</v>
      </c>
      <c r="E145" s="661">
        <v>364</v>
      </c>
      <c r="F145" s="812"/>
      <c r="G145" s="807"/>
      <c r="H145" s="808"/>
      <c r="I145" s="809"/>
      <c r="J145" s="810"/>
      <c r="K145" s="1284"/>
      <c r="L145" s="1285"/>
      <c r="M145" s="786"/>
      <c r="N145" s="848"/>
      <c r="O145" s="849"/>
      <c r="P145" s="1286"/>
      <c r="Q145" s="1256"/>
      <c r="R145" s="637">
        <f t="shared" si="37"/>
        <v>0</v>
      </c>
      <c r="S145" s="695">
        <f t="shared" si="38"/>
        <v>0</v>
      </c>
      <c r="T145" s="696" t="str">
        <f t="shared" si="39"/>
        <v>-</v>
      </c>
      <c r="U145" s="691">
        <v>10</v>
      </c>
      <c r="V145" s="250">
        <f t="shared" si="40"/>
        <v>0</v>
      </c>
      <c r="W145" s="251"/>
      <c r="X145" s="697" t="s">
        <v>1252</v>
      </c>
      <c r="Y145" s="697" t="s">
        <v>1257</v>
      </c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693"/>
      <c r="BP145" s="642"/>
      <c r="BQ145" s="441"/>
      <c r="BR145" s="441"/>
      <c r="BS145" s="441"/>
      <c r="BT145" s="441">
        <v>1</v>
      </c>
      <c r="BU145" s="441"/>
      <c r="BV145" s="587"/>
      <c r="BW145" s="441"/>
      <c r="BX145" s="441"/>
      <c r="BY145" s="441">
        <v>1</v>
      </c>
      <c r="BZ145" s="587"/>
      <c r="CA145" s="41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/>
      <c r="IH145" s="26"/>
      <c r="II145" s="26"/>
      <c r="IJ145" s="26"/>
      <c r="IK145" s="26"/>
      <c r="IL145" s="26"/>
      <c r="IM145" s="26"/>
      <c r="IN145" s="26"/>
      <c r="IO145" s="26"/>
      <c r="IP145" s="26"/>
      <c r="IQ145" s="26"/>
      <c r="IR145" s="26"/>
      <c r="IS145" s="26"/>
      <c r="IT145" s="26"/>
      <c r="IU145" s="26"/>
      <c r="IV145" s="26"/>
      <c r="IW145" s="26"/>
      <c r="IX145" s="26"/>
      <c r="IY145" s="26"/>
      <c r="IZ145" s="26"/>
      <c r="JA145" s="26"/>
      <c r="JB145" s="26"/>
      <c r="JC145" s="26"/>
      <c r="JD145" s="26"/>
      <c r="JE145" s="26"/>
      <c r="JF145" s="26"/>
      <c r="JG145" s="26"/>
      <c r="JH145" s="26"/>
      <c r="JI145" s="26"/>
      <c r="JJ145" s="26"/>
      <c r="JK145" s="26"/>
      <c r="JL145" s="26"/>
      <c r="JM145" s="26"/>
      <c r="JN145" s="26"/>
      <c r="JO145" s="26"/>
      <c r="JP145" s="26"/>
      <c r="JQ145" s="26"/>
      <c r="JR145" s="26"/>
      <c r="JS145" s="26"/>
      <c r="JT145" s="26"/>
      <c r="JU145" s="26"/>
      <c r="JV145" s="26"/>
      <c r="JW145" s="26"/>
      <c r="JX145" s="26"/>
      <c r="JY145" s="26"/>
      <c r="JZ145" s="26"/>
      <c r="KA145" s="26"/>
      <c r="KB145" s="26"/>
      <c r="KC145" s="26"/>
      <c r="KD145" s="26"/>
      <c r="KE145" s="26"/>
      <c r="KF145" s="26"/>
      <c r="KG145" s="26"/>
      <c r="KH145" s="26"/>
      <c r="KI145" s="26"/>
      <c r="KJ145" s="26"/>
      <c r="KK145" s="26"/>
      <c r="KL145" s="26"/>
      <c r="KM145" s="26"/>
      <c r="KN145" s="26"/>
      <c r="KO145" s="26"/>
      <c r="KP145" s="26"/>
      <c r="KQ145" s="27"/>
    </row>
    <row r="146" spans="1:303" ht="13" customHeight="1">
      <c r="A146" s="1251"/>
      <c r="B146" s="694" t="s">
        <v>592</v>
      </c>
      <c r="C146" s="694" t="s">
        <v>593</v>
      </c>
      <c r="D146" s="670">
        <v>1</v>
      </c>
      <c r="E146" s="661">
        <v>321</v>
      </c>
      <c r="F146" s="812"/>
      <c r="G146" s="807"/>
      <c r="H146" s="808"/>
      <c r="I146" s="809"/>
      <c r="J146" s="810"/>
      <c r="K146" s="862"/>
      <c r="L146" s="863"/>
      <c r="M146" s="844"/>
      <c r="N146" s="848"/>
      <c r="O146" s="849"/>
      <c r="P146" s="1116"/>
      <c r="Q146" s="1256"/>
      <c r="R146" s="637">
        <f t="shared" si="37"/>
        <v>0</v>
      </c>
      <c r="S146" s="695">
        <f t="shared" si="38"/>
        <v>0</v>
      </c>
      <c r="T146" s="696" t="str">
        <f t="shared" si="39"/>
        <v>-</v>
      </c>
      <c r="U146" s="691">
        <v>6</v>
      </c>
      <c r="V146" s="250">
        <f t="shared" si="40"/>
        <v>0</v>
      </c>
      <c r="W146" s="251"/>
      <c r="X146" s="697" t="s">
        <v>1260</v>
      </c>
      <c r="Y146" s="697" t="s">
        <v>1261</v>
      </c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693"/>
      <c r="BP146" s="642"/>
      <c r="BQ146" s="441"/>
      <c r="BR146" s="441"/>
      <c r="BS146" s="441">
        <v>1</v>
      </c>
      <c r="BT146" s="441"/>
      <c r="BU146" s="441"/>
      <c r="BV146" s="587"/>
      <c r="BW146" s="441"/>
      <c r="BX146" s="441">
        <v>1</v>
      </c>
      <c r="BY146" s="441"/>
      <c r="BZ146" s="587"/>
      <c r="CA146" s="41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  <c r="EF146" s="26"/>
      <c r="EG146" s="26"/>
      <c r="EH146" s="26"/>
      <c r="EI146" s="26"/>
      <c r="EJ146" s="26"/>
      <c r="EK146" s="26"/>
      <c r="EL146" s="26"/>
      <c r="EM146" s="26"/>
      <c r="EN146" s="26"/>
      <c r="EO146" s="26"/>
      <c r="EP146" s="26"/>
      <c r="EQ146" s="26"/>
      <c r="ER146" s="26"/>
      <c r="ES146" s="26"/>
      <c r="ET146" s="26"/>
      <c r="EU146" s="26"/>
      <c r="EV146" s="26"/>
      <c r="EW146" s="26"/>
      <c r="EX146" s="26"/>
      <c r="EY146" s="26"/>
      <c r="EZ146" s="26"/>
      <c r="FA146" s="26"/>
      <c r="FB146" s="26"/>
      <c r="FC146" s="26"/>
      <c r="FD146" s="26"/>
      <c r="FE146" s="26"/>
      <c r="FF146" s="26"/>
      <c r="FG146" s="26"/>
      <c r="FH146" s="26"/>
      <c r="FI146" s="26"/>
      <c r="FJ146" s="26"/>
      <c r="FK146" s="26"/>
      <c r="FL146" s="26"/>
      <c r="FM146" s="26"/>
      <c r="FN146" s="26"/>
      <c r="FO146" s="26"/>
      <c r="FP146" s="26"/>
      <c r="FQ146" s="26"/>
      <c r="FR146" s="26"/>
      <c r="FS146" s="26"/>
      <c r="FT146" s="26"/>
      <c r="FU146" s="26"/>
      <c r="FV146" s="26"/>
      <c r="FW146" s="26"/>
      <c r="FX146" s="26"/>
      <c r="FY146" s="26"/>
      <c r="FZ146" s="26"/>
      <c r="GA146" s="26"/>
      <c r="GB146" s="26"/>
      <c r="GC146" s="26"/>
      <c r="GD146" s="26"/>
      <c r="GE146" s="26"/>
      <c r="GF146" s="26"/>
      <c r="GG146" s="26"/>
      <c r="GH146" s="26"/>
      <c r="GI146" s="26"/>
      <c r="GJ146" s="26"/>
      <c r="GK146" s="26"/>
      <c r="GL146" s="26"/>
      <c r="GM146" s="26"/>
      <c r="GN146" s="26"/>
      <c r="GO146" s="26"/>
      <c r="GP146" s="26"/>
      <c r="GQ146" s="26"/>
      <c r="GR146" s="26"/>
      <c r="GS146" s="26"/>
      <c r="GT146" s="26"/>
      <c r="GU146" s="26"/>
      <c r="GV146" s="26"/>
      <c r="GW146" s="26"/>
      <c r="GX146" s="26"/>
      <c r="GY146" s="26"/>
      <c r="GZ146" s="26"/>
      <c r="HA146" s="26"/>
      <c r="HB146" s="26"/>
      <c r="HC146" s="26"/>
      <c r="HD146" s="26"/>
      <c r="HE146" s="26"/>
      <c r="HF146" s="26"/>
      <c r="HG146" s="26"/>
      <c r="HH146" s="26"/>
      <c r="HI146" s="26"/>
      <c r="HJ146" s="26"/>
      <c r="HK146" s="26"/>
      <c r="HL146" s="26"/>
      <c r="HM146" s="26"/>
      <c r="HN146" s="26"/>
      <c r="HO146" s="26"/>
      <c r="HP146" s="26"/>
      <c r="HQ146" s="26"/>
      <c r="HR146" s="26"/>
      <c r="HS146" s="26"/>
      <c r="HT146" s="26"/>
      <c r="HU146" s="26"/>
      <c r="HV146" s="26"/>
      <c r="HW146" s="26"/>
      <c r="HX146" s="26"/>
      <c r="HY146" s="26"/>
      <c r="HZ146" s="26"/>
      <c r="IA146" s="26"/>
      <c r="IB146" s="26"/>
      <c r="IC146" s="26"/>
      <c r="ID146" s="26"/>
      <c r="IE146" s="26"/>
      <c r="IF146" s="26"/>
      <c r="IG146" s="26"/>
      <c r="IH146" s="26"/>
      <c r="II146" s="26"/>
      <c r="IJ146" s="26"/>
      <c r="IK146" s="26"/>
      <c r="IL146" s="26"/>
      <c r="IM146" s="26"/>
      <c r="IN146" s="26"/>
      <c r="IO146" s="26"/>
      <c r="IP146" s="26"/>
      <c r="IQ146" s="26"/>
      <c r="IR146" s="26"/>
      <c r="IS146" s="26"/>
      <c r="IT146" s="26"/>
      <c r="IU146" s="26"/>
      <c r="IV146" s="26"/>
      <c r="IW146" s="26"/>
      <c r="IX146" s="26"/>
      <c r="IY146" s="26"/>
      <c r="IZ146" s="26"/>
      <c r="JA146" s="26"/>
      <c r="JB146" s="26"/>
      <c r="JC146" s="26"/>
      <c r="JD146" s="26"/>
      <c r="JE146" s="26"/>
      <c r="JF146" s="26"/>
      <c r="JG146" s="26"/>
      <c r="JH146" s="26"/>
      <c r="JI146" s="26"/>
      <c r="JJ146" s="26"/>
      <c r="JK146" s="26"/>
      <c r="JL146" s="26"/>
      <c r="JM146" s="26"/>
      <c r="JN146" s="26"/>
      <c r="JO146" s="26"/>
      <c r="JP146" s="26"/>
      <c r="JQ146" s="26"/>
      <c r="JR146" s="26"/>
      <c r="JS146" s="26"/>
      <c r="JT146" s="26"/>
      <c r="JU146" s="26"/>
      <c r="JV146" s="26"/>
      <c r="JW146" s="26"/>
      <c r="JX146" s="26"/>
      <c r="JY146" s="26"/>
      <c r="JZ146" s="26"/>
      <c r="KA146" s="26"/>
      <c r="KB146" s="26"/>
      <c r="KC146" s="26"/>
      <c r="KD146" s="26"/>
      <c r="KE146" s="26"/>
      <c r="KF146" s="26"/>
      <c r="KG146" s="26"/>
      <c r="KH146" s="26"/>
      <c r="KI146" s="26"/>
      <c r="KJ146" s="26"/>
      <c r="KK146" s="26"/>
      <c r="KL146" s="26"/>
      <c r="KM146" s="26"/>
      <c r="KN146" s="26"/>
      <c r="KO146" s="26"/>
      <c r="KP146" s="26"/>
      <c r="KQ146" s="27"/>
    </row>
    <row r="147" spans="1:303" ht="13" customHeight="1">
      <c r="A147" s="1251"/>
      <c r="B147" s="694" t="s">
        <v>594</v>
      </c>
      <c r="C147" s="694" t="s">
        <v>595</v>
      </c>
      <c r="D147" s="670">
        <v>1</v>
      </c>
      <c r="E147" s="661">
        <v>297</v>
      </c>
      <c r="F147" s="812"/>
      <c r="G147" s="807"/>
      <c r="H147" s="808"/>
      <c r="I147" s="809"/>
      <c r="J147" s="810"/>
      <c r="K147" s="864"/>
      <c r="L147" s="865"/>
      <c r="M147" s="847"/>
      <c r="N147" s="848"/>
      <c r="O147" s="849"/>
      <c r="P147" s="1117"/>
      <c r="Q147" s="1256"/>
      <c r="R147" s="637">
        <f t="shared" si="37"/>
        <v>0</v>
      </c>
      <c r="S147" s="695">
        <f t="shared" si="38"/>
        <v>0</v>
      </c>
      <c r="T147" s="696" t="str">
        <f t="shared" si="39"/>
        <v>-</v>
      </c>
      <c r="U147" s="691">
        <v>4.5999999999999996</v>
      </c>
      <c r="V147" s="250">
        <f t="shared" si="40"/>
        <v>0</v>
      </c>
      <c r="W147" s="251"/>
      <c r="X147" s="697" t="s">
        <v>1252</v>
      </c>
      <c r="Y147" s="697" t="s">
        <v>1261</v>
      </c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693"/>
      <c r="BP147" s="642"/>
      <c r="BQ147" s="441"/>
      <c r="BR147" s="441"/>
      <c r="BS147" s="441">
        <v>1</v>
      </c>
      <c r="BT147" s="441"/>
      <c r="BU147" s="441"/>
      <c r="BV147" s="587"/>
      <c r="BW147" s="441"/>
      <c r="BX147" s="441"/>
      <c r="BY147" s="441">
        <v>1</v>
      </c>
      <c r="BZ147" s="587"/>
      <c r="CA147" s="41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26"/>
      <c r="FG147" s="26"/>
      <c r="FH147" s="26"/>
      <c r="FI147" s="26"/>
      <c r="FJ147" s="26"/>
      <c r="FK147" s="26"/>
      <c r="FL147" s="26"/>
      <c r="FM147" s="26"/>
      <c r="FN147" s="26"/>
      <c r="FO147" s="26"/>
      <c r="FP147" s="26"/>
      <c r="FQ147" s="26"/>
      <c r="FR147" s="26"/>
      <c r="FS147" s="26"/>
      <c r="FT147" s="26"/>
      <c r="FU147" s="26"/>
      <c r="FV147" s="26"/>
      <c r="FW147" s="26"/>
      <c r="FX147" s="26"/>
      <c r="FY147" s="26"/>
      <c r="FZ147" s="26"/>
      <c r="GA147" s="26"/>
      <c r="GB147" s="26"/>
      <c r="GC147" s="26"/>
      <c r="GD147" s="26"/>
      <c r="GE147" s="26"/>
      <c r="GF147" s="26"/>
      <c r="GG147" s="26"/>
      <c r="GH147" s="26"/>
      <c r="GI147" s="26"/>
      <c r="GJ147" s="26"/>
      <c r="GK147" s="26"/>
      <c r="GL147" s="26"/>
      <c r="GM147" s="26"/>
      <c r="GN147" s="26"/>
      <c r="GO147" s="26"/>
      <c r="GP147" s="26"/>
      <c r="GQ147" s="26"/>
      <c r="GR147" s="26"/>
      <c r="GS147" s="26"/>
      <c r="GT147" s="26"/>
      <c r="GU147" s="26"/>
      <c r="GV147" s="26"/>
      <c r="GW147" s="26"/>
      <c r="GX147" s="26"/>
      <c r="GY147" s="26"/>
      <c r="GZ147" s="26"/>
      <c r="HA147" s="26"/>
      <c r="HB147" s="26"/>
      <c r="HC147" s="26"/>
      <c r="HD147" s="26"/>
      <c r="HE147" s="26"/>
      <c r="HF147" s="26"/>
      <c r="HG147" s="26"/>
      <c r="HH147" s="26"/>
      <c r="HI147" s="26"/>
      <c r="HJ147" s="26"/>
      <c r="HK147" s="26"/>
      <c r="HL147" s="26"/>
      <c r="HM147" s="26"/>
      <c r="HN147" s="26"/>
      <c r="HO147" s="26"/>
      <c r="HP147" s="26"/>
      <c r="HQ147" s="26"/>
      <c r="HR147" s="26"/>
      <c r="HS147" s="26"/>
      <c r="HT147" s="26"/>
      <c r="HU147" s="26"/>
      <c r="HV147" s="26"/>
      <c r="HW147" s="26"/>
      <c r="HX147" s="26"/>
      <c r="HY147" s="26"/>
      <c r="HZ147" s="26"/>
      <c r="IA147" s="26"/>
      <c r="IB147" s="26"/>
      <c r="IC147" s="26"/>
      <c r="ID147" s="26"/>
      <c r="IE147" s="26"/>
      <c r="IF147" s="26"/>
      <c r="IG147" s="26"/>
      <c r="IH147" s="26"/>
      <c r="II147" s="26"/>
      <c r="IJ147" s="26"/>
      <c r="IK147" s="26"/>
      <c r="IL147" s="26"/>
      <c r="IM147" s="26"/>
      <c r="IN147" s="26"/>
      <c r="IO147" s="26"/>
      <c r="IP147" s="26"/>
      <c r="IQ147" s="26"/>
      <c r="IR147" s="26"/>
      <c r="IS147" s="26"/>
      <c r="IT147" s="26"/>
      <c r="IU147" s="26"/>
      <c r="IV147" s="26"/>
      <c r="IW147" s="26"/>
      <c r="IX147" s="26"/>
      <c r="IY147" s="26"/>
      <c r="IZ147" s="26"/>
      <c r="JA147" s="26"/>
      <c r="JB147" s="26"/>
      <c r="JC147" s="26"/>
      <c r="JD147" s="26"/>
      <c r="JE147" s="26"/>
      <c r="JF147" s="26"/>
      <c r="JG147" s="26"/>
      <c r="JH147" s="26"/>
      <c r="JI147" s="26"/>
      <c r="JJ147" s="26"/>
      <c r="JK147" s="26"/>
      <c r="JL147" s="26"/>
      <c r="JM147" s="26"/>
      <c r="JN147" s="26"/>
      <c r="JO147" s="26"/>
      <c r="JP147" s="26"/>
      <c r="JQ147" s="26"/>
      <c r="JR147" s="26"/>
      <c r="JS147" s="26"/>
      <c r="JT147" s="26"/>
      <c r="JU147" s="26"/>
      <c r="JV147" s="26"/>
      <c r="JW147" s="26"/>
      <c r="JX147" s="26"/>
      <c r="JY147" s="26"/>
      <c r="JZ147" s="26"/>
      <c r="KA147" s="26"/>
      <c r="KB147" s="26"/>
      <c r="KC147" s="26"/>
      <c r="KD147" s="26"/>
      <c r="KE147" s="26"/>
      <c r="KF147" s="26"/>
      <c r="KG147" s="26"/>
      <c r="KH147" s="26"/>
      <c r="KI147" s="26"/>
      <c r="KJ147" s="26"/>
      <c r="KK147" s="26"/>
      <c r="KL147" s="26"/>
      <c r="KM147" s="26"/>
      <c r="KN147" s="26"/>
      <c r="KO147" s="26"/>
      <c r="KP147" s="26"/>
      <c r="KQ147" s="27"/>
    </row>
    <row r="148" spans="1:303" ht="13" customHeight="1">
      <c r="A148" s="1251"/>
      <c r="B148" s="694" t="s">
        <v>596</v>
      </c>
      <c r="C148" s="694" t="s">
        <v>597</v>
      </c>
      <c r="D148" s="670">
        <v>1</v>
      </c>
      <c r="E148" s="661">
        <v>281</v>
      </c>
      <c r="F148" s="812"/>
      <c r="G148" s="807"/>
      <c r="H148" s="808"/>
      <c r="I148" s="809"/>
      <c r="J148" s="810"/>
      <c r="K148" s="868"/>
      <c r="L148" s="869"/>
      <c r="M148" s="847"/>
      <c r="N148" s="848"/>
      <c r="O148" s="849"/>
      <c r="P148" s="1119"/>
      <c r="Q148" s="1256"/>
      <c r="R148" s="637">
        <f t="shared" si="37"/>
        <v>0</v>
      </c>
      <c r="S148" s="695">
        <f t="shared" si="38"/>
        <v>0</v>
      </c>
      <c r="T148" s="696" t="str">
        <f t="shared" si="39"/>
        <v>-</v>
      </c>
      <c r="U148" s="691">
        <v>4</v>
      </c>
      <c r="V148" s="250">
        <f t="shared" si="40"/>
        <v>0</v>
      </c>
      <c r="W148" s="251"/>
      <c r="X148" s="697" t="s">
        <v>1260</v>
      </c>
      <c r="Y148" s="697" t="s">
        <v>1261</v>
      </c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693"/>
      <c r="BP148" s="642"/>
      <c r="BQ148" s="441"/>
      <c r="BR148" s="441"/>
      <c r="BS148" s="441">
        <v>1</v>
      </c>
      <c r="BT148" s="441"/>
      <c r="BU148" s="441"/>
      <c r="BV148" s="587"/>
      <c r="BW148" s="441"/>
      <c r="BX148" s="441">
        <v>1</v>
      </c>
      <c r="BY148" s="441"/>
      <c r="BZ148" s="587"/>
      <c r="CA148" s="41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/>
      <c r="FF148" s="26"/>
      <c r="FG148" s="26"/>
      <c r="FH148" s="26"/>
      <c r="FI148" s="26"/>
      <c r="FJ148" s="26"/>
      <c r="FK148" s="26"/>
      <c r="FL148" s="26"/>
      <c r="FM148" s="26"/>
      <c r="FN148" s="26"/>
      <c r="FO148" s="26"/>
      <c r="FP148" s="26"/>
      <c r="FQ148" s="26"/>
      <c r="FR148" s="26"/>
      <c r="FS148" s="26"/>
      <c r="FT148" s="26"/>
      <c r="FU148" s="26"/>
      <c r="FV148" s="26"/>
      <c r="FW148" s="26"/>
      <c r="FX148" s="26"/>
      <c r="FY148" s="26"/>
      <c r="FZ148" s="26"/>
      <c r="GA148" s="26"/>
      <c r="GB148" s="26"/>
      <c r="GC148" s="26"/>
      <c r="GD148" s="26"/>
      <c r="GE148" s="26"/>
      <c r="GF148" s="26"/>
      <c r="GG148" s="26"/>
      <c r="GH148" s="26"/>
      <c r="GI148" s="26"/>
      <c r="GJ148" s="26"/>
      <c r="GK148" s="26"/>
      <c r="GL148" s="26"/>
      <c r="GM148" s="26"/>
      <c r="GN148" s="26"/>
      <c r="GO148" s="26"/>
      <c r="GP148" s="26"/>
      <c r="GQ148" s="26"/>
      <c r="GR148" s="26"/>
      <c r="GS148" s="26"/>
      <c r="GT148" s="26"/>
      <c r="GU148" s="26"/>
      <c r="GV148" s="26"/>
      <c r="GW148" s="26"/>
      <c r="GX148" s="26"/>
      <c r="GY148" s="26"/>
      <c r="GZ148" s="26"/>
      <c r="HA148" s="26"/>
      <c r="HB148" s="26"/>
      <c r="HC148" s="26"/>
      <c r="HD148" s="26"/>
      <c r="HE148" s="26"/>
      <c r="HF148" s="26"/>
      <c r="HG148" s="26"/>
      <c r="HH148" s="26"/>
      <c r="HI148" s="26"/>
      <c r="HJ148" s="26"/>
      <c r="HK148" s="26"/>
      <c r="HL148" s="26"/>
      <c r="HM148" s="26"/>
      <c r="HN148" s="26"/>
      <c r="HO148" s="26"/>
      <c r="HP148" s="26"/>
      <c r="HQ148" s="26"/>
      <c r="HR148" s="26"/>
      <c r="HS148" s="26"/>
      <c r="HT148" s="26"/>
      <c r="HU148" s="26"/>
      <c r="HV148" s="26"/>
      <c r="HW148" s="26"/>
      <c r="HX148" s="26"/>
      <c r="HY148" s="26"/>
      <c r="HZ148" s="26"/>
      <c r="IA148" s="26"/>
      <c r="IB148" s="26"/>
      <c r="IC148" s="26"/>
      <c r="ID148" s="26"/>
      <c r="IE148" s="26"/>
      <c r="IF148" s="26"/>
      <c r="IG148" s="26"/>
      <c r="IH148" s="26"/>
      <c r="II148" s="26"/>
      <c r="IJ148" s="26"/>
      <c r="IK148" s="26"/>
      <c r="IL148" s="26"/>
      <c r="IM148" s="26"/>
      <c r="IN148" s="26"/>
      <c r="IO148" s="26"/>
      <c r="IP148" s="26"/>
      <c r="IQ148" s="26"/>
      <c r="IR148" s="26"/>
      <c r="IS148" s="26"/>
      <c r="IT148" s="26"/>
      <c r="IU148" s="26"/>
      <c r="IV148" s="26"/>
      <c r="IW148" s="26"/>
      <c r="IX148" s="26"/>
      <c r="IY148" s="26"/>
      <c r="IZ148" s="26"/>
      <c r="JA148" s="26"/>
      <c r="JB148" s="26"/>
      <c r="JC148" s="26"/>
      <c r="JD148" s="26"/>
      <c r="JE148" s="26"/>
      <c r="JF148" s="26"/>
      <c r="JG148" s="26"/>
      <c r="JH148" s="26"/>
      <c r="JI148" s="26"/>
      <c r="JJ148" s="26"/>
      <c r="JK148" s="26"/>
      <c r="JL148" s="26"/>
      <c r="JM148" s="26"/>
      <c r="JN148" s="26"/>
      <c r="JO148" s="26"/>
      <c r="JP148" s="26"/>
      <c r="JQ148" s="26"/>
      <c r="JR148" s="26"/>
      <c r="JS148" s="26"/>
      <c r="JT148" s="26"/>
      <c r="JU148" s="26"/>
      <c r="JV148" s="26"/>
      <c r="JW148" s="26"/>
      <c r="JX148" s="26"/>
      <c r="JY148" s="26"/>
      <c r="JZ148" s="26"/>
      <c r="KA148" s="26"/>
      <c r="KB148" s="26"/>
      <c r="KC148" s="26"/>
      <c r="KD148" s="26"/>
      <c r="KE148" s="26"/>
      <c r="KF148" s="26"/>
      <c r="KG148" s="26"/>
      <c r="KH148" s="26"/>
      <c r="KI148" s="26"/>
      <c r="KJ148" s="26"/>
      <c r="KK148" s="26"/>
      <c r="KL148" s="26"/>
      <c r="KM148" s="26"/>
      <c r="KN148" s="26"/>
      <c r="KO148" s="26"/>
      <c r="KP148" s="26"/>
      <c r="KQ148" s="27"/>
    </row>
    <row r="149" spans="1:303" ht="13" customHeight="1">
      <c r="A149" s="1252"/>
      <c r="B149" s="675" t="s">
        <v>943</v>
      </c>
      <c r="C149" s="675" t="s">
        <v>944</v>
      </c>
      <c r="D149" s="676">
        <v>2</v>
      </c>
      <c r="E149" s="730">
        <v>361</v>
      </c>
      <c r="F149" s="831"/>
      <c r="G149" s="832"/>
      <c r="H149" s="833"/>
      <c r="I149" s="834"/>
      <c r="J149" s="835"/>
      <c r="K149" s="1155"/>
      <c r="L149" s="1156"/>
      <c r="M149" s="859"/>
      <c r="N149" s="860"/>
      <c r="O149" s="861"/>
      <c r="P149" s="1157"/>
      <c r="Q149" s="1257"/>
      <c r="R149" s="731">
        <f t="shared" si="37"/>
        <v>0</v>
      </c>
      <c r="S149" s="678">
        <f t="shared" si="38"/>
        <v>0</v>
      </c>
      <c r="T149" s="679" t="str">
        <f t="shared" si="39"/>
        <v>-</v>
      </c>
      <c r="U149" s="691">
        <v>4.96</v>
      </c>
      <c r="V149" s="250">
        <f t="shared" si="40"/>
        <v>0</v>
      </c>
      <c r="W149" s="251"/>
      <c r="X149" s="697" t="s">
        <v>1252</v>
      </c>
      <c r="Y149" s="697" t="s">
        <v>1260</v>
      </c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693"/>
      <c r="BP149" s="642"/>
      <c r="BQ149" s="441">
        <v>1</v>
      </c>
      <c r="BR149" s="441">
        <v>1</v>
      </c>
      <c r="BS149" s="441"/>
      <c r="BT149" s="441"/>
      <c r="BU149" s="441"/>
      <c r="BV149" s="587"/>
      <c r="BW149" s="441"/>
      <c r="BX149" s="441"/>
      <c r="BY149" s="441">
        <v>2</v>
      </c>
      <c r="BZ149" s="587"/>
      <c r="CA149" s="41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6"/>
      <c r="EY149" s="26"/>
      <c r="EZ149" s="26"/>
      <c r="FA149" s="26"/>
      <c r="FB149" s="26"/>
      <c r="FC149" s="26"/>
      <c r="FD149" s="26"/>
      <c r="FE149" s="26"/>
      <c r="FF149" s="26"/>
      <c r="FG149" s="26"/>
      <c r="FH149" s="26"/>
      <c r="FI149" s="26"/>
      <c r="FJ149" s="26"/>
      <c r="FK149" s="26"/>
      <c r="FL149" s="26"/>
      <c r="FM149" s="26"/>
      <c r="FN149" s="26"/>
      <c r="FO149" s="26"/>
      <c r="FP149" s="26"/>
      <c r="FQ149" s="26"/>
      <c r="FR149" s="26"/>
      <c r="FS149" s="26"/>
      <c r="FT149" s="26"/>
      <c r="FU149" s="26"/>
      <c r="FV149" s="26"/>
      <c r="FW149" s="26"/>
      <c r="FX149" s="26"/>
      <c r="FY149" s="26"/>
      <c r="FZ149" s="26"/>
      <c r="GA149" s="26"/>
      <c r="GB149" s="26"/>
      <c r="GC149" s="26"/>
      <c r="GD149" s="26"/>
      <c r="GE149" s="26"/>
      <c r="GF149" s="26"/>
      <c r="GG149" s="26"/>
      <c r="GH149" s="26"/>
      <c r="GI149" s="26"/>
      <c r="GJ149" s="26"/>
      <c r="GK149" s="26"/>
      <c r="GL149" s="26"/>
      <c r="GM149" s="26"/>
      <c r="GN149" s="26"/>
      <c r="GO149" s="26"/>
      <c r="GP149" s="26"/>
      <c r="GQ149" s="26"/>
      <c r="GR149" s="26"/>
      <c r="GS149" s="26"/>
      <c r="GT149" s="26"/>
      <c r="GU149" s="26"/>
      <c r="GV149" s="26"/>
      <c r="GW149" s="26"/>
      <c r="GX149" s="26"/>
      <c r="GY149" s="26"/>
      <c r="GZ149" s="26"/>
      <c r="HA149" s="26"/>
      <c r="HB149" s="26"/>
      <c r="HC149" s="26"/>
      <c r="HD149" s="26"/>
      <c r="HE149" s="26"/>
      <c r="HF149" s="26"/>
      <c r="HG149" s="26"/>
      <c r="HH149" s="26"/>
      <c r="HI149" s="26"/>
      <c r="HJ149" s="26"/>
      <c r="HK149" s="26"/>
      <c r="HL149" s="26"/>
      <c r="HM149" s="26"/>
      <c r="HN149" s="26"/>
      <c r="HO149" s="26"/>
      <c r="HP149" s="26"/>
      <c r="HQ149" s="26"/>
      <c r="HR149" s="26"/>
      <c r="HS149" s="26"/>
      <c r="HT149" s="26"/>
      <c r="HU149" s="26"/>
      <c r="HV149" s="26"/>
      <c r="HW149" s="26"/>
      <c r="HX149" s="26"/>
      <c r="HY149" s="26"/>
      <c r="HZ149" s="26"/>
      <c r="IA149" s="26"/>
      <c r="IB149" s="26"/>
      <c r="IC149" s="26"/>
      <c r="ID149" s="26"/>
      <c r="IE149" s="26"/>
      <c r="IF149" s="26"/>
      <c r="IG149" s="26"/>
      <c r="IH149" s="26"/>
      <c r="II149" s="26"/>
      <c r="IJ149" s="26"/>
      <c r="IK149" s="26"/>
      <c r="IL149" s="26"/>
      <c r="IM149" s="26"/>
      <c r="IN149" s="26"/>
      <c r="IO149" s="26"/>
      <c r="IP149" s="26"/>
      <c r="IQ149" s="26"/>
      <c r="IR149" s="26"/>
      <c r="IS149" s="26"/>
      <c r="IT149" s="26"/>
      <c r="IU149" s="26"/>
      <c r="IV149" s="26"/>
      <c r="IW149" s="26"/>
      <c r="IX149" s="26"/>
      <c r="IY149" s="26"/>
      <c r="IZ149" s="26"/>
      <c r="JA149" s="26"/>
      <c r="JB149" s="26"/>
      <c r="JC149" s="26"/>
      <c r="JD149" s="26"/>
      <c r="JE149" s="26"/>
      <c r="JF149" s="26"/>
      <c r="JG149" s="26"/>
      <c r="JH149" s="26"/>
      <c r="JI149" s="26"/>
      <c r="JJ149" s="26"/>
      <c r="JK149" s="26"/>
      <c r="JL149" s="26"/>
      <c r="JM149" s="26"/>
      <c r="JN149" s="26"/>
      <c r="JO149" s="26"/>
      <c r="JP149" s="26"/>
      <c r="JQ149" s="26"/>
      <c r="JR149" s="26"/>
      <c r="JS149" s="26"/>
      <c r="JT149" s="26"/>
      <c r="JU149" s="26"/>
      <c r="JV149" s="26"/>
      <c r="JW149" s="26"/>
      <c r="JX149" s="26"/>
      <c r="JY149" s="26"/>
      <c r="JZ149" s="26"/>
      <c r="KA149" s="26"/>
      <c r="KB149" s="26"/>
      <c r="KC149" s="26"/>
      <c r="KD149" s="26"/>
      <c r="KE149" s="26"/>
      <c r="KF149" s="26"/>
      <c r="KG149" s="26"/>
      <c r="KH149" s="26"/>
      <c r="KI149" s="26"/>
      <c r="KJ149" s="26"/>
      <c r="KK149" s="26"/>
      <c r="KL149" s="26"/>
      <c r="KM149" s="26"/>
      <c r="KN149" s="26"/>
      <c r="KO149" s="26"/>
      <c r="KP149" s="26"/>
      <c r="KQ149" s="27"/>
    </row>
    <row r="150" spans="1:303" ht="13" customHeight="1">
      <c r="A150" s="1241" t="s">
        <v>576</v>
      </c>
      <c r="B150" s="681" t="s">
        <v>577</v>
      </c>
      <c r="C150" s="681" t="s">
        <v>578</v>
      </c>
      <c r="D150" s="682">
        <v>1</v>
      </c>
      <c r="E150" s="661">
        <v>234</v>
      </c>
      <c r="F150" s="811"/>
      <c r="G150" s="799"/>
      <c r="H150" s="800"/>
      <c r="I150" s="801"/>
      <c r="J150" s="802"/>
      <c r="K150" s="862"/>
      <c r="L150" s="863"/>
      <c r="M150" s="844"/>
      <c r="N150" s="845"/>
      <c r="O150" s="846"/>
      <c r="P150" s="1116"/>
      <c r="Q150" s="1267"/>
      <c r="R150" s="637">
        <f t="shared" ref="R150:R155" si="41">SUM(F150:Q150)</f>
        <v>0</v>
      </c>
      <c r="S150" s="732">
        <f t="shared" ref="S150:S155" si="42">R150*D150</f>
        <v>0</v>
      </c>
      <c r="T150" s="733" t="str">
        <f t="shared" ref="T150:T155" si="43">IF(R150&gt;0,R150*E150,"-")</f>
        <v>-</v>
      </c>
      <c r="U150" s="691">
        <v>3.2</v>
      </c>
      <c r="V150" s="250">
        <f t="shared" si="40"/>
        <v>0</v>
      </c>
      <c r="W150" s="251"/>
      <c r="X150" s="727" t="s">
        <v>1254</v>
      </c>
      <c r="Y150" s="727" t="s">
        <v>1261</v>
      </c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693"/>
      <c r="BP150" s="642"/>
      <c r="BQ150" s="441"/>
      <c r="BR150" s="441"/>
      <c r="BS150" s="441">
        <v>1</v>
      </c>
      <c r="BT150" s="441"/>
      <c r="BU150" s="441"/>
      <c r="BV150" s="587"/>
      <c r="BW150" s="441">
        <v>1</v>
      </c>
      <c r="BX150" s="441"/>
      <c r="BY150" s="441"/>
      <c r="BZ150" s="587"/>
      <c r="CA150" s="41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  <c r="EP150" s="26"/>
      <c r="EQ150" s="26"/>
      <c r="ER150" s="26"/>
      <c r="ES150" s="26"/>
      <c r="ET150" s="26"/>
      <c r="EU150" s="26"/>
      <c r="EV150" s="26"/>
      <c r="EW150" s="26"/>
      <c r="EX150" s="26"/>
      <c r="EY150" s="26"/>
      <c r="EZ150" s="26"/>
      <c r="FA150" s="26"/>
      <c r="FB150" s="26"/>
      <c r="FC150" s="26"/>
      <c r="FD150" s="26"/>
      <c r="FE150" s="26"/>
      <c r="FF150" s="26"/>
      <c r="FG150" s="26"/>
      <c r="FH150" s="26"/>
      <c r="FI150" s="26"/>
      <c r="FJ150" s="26"/>
      <c r="FK150" s="26"/>
      <c r="FL150" s="26"/>
      <c r="FM150" s="26"/>
      <c r="FN150" s="26"/>
      <c r="FO150" s="26"/>
      <c r="FP150" s="26"/>
      <c r="FQ150" s="26"/>
      <c r="FR150" s="26"/>
      <c r="FS150" s="26"/>
      <c r="FT150" s="26"/>
      <c r="FU150" s="26"/>
      <c r="FV150" s="26"/>
      <c r="FW150" s="26"/>
      <c r="FX150" s="26"/>
      <c r="FY150" s="26"/>
      <c r="FZ150" s="26"/>
      <c r="GA150" s="26"/>
      <c r="GB150" s="26"/>
      <c r="GC150" s="26"/>
      <c r="GD150" s="26"/>
      <c r="GE150" s="26"/>
      <c r="GF150" s="26"/>
      <c r="GG150" s="26"/>
      <c r="GH150" s="26"/>
      <c r="GI150" s="26"/>
      <c r="GJ150" s="26"/>
      <c r="GK150" s="26"/>
      <c r="GL150" s="26"/>
      <c r="GM150" s="26"/>
      <c r="GN150" s="26"/>
      <c r="GO150" s="26"/>
      <c r="GP150" s="26"/>
      <c r="GQ150" s="26"/>
      <c r="GR150" s="26"/>
      <c r="GS150" s="26"/>
      <c r="GT150" s="26"/>
      <c r="GU150" s="26"/>
      <c r="GV150" s="26"/>
      <c r="GW150" s="26"/>
      <c r="GX150" s="26"/>
      <c r="GY150" s="26"/>
      <c r="GZ150" s="26"/>
      <c r="HA150" s="26"/>
      <c r="HB150" s="26"/>
      <c r="HC150" s="26"/>
      <c r="HD150" s="26"/>
      <c r="HE150" s="26"/>
      <c r="HF150" s="26"/>
      <c r="HG150" s="26"/>
      <c r="HH150" s="26"/>
      <c r="HI150" s="26"/>
      <c r="HJ150" s="26"/>
      <c r="HK150" s="26"/>
      <c r="HL150" s="26"/>
      <c r="HM150" s="26"/>
      <c r="HN150" s="26"/>
      <c r="HO150" s="26"/>
      <c r="HP150" s="26"/>
      <c r="HQ150" s="26"/>
      <c r="HR150" s="26"/>
      <c r="HS150" s="26"/>
      <c r="HT150" s="26"/>
      <c r="HU150" s="26"/>
      <c r="HV150" s="26"/>
      <c r="HW150" s="26"/>
      <c r="HX150" s="26"/>
      <c r="HY150" s="26"/>
      <c r="HZ150" s="26"/>
      <c r="IA150" s="26"/>
      <c r="IB150" s="26"/>
      <c r="IC150" s="26"/>
      <c r="ID150" s="26"/>
      <c r="IE150" s="26"/>
      <c r="IF150" s="26"/>
      <c r="IG150" s="26"/>
      <c r="IH150" s="26"/>
      <c r="II150" s="26"/>
      <c r="IJ150" s="26"/>
      <c r="IK150" s="26"/>
      <c r="IL150" s="26"/>
      <c r="IM150" s="26"/>
      <c r="IN150" s="26"/>
      <c r="IO150" s="26"/>
      <c r="IP150" s="26"/>
      <c r="IQ150" s="26"/>
      <c r="IR150" s="26"/>
      <c r="IS150" s="26"/>
      <c r="IT150" s="26"/>
      <c r="IU150" s="26"/>
      <c r="IV150" s="26"/>
      <c r="IW150" s="26"/>
      <c r="IX150" s="26"/>
      <c r="IY150" s="26"/>
      <c r="IZ150" s="26"/>
      <c r="JA150" s="26"/>
      <c r="JB150" s="26"/>
      <c r="JC150" s="26"/>
      <c r="JD150" s="26"/>
      <c r="JE150" s="26"/>
      <c r="JF150" s="26"/>
      <c r="JG150" s="26"/>
      <c r="JH150" s="26"/>
      <c r="JI150" s="26"/>
      <c r="JJ150" s="26"/>
      <c r="JK150" s="26"/>
      <c r="JL150" s="26"/>
      <c r="JM150" s="26"/>
      <c r="JN150" s="26"/>
      <c r="JO150" s="26"/>
      <c r="JP150" s="26"/>
      <c r="JQ150" s="26"/>
      <c r="JR150" s="26"/>
      <c r="JS150" s="26"/>
      <c r="JT150" s="26"/>
      <c r="JU150" s="26"/>
      <c r="JV150" s="26"/>
      <c r="JW150" s="26"/>
      <c r="JX150" s="26"/>
      <c r="JY150" s="26"/>
      <c r="JZ150" s="26"/>
      <c r="KA150" s="26"/>
      <c r="KB150" s="26"/>
      <c r="KC150" s="26"/>
      <c r="KD150" s="26"/>
      <c r="KE150" s="26"/>
      <c r="KF150" s="26"/>
      <c r="KG150" s="26"/>
      <c r="KH150" s="26"/>
      <c r="KI150" s="26"/>
      <c r="KJ150" s="26"/>
      <c r="KK150" s="26"/>
      <c r="KL150" s="26"/>
      <c r="KM150" s="26"/>
      <c r="KN150" s="26"/>
      <c r="KO150" s="26"/>
      <c r="KP150" s="26"/>
      <c r="KQ150" s="27"/>
    </row>
    <row r="151" spans="1:303" ht="13" customHeight="1">
      <c r="A151" s="1242"/>
      <c r="B151" s="694" t="s">
        <v>579</v>
      </c>
      <c r="C151" s="694" t="s">
        <v>580</v>
      </c>
      <c r="D151" s="670">
        <v>1</v>
      </c>
      <c r="E151" s="661">
        <v>234</v>
      </c>
      <c r="F151" s="812"/>
      <c r="G151" s="807"/>
      <c r="H151" s="808"/>
      <c r="I151" s="809"/>
      <c r="J151" s="810"/>
      <c r="K151" s="864"/>
      <c r="L151" s="865"/>
      <c r="M151" s="847"/>
      <c r="N151" s="848"/>
      <c r="O151" s="849"/>
      <c r="P151" s="1117"/>
      <c r="Q151" s="1256"/>
      <c r="R151" s="637">
        <f t="shared" si="41"/>
        <v>0</v>
      </c>
      <c r="S151" s="695">
        <f t="shared" si="42"/>
        <v>0</v>
      </c>
      <c r="T151" s="672" t="str">
        <f t="shared" si="43"/>
        <v>-</v>
      </c>
      <c r="U151" s="691">
        <v>3</v>
      </c>
      <c r="V151" s="250">
        <f t="shared" si="40"/>
        <v>0</v>
      </c>
      <c r="W151" s="251"/>
      <c r="X151" s="697" t="s">
        <v>1254</v>
      </c>
      <c r="Y151" s="697" t="s">
        <v>1261</v>
      </c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693"/>
      <c r="BP151" s="642"/>
      <c r="BQ151" s="441"/>
      <c r="BR151" s="441"/>
      <c r="BS151" s="441">
        <v>1</v>
      </c>
      <c r="BT151" s="441"/>
      <c r="BU151" s="441"/>
      <c r="BV151" s="587"/>
      <c r="BW151" s="441">
        <v>1</v>
      </c>
      <c r="BX151" s="441"/>
      <c r="BY151" s="441"/>
      <c r="BZ151" s="587"/>
      <c r="CA151" s="41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  <c r="EF151" s="26"/>
      <c r="EG151" s="26"/>
      <c r="EH151" s="26"/>
      <c r="EI151" s="26"/>
      <c r="EJ151" s="26"/>
      <c r="EK151" s="26"/>
      <c r="EL151" s="26"/>
      <c r="EM151" s="26"/>
      <c r="EN151" s="26"/>
      <c r="EO151" s="26"/>
      <c r="EP151" s="26"/>
      <c r="EQ151" s="26"/>
      <c r="ER151" s="26"/>
      <c r="ES151" s="26"/>
      <c r="ET151" s="26"/>
      <c r="EU151" s="26"/>
      <c r="EV151" s="26"/>
      <c r="EW151" s="26"/>
      <c r="EX151" s="26"/>
      <c r="EY151" s="26"/>
      <c r="EZ151" s="26"/>
      <c r="FA151" s="26"/>
      <c r="FB151" s="26"/>
      <c r="FC151" s="26"/>
      <c r="FD151" s="26"/>
      <c r="FE151" s="26"/>
      <c r="FF151" s="26"/>
      <c r="FG151" s="26"/>
      <c r="FH151" s="26"/>
      <c r="FI151" s="26"/>
      <c r="FJ151" s="26"/>
      <c r="FK151" s="26"/>
      <c r="FL151" s="26"/>
      <c r="FM151" s="26"/>
      <c r="FN151" s="26"/>
      <c r="FO151" s="26"/>
      <c r="FP151" s="26"/>
      <c r="FQ151" s="26"/>
      <c r="FR151" s="26"/>
      <c r="FS151" s="26"/>
      <c r="FT151" s="26"/>
      <c r="FU151" s="26"/>
      <c r="FV151" s="26"/>
      <c r="FW151" s="26"/>
      <c r="FX151" s="26"/>
      <c r="FY151" s="26"/>
      <c r="FZ151" s="26"/>
      <c r="GA151" s="26"/>
      <c r="GB151" s="26"/>
      <c r="GC151" s="26"/>
      <c r="GD151" s="26"/>
      <c r="GE151" s="26"/>
      <c r="GF151" s="26"/>
      <c r="GG151" s="26"/>
      <c r="GH151" s="26"/>
      <c r="GI151" s="26"/>
      <c r="GJ151" s="26"/>
      <c r="GK151" s="26"/>
      <c r="GL151" s="26"/>
      <c r="GM151" s="26"/>
      <c r="GN151" s="26"/>
      <c r="GO151" s="26"/>
      <c r="GP151" s="26"/>
      <c r="GQ151" s="26"/>
      <c r="GR151" s="26"/>
      <c r="GS151" s="26"/>
      <c r="GT151" s="26"/>
      <c r="GU151" s="26"/>
      <c r="GV151" s="26"/>
      <c r="GW151" s="26"/>
      <c r="GX151" s="26"/>
      <c r="GY151" s="26"/>
      <c r="GZ151" s="26"/>
      <c r="HA151" s="26"/>
      <c r="HB151" s="26"/>
      <c r="HC151" s="26"/>
      <c r="HD151" s="26"/>
      <c r="HE151" s="26"/>
      <c r="HF151" s="26"/>
      <c r="HG151" s="26"/>
      <c r="HH151" s="26"/>
      <c r="HI151" s="26"/>
      <c r="HJ151" s="26"/>
      <c r="HK151" s="26"/>
      <c r="HL151" s="26"/>
      <c r="HM151" s="26"/>
      <c r="HN151" s="26"/>
      <c r="HO151" s="26"/>
      <c r="HP151" s="26"/>
      <c r="HQ151" s="26"/>
      <c r="HR151" s="26"/>
      <c r="HS151" s="26"/>
      <c r="HT151" s="26"/>
      <c r="HU151" s="26"/>
      <c r="HV151" s="26"/>
      <c r="HW151" s="26"/>
      <c r="HX151" s="26"/>
      <c r="HY151" s="26"/>
      <c r="HZ151" s="26"/>
      <c r="IA151" s="26"/>
      <c r="IB151" s="26"/>
      <c r="IC151" s="26"/>
      <c r="ID151" s="26"/>
      <c r="IE151" s="26"/>
      <c r="IF151" s="26"/>
      <c r="IG151" s="26"/>
      <c r="IH151" s="26"/>
      <c r="II151" s="26"/>
      <c r="IJ151" s="26"/>
      <c r="IK151" s="26"/>
      <c r="IL151" s="26"/>
      <c r="IM151" s="26"/>
      <c r="IN151" s="26"/>
      <c r="IO151" s="26"/>
      <c r="IP151" s="26"/>
      <c r="IQ151" s="26"/>
      <c r="IR151" s="26"/>
      <c r="IS151" s="26"/>
      <c r="IT151" s="26"/>
      <c r="IU151" s="26"/>
      <c r="IV151" s="26"/>
      <c r="IW151" s="26"/>
      <c r="IX151" s="26"/>
      <c r="IY151" s="26"/>
      <c r="IZ151" s="26"/>
      <c r="JA151" s="26"/>
      <c r="JB151" s="26"/>
      <c r="JC151" s="26"/>
      <c r="JD151" s="26"/>
      <c r="JE151" s="26"/>
      <c r="JF151" s="26"/>
      <c r="JG151" s="26"/>
      <c r="JH151" s="26"/>
      <c r="JI151" s="26"/>
      <c r="JJ151" s="26"/>
      <c r="JK151" s="26"/>
      <c r="JL151" s="26"/>
      <c r="JM151" s="26"/>
      <c r="JN151" s="26"/>
      <c r="JO151" s="26"/>
      <c r="JP151" s="26"/>
      <c r="JQ151" s="26"/>
      <c r="JR151" s="26"/>
      <c r="JS151" s="26"/>
      <c r="JT151" s="26"/>
      <c r="JU151" s="26"/>
      <c r="JV151" s="26"/>
      <c r="JW151" s="26"/>
      <c r="JX151" s="26"/>
      <c r="JY151" s="26"/>
      <c r="JZ151" s="26"/>
      <c r="KA151" s="26"/>
      <c r="KB151" s="26"/>
      <c r="KC151" s="26"/>
      <c r="KD151" s="26"/>
      <c r="KE151" s="26"/>
      <c r="KF151" s="26"/>
      <c r="KG151" s="26"/>
      <c r="KH151" s="26"/>
      <c r="KI151" s="26"/>
      <c r="KJ151" s="26"/>
      <c r="KK151" s="26"/>
      <c r="KL151" s="26"/>
      <c r="KM151" s="26"/>
      <c r="KN151" s="26"/>
      <c r="KO151" s="26"/>
      <c r="KP151" s="26"/>
      <c r="KQ151" s="27"/>
    </row>
    <row r="152" spans="1:303" ht="13" customHeight="1">
      <c r="A152" s="1242"/>
      <c r="B152" s="694" t="s">
        <v>581</v>
      </c>
      <c r="C152" s="694" t="s">
        <v>582</v>
      </c>
      <c r="D152" s="670">
        <v>1</v>
      </c>
      <c r="E152" s="661">
        <v>234</v>
      </c>
      <c r="F152" s="812"/>
      <c r="G152" s="807"/>
      <c r="H152" s="808"/>
      <c r="I152" s="809"/>
      <c r="J152" s="810"/>
      <c r="K152" s="868"/>
      <c r="L152" s="869"/>
      <c r="M152" s="850"/>
      <c r="N152" s="848"/>
      <c r="O152" s="849"/>
      <c r="P152" s="1119"/>
      <c r="Q152" s="1256"/>
      <c r="R152" s="637">
        <f t="shared" si="41"/>
        <v>0</v>
      </c>
      <c r="S152" s="695">
        <f t="shared" si="42"/>
        <v>0</v>
      </c>
      <c r="T152" s="696" t="str">
        <f t="shared" si="43"/>
        <v>-</v>
      </c>
      <c r="U152" s="691">
        <v>3</v>
      </c>
      <c r="V152" s="250">
        <f t="shared" si="40"/>
        <v>0</v>
      </c>
      <c r="W152" s="251"/>
      <c r="X152" s="697" t="s">
        <v>1254</v>
      </c>
      <c r="Y152" s="697" t="s">
        <v>1261</v>
      </c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693"/>
      <c r="BP152" s="642"/>
      <c r="BQ152" s="441"/>
      <c r="BR152" s="441"/>
      <c r="BS152" s="441">
        <v>1</v>
      </c>
      <c r="BT152" s="441"/>
      <c r="BU152" s="441"/>
      <c r="BV152" s="587"/>
      <c r="BW152" s="441">
        <v>1</v>
      </c>
      <c r="BX152" s="441"/>
      <c r="BY152" s="441"/>
      <c r="BZ152" s="587"/>
      <c r="CA152" s="41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  <c r="EF152" s="26"/>
      <c r="EG152" s="26"/>
      <c r="EH152" s="26"/>
      <c r="EI152" s="26"/>
      <c r="EJ152" s="26"/>
      <c r="EK152" s="26"/>
      <c r="EL152" s="26"/>
      <c r="EM152" s="26"/>
      <c r="EN152" s="26"/>
      <c r="EO152" s="26"/>
      <c r="EP152" s="26"/>
      <c r="EQ152" s="26"/>
      <c r="ER152" s="26"/>
      <c r="ES152" s="26"/>
      <c r="ET152" s="26"/>
      <c r="EU152" s="26"/>
      <c r="EV152" s="26"/>
      <c r="EW152" s="26"/>
      <c r="EX152" s="26"/>
      <c r="EY152" s="26"/>
      <c r="EZ152" s="26"/>
      <c r="FA152" s="26"/>
      <c r="FB152" s="26"/>
      <c r="FC152" s="26"/>
      <c r="FD152" s="26"/>
      <c r="FE152" s="26"/>
      <c r="FF152" s="26"/>
      <c r="FG152" s="26"/>
      <c r="FH152" s="26"/>
      <c r="FI152" s="26"/>
      <c r="FJ152" s="26"/>
      <c r="FK152" s="26"/>
      <c r="FL152" s="26"/>
      <c r="FM152" s="26"/>
      <c r="FN152" s="26"/>
      <c r="FO152" s="26"/>
      <c r="FP152" s="26"/>
      <c r="FQ152" s="26"/>
      <c r="FR152" s="26"/>
      <c r="FS152" s="26"/>
      <c r="FT152" s="26"/>
      <c r="FU152" s="26"/>
      <c r="FV152" s="26"/>
      <c r="FW152" s="26"/>
      <c r="FX152" s="26"/>
      <c r="FY152" s="26"/>
      <c r="FZ152" s="26"/>
      <c r="GA152" s="26"/>
      <c r="GB152" s="26"/>
      <c r="GC152" s="26"/>
      <c r="GD152" s="26"/>
      <c r="GE152" s="26"/>
      <c r="GF152" s="26"/>
      <c r="GG152" s="26"/>
      <c r="GH152" s="26"/>
      <c r="GI152" s="26"/>
      <c r="GJ152" s="26"/>
      <c r="GK152" s="26"/>
      <c r="GL152" s="26"/>
      <c r="GM152" s="26"/>
      <c r="GN152" s="26"/>
      <c r="GO152" s="26"/>
      <c r="GP152" s="26"/>
      <c r="GQ152" s="26"/>
      <c r="GR152" s="26"/>
      <c r="GS152" s="26"/>
      <c r="GT152" s="26"/>
      <c r="GU152" s="26"/>
      <c r="GV152" s="26"/>
      <c r="GW152" s="26"/>
      <c r="GX152" s="26"/>
      <c r="GY152" s="26"/>
      <c r="GZ152" s="26"/>
      <c r="HA152" s="26"/>
      <c r="HB152" s="26"/>
      <c r="HC152" s="26"/>
      <c r="HD152" s="26"/>
      <c r="HE152" s="26"/>
      <c r="HF152" s="26"/>
      <c r="HG152" s="26"/>
      <c r="HH152" s="26"/>
      <c r="HI152" s="26"/>
      <c r="HJ152" s="26"/>
      <c r="HK152" s="26"/>
      <c r="HL152" s="26"/>
      <c r="HM152" s="26"/>
      <c r="HN152" s="26"/>
      <c r="HO152" s="26"/>
      <c r="HP152" s="26"/>
      <c r="HQ152" s="26"/>
      <c r="HR152" s="26"/>
      <c r="HS152" s="26"/>
      <c r="HT152" s="26"/>
      <c r="HU152" s="26"/>
      <c r="HV152" s="26"/>
      <c r="HW152" s="26"/>
      <c r="HX152" s="26"/>
      <c r="HY152" s="26"/>
      <c r="HZ152" s="26"/>
      <c r="IA152" s="26"/>
      <c r="IB152" s="26"/>
      <c r="IC152" s="26"/>
      <c r="ID152" s="26"/>
      <c r="IE152" s="26"/>
      <c r="IF152" s="26"/>
      <c r="IG152" s="26"/>
      <c r="IH152" s="26"/>
      <c r="II152" s="26"/>
      <c r="IJ152" s="26"/>
      <c r="IK152" s="26"/>
      <c r="IL152" s="26"/>
      <c r="IM152" s="26"/>
      <c r="IN152" s="26"/>
      <c r="IO152" s="26"/>
      <c r="IP152" s="26"/>
      <c r="IQ152" s="26"/>
      <c r="IR152" s="26"/>
      <c r="IS152" s="26"/>
      <c r="IT152" s="26"/>
      <c r="IU152" s="26"/>
      <c r="IV152" s="26"/>
      <c r="IW152" s="26"/>
      <c r="IX152" s="26"/>
      <c r="IY152" s="26"/>
      <c r="IZ152" s="26"/>
      <c r="JA152" s="26"/>
      <c r="JB152" s="26"/>
      <c r="JC152" s="26"/>
      <c r="JD152" s="26"/>
      <c r="JE152" s="26"/>
      <c r="JF152" s="26"/>
      <c r="JG152" s="26"/>
      <c r="JH152" s="26"/>
      <c r="JI152" s="26"/>
      <c r="JJ152" s="26"/>
      <c r="JK152" s="26"/>
      <c r="JL152" s="26"/>
      <c r="JM152" s="26"/>
      <c r="JN152" s="26"/>
      <c r="JO152" s="26"/>
      <c r="JP152" s="26"/>
      <c r="JQ152" s="26"/>
      <c r="JR152" s="26"/>
      <c r="JS152" s="26"/>
      <c r="JT152" s="26"/>
      <c r="JU152" s="26"/>
      <c r="JV152" s="26"/>
      <c r="JW152" s="26"/>
      <c r="JX152" s="26"/>
      <c r="JY152" s="26"/>
      <c r="JZ152" s="26"/>
      <c r="KA152" s="26"/>
      <c r="KB152" s="26"/>
      <c r="KC152" s="26"/>
      <c r="KD152" s="26"/>
      <c r="KE152" s="26"/>
      <c r="KF152" s="26"/>
      <c r="KG152" s="26"/>
      <c r="KH152" s="26"/>
      <c r="KI152" s="26"/>
      <c r="KJ152" s="26"/>
      <c r="KK152" s="26"/>
      <c r="KL152" s="26"/>
      <c r="KM152" s="26"/>
      <c r="KN152" s="26"/>
      <c r="KO152" s="26"/>
      <c r="KP152" s="26"/>
      <c r="KQ152" s="27"/>
    </row>
    <row r="153" spans="1:303" ht="13" customHeight="1">
      <c r="A153" s="1242"/>
      <c r="B153" s="694" t="s">
        <v>583</v>
      </c>
      <c r="C153" s="694" t="s">
        <v>584</v>
      </c>
      <c r="D153" s="670">
        <v>1</v>
      </c>
      <c r="E153" s="661">
        <v>212</v>
      </c>
      <c r="F153" s="812"/>
      <c r="G153" s="807"/>
      <c r="H153" s="808"/>
      <c r="I153" s="809"/>
      <c r="J153" s="810"/>
      <c r="K153" s="1158"/>
      <c r="L153" s="1159"/>
      <c r="M153" s="1160"/>
      <c r="N153" s="848"/>
      <c r="O153" s="849"/>
      <c r="P153" s="1161"/>
      <c r="Q153" s="1256"/>
      <c r="R153" s="637">
        <f t="shared" si="41"/>
        <v>0</v>
      </c>
      <c r="S153" s="695">
        <f t="shared" si="42"/>
        <v>0</v>
      </c>
      <c r="T153" s="696" t="str">
        <f t="shared" si="43"/>
        <v>-</v>
      </c>
      <c r="U153" s="691">
        <v>3.05</v>
      </c>
      <c r="V153" s="250">
        <f t="shared" si="40"/>
        <v>0</v>
      </c>
      <c r="W153" s="251"/>
      <c r="X153" s="697" t="s">
        <v>1260</v>
      </c>
      <c r="Y153" s="697" t="s">
        <v>1261</v>
      </c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693"/>
      <c r="BP153" s="642"/>
      <c r="BQ153" s="441"/>
      <c r="BR153" s="441"/>
      <c r="BS153" s="441">
        <v>1</v>
      </c>
      <c r="BT153" s="441"/>
      <c r="BU153" s="441"/>
      <c r="BV153" s="587"/>
      <c r="BW153" s="441"/>
      <c r="BX153" s="441">
        <v>1</v>
      </c>
      <c r="BY153" s="441"/>
      <c r="BZ153" s="587"/>
      <c r="CA153" s="41"/>
      <c r="CB153" s="26"/>
      <c r="CC153" s="26"/>
      <c r="CD153" s="26"/>
      <c r="CE153" s="26"/>
      <c r="CF153" s="26"/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  <c r="CS153" s="26"/>
      <c r="CT153" s="26"/>
      <c r="CU153" s="26"/>
      <c r="CV153" s="26"/>
      <c r="CW153" s="26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6"/>
      <c r="DK153" s="26"/>
      <c r="DL153" s="26"/>
      <c r="DM153" s="26"/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  <c r="EE153" s="26"/>
      <c r="EF153" s="26"/>
      <c r="EG153" s="26"/>
      <c r="EH153" s="26"/>
      <c r="EI153" s="26"/>
      <c r="EJ153" s="26"/>
      <c r="EK153" s="26"/>
      <c r="EL153" s="26"/>
      <c r="EM153" s="26"/>
      <c r="EN153" s="26"/>
      <c r="EO153" s="26"/>
      <c r="EP153" s="26"/>
      <c r="EQ153" s="26"/>
      <c r="ER153" s="26"/>
      <c r="ES153" s="26"/>
      <c r="ET153" s="26"/>
      <c r="EU153" s="26"/>
      <c r="EV153" s="26"/>
      <c r="EW153" s="26"/>
      <c r="EX153" s="26"/>
      <c r="EY153" s="26"/>
      <c r="EZ153" s="26"/>
      <c r="FA153" s="26"/>
      <c r="FB153" s="26"/>
      <c r="FC153" s="26"/>
      <c r="FD153" s="26"/>
      <c r="FE153" s="26"/>
      <c r="FF153" s="26"/>
      <c r="FG153" s="26"/>
      <c r="FH153" s="26"/>
      <c r="FI153" s="26"/>
      <c r="FJ153" s="26"/>
      <c r="FK153" s="26"/>
      <c r="FL153" s="26"/>
      <c r="FM153" s="26"/>
      <c r="FN153" s="26"/>
      <c r="FO153" s="26"/>
      <c r="FP153" s="26"/>
      <c r="FQ153" s="26"/>
      <c r="FR153" s="26"/>
      <c r="FS153" s="26"/>
      <c r="FT153" s="26"/>
      <c r="FU153" s="26"/>
      <c r="FV153" s="26"/>
      <c r="FW153" s="26"/>
      <c r="FX153" s="26"/>
      <c r="FY153" s="26"/>
      <c r="FZ153" s="26"/>
      <c r="GA153" s="26"/>
      <c r="GB153" s="26"/>
      <c r="GC153" s="26"/>
      <c r="GD153" s="26"/>
      <c r="GE153" s="26"/>
      <c r="GF153" s="26"/>
      <c r="GG153" s="26"/>
      <c r="GH153" s="26"/>
      <c r="GI153" s="26"/>
      <c r="GJ153" s="26"/>
      <c r="GK153" s="26"/>
      <c r="GL153" s="26"/>
      <c r="GM153" s="26"/>
      <c r="GN153" s="26"/>
      <c r="GO153" s="26"/>
      <c r="GP153" s="26"/>
      <c r="GQ153" s="26"/>
      <c r="GR153" s="26"/>
      <c r="GS153" s="26"/>
      <c r="GT153" s="26"/>
      <c r="GU153" s="26"/>
      <c r="GV153" s="26"/>
      <c r="GW153" s="26"/>
      <c r="GX153" s="26"/>
      <c r="GY153" s="26"/>
      <c r="GZ153" s="26"/>
      <c r="HA153" s="26"/>
      <c r="HB153" s="26"/>
      <c r="HC153" s="26"/>
      <c r="HD153" s="26"/>
      <c r="HE153" s="26"/>
      <c r="HF153" s="26"/>
      <c r="HG153" s="26"/>
      <c r="HH153" s="26"/>
      <c r="HI153" s="26"/>
      <c r="HJ153" s="26"/>
      <c r="HK153" s="26"/>
      <c r="HL153" s="26"/>
      <c r="HM153" s="26"/>
      <c r="HN153" s="26"/>
      <c r="HO153" s="26"/>
      <c r="HP153" s="26"/>
      <c r="HQ153" s="26"/>
      <c r="HR153" s="26"/>
      <c r="HS153" s="26"/>
      <c r="HT153" s="26"/>
      <c r="HU153" s="26"/>
      <c r="HV153" s="26"/>
      <c r="HW153" s="26"/>
      <c r="HX153" s="26"/>
      <c r="HY153" s="26"/>
      <c r="HZ153" s="26"/>
      <c r="IA153" s="26"/>
      <c r="IB153" s="26"/>
      <c r="IC153" s="26"/>
      <c r="ID153" s="26"/>
      <c r="IE153" s="26"/>
      <c r="IF153" s="26"/>
      <c r="IG153" s="26"/>
      <c r="IH153" s="26"/>
      <c r="II153" s="26"/>
      <c r="IJ153" s="26"/>
      <c r="IK153" s="26"/>
      <c r="IL153" s="26"/>
      <c r="IM153" s="26"/>
      <c r="IN153" s="26"/>
      <c r="IO153" s="26"/>
      <c r="IP153" s="26"/>
      <c r="IQ153" s="26"/>
      <c r="IR153" s="26"/>
      <c r="IS153" s="26"/>
      <c r="IT153" s="26"/>
      <c r="IU153" s="26"/>
      <c r="IV153" s="26"/>
      <c r="IW153" s="26"/>
      <c r="IX153" s="26"/>
      <c r="IY153" s="26"/>
      <c r="IZ153" s="26"/>
      <c r="JA153" s="26"/>
      <c r="JB153" s="26"/>
      <c r="JC153" s="26"/>
      <c r="JD153" s="26"/>
      <c r="JE153" s="26"/>
      <c r="JF153" s="26"/>
      <c r="JG153" s="26"/>
      <c r="JH153" s="26"/>
      <c r="JI153" s="26"/>
      <c r="JJ153" s="26"/>
      <c r="JK153" s="26"/>
      <c r="JL153" s="26"/>
      <c r="JM153" s="26"/>
      <c r="JN153" s="26"/>
      <c r="JO153" s="26"/>
      <c r="JP153" s="26"/>
      <c r="JQ153" s="26"/>
      <c r="JR153" s="26"/>
      <c r="JS153" s="26"/>
      <c r="JT153" s="26"/>
      <c r="JU153" s="26"/>
      <c r="JV153" s="26"/>
      <c r="JW153" s="26"/>
      <c r="JX153" s="26"/>
      <c r="JY153" s="26"/>
      <c r="JZ153" s="26"/>
      <c r="KA153" s="26"/>
      <c r="KB153" s="26"/>
      <c r="KC153" s="26"/>
      <c r="KD153" s="26"/>
      <c r="KE153" s="26"/>
      <c r="KF153" s="26"/>
      <c r="KG153" s="26"/>
      <c r="KH153" s="26"/>
      <c r="KI153" s="26"/>
      <c r="KJ153" s="26"/>
      <c r="KK153" s="26"/>
      <c r="KL153" s="26"/>
      <c r="KM153" s="26"/>
      <c r="KN153" s="26"/>
      <c r="KO153" s="26"/>
      <c r="KP153" s="26"/>
      <c r="KQ153" s="27"/>
    </row>
    <row r="154" spans="1:303" ht="13" customHeight="1">
      <c r="A154" s="1242"/>
      <c r="B154" s="694" t="s">
        <v>585</v>
      </c>
      <c r="C154" s="694" t="s">
        <v>586</v>
      </c>
      <c r="D154" s="670">
        <v>1</v>
      </c>
      <c r="E154" s="661">
        <v>247</v>
      </c>
      <c r="F154" s="812"/>
      <c r="G154" s="807"/>
      <c r="H154" s="808"/>
      <c r="I154" s="809"/>
      <c r="J154" s="810"/>
      <c r="K154" s="862"/>
      <c r="L154" s="863"/>
      <c r="M154" s="844"/>
      <c r="N154" s="848"/>
      <c r="O154" s="849"/>
      <c r="P154" s="1116"/>
      <c r="Q154" s="1256"/>
      <c r="R154" s="637">
        <f t="shared" si="41"/>
        <v>0</v>
      </c>
      <c r="S154" s="695">
        <f t="shared" si="42"/>
        <v>0</v>
      </c>
      <c r="T154" s="696" t="str">
        <f t="shared" si="43"/>
        <v>-</v>
      </c>
      <c r="U154" s="691">
        <v>3.13</v>
      </c>
      <c r="V154" s="250">
        <f t="shared" si="40"/>
        <v>0</v>
      </c>
      <c r="W154" s="251"/>
      <c r="X154" s="697" t="s">
        <v>1252</v>
      </c>
      <c r="Y154" s="697" t="s">
        <v>1261</v>
      </c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693"/>
      <c r="BP154" s="642"/>
      <c r="BQ154" s="441"/>
      <c r="BR154" s="441"/>
      <c r="BS154" s="441">
        <v>1</v>
      </c>
      <c r="BT154" s="441"/>
      <c r="BU154" s="441"/>
      <c r="BV154" s="587"/>
      <c r="BW154" s="441"/>
      <c r="BX154" s="441"/>
      <c r="BY154" s="441">
        <v>1</v>
      </c>
      <c r="BZ154" s="587"/>
      <c r="CA154" s="41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  <c r="DK154" s="26"/>
      <c r="DL154" s="26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  <c r="EE154" s="26"/>
      <c r="EF154" s="26"/>
      <c r="EG154" s="26"/>
      <c r="EH154" s="26"/>
      <c r="EI154" s="26"/>
      <c r="EJ154" s="26"/>
      <c r="EK154" s="26"/>
      <c r="EL154" s="26"/>
      <c r="EM154" s="26"/>
      <c r="EN154" s="26"/>
      <c r="EO154" s="26"/>
      <c r="EP154" s="26"/>
      <c r="EQ154" s="26"/>
      <c r="ER154" s="26"/>
      <c r="ES154" s="26"/>
      <c r="ET154" s="26"/>
      <c r="EU154" s="26"/>
      <c r="EV154" s="26"/>
      <c r="EW154" s="26"/>
      <c r="EX154" s="26"/>
      <c r="EY154" s="26"/>
      <c r="EZ154" s="26"/>
      <c r="FA154" s="26"/>
      <c r="FB154" s="26"/>
      <c r="FC154" s="26"/>
      <c r="FD154" s="26"/>
      <c r="FE154" s="26"/>
      <c r="FF154" s="26"/>
      <c r="FG154" s="26"/>
      <c r="FH154" s="26"/>
      <c r="FI154" s="26"/>
      <c r="FJ154" s="26"/>
      <c r="FK154" s="26"/>
      <c r="FL154" s="26"/>
      <c r="FM154" s="26"/>
      <c r="FN154" s="26"/>
      <c r="FO154" s="26"/>
      <c r="FP154" s="26"/>
      <c r="FQ154" s="26"/>
      <c r="FR154" s="26"/>
      <c r="FS154" s="26"/>
      <c r="FT154" s="26"/>
      <c r="FU154" s="26"/>
      <c r="FV154" s="26"/>
      <c r="FW154" s="26"/>
      <c r="FX154" s="26"/>
      <c r="FY154" s="26"/>
      <c r="FZ154" s="26"/>
      <c r="GA154" s="26"/>
      <c r="GB154" s="26"/>
      <c r="GC154" s="26"/>
      <c r="GD154" s="26"/>
      <c r="GE154" s="26"/>
      <c r="GF154" s="26"/>
      <c r="GG154" s="26"/>
      <c r="GH154" s="26"/>
      <c r="GI154" s="26"/>
      <c r="GJ154" s="26"/>
      <c r="GK154" s="26"/>
      <c r="GL154" s="26"/>
      <c r="GM154" s="26"/>
      <c r="GN154" s="26"/>
      <c r="GO154" s="26"/>
      <c r="GP154" s="26"/>
      <c r="GQ154" s="26"/>
      <c r="GR154" s="26"/>
      <c r="GS154" s="26"/>
      <c r="GT154" s="26"/>
      <c r="GU154" s="26"/>
      <c r="GV154" s="26"/>
      <c r="GW154" s="26"/>
      <c r="GX154" s="26"/>
      <c r="GY154" s="26"/>
      <c r="GZ154" s="26"/>
      <c r="HA154" s="26"/>
      <c r="HB154" s="26"/>
      <c r="HC154" s="26"/>
      <c r="HD154" s="26"/>
      <c r="HE154" s="26"/>
      <c r="HF154" s="26"/>
      <c r="HG154" s="26"/>
      <c r="HH154" s="26"/>
      <c r="HI154" s="26"/>
      <c r="HJ154" s="26"/>
      <c r="HK154" s="26"/>
      <c r="HL154" s="26"/>
      <c r="HM154" s="26"/>
      <c r="HN154" s="26"/>
      <c r="HO154" s="26"/>
      <c r="HP154" s="26"/>
      <c r="HQ154" s="26"/>
      <c r="HR154" s="26"/>
      <c r="HS154" s="26"/>
      <c r="HT154" s="26"/>
      <c r="HU154" s="26"/>
      <c r="HV154" s="26"/>
      <c r="HW154" s="26"/>
      <c r="HX154" s="26"/>
      <c r="HY154" s="26"/>
      <c r="HZ154" s="26"/>
      <c r="IA154" s="26"/>
      <c r="IB154" s="26"/>
      <c r="IC154" s="26"/>
      <c r="ID154" s="26"/>
      <c r="IE154" s="26"/>
      <c r="IF154" s="26"/>
      <c r="IG154" s="26"/>
      <c r="IH154" s="26"/>
      <c r="II154" s="26"/>
      <c r="IJ154" s="26"/>
      <c r="IK154" s="26"/>
      <c r="IL154" s="26"/>
      <c r="IM154" s="26"/>
      <c r="IN154" s="26"/>
      <c r="IO154" s="26"/>
      <c r="IP154" s="26"/>
      <c r="IQ154" s="26"/>
      <c r="IR154" s="26"/>
      <c r="IS154" s="26"/>
      <c r="IT154" s="26"/>
      <c r="IU154" s="26"/>
      <c r="IV154" s="26"/>
      <c r="IW154" s="26"/>
      <c r="IX154" s="26"/>
      <c r="IY154" s="26"/>
      <c r="IZ154" s="26"/>
      <c r="JA154" s="26"/>
      <c r="JB154" s="26"/>
      <c r="JC154" s="26"/>
      <c r="JD154" s="26"/>
      <c r="JE154" s="26"/>
      <c r="JF154" s="26"/>
      <c r="JG154" s="26"/>
      <c r="JH154" s="26"/>
      <c r="JI154" s="26"/>
      <c r="JJ154" s="26"/>
      <c r="JK154" s="26"/>
      <c r="JL154" s="26"/>
      <c r="JM154" s="26"/>
      <c r="JN154" s="26"/>
      <c r="JO154" s="26"/>
      <c r="JP154" s="26"/>
      <c r="JQ154" s="26"/>
      <c r="JR154" s="26"/>
      <c r="JS154" s="26"/>
      <c r="JT154" s="26"/>
      <c r="JU154" s="26"/>
      <c r="JV154" s="26"/>
      <c r="JW154" s="26"/>
      <c r="JX154" s="26"/>
      <c r="JY154" s="26"/>
      <c r="JZ154" s="26"/>
      <c r="KA154" s="26"/>
      <c r="KB154" s="26"/>
      <c r="KC154" s="26"/>
      <c r="KD154" s="26"/>
      <c r="KE154" s="26"/>
      <c r="KF154" s="26"/>
      <c r="KG154" s="26"/>
      <c r="KH154" s="26"/>
      <c r="KI154" s="26"/>
      <c r="KJ154" s="26"/>
      <c r="KK154" s="26"/>
      <c r="KL154" s="26"/>
      <c r="KM154" s="26"/>
      <c r="KN154" s="26"/>
      <c r="KO154" s="26"/>
      <c r="KP154" s="26"/>
      <c r="KQ154" s="27"/>
    </row>
    <row r="155" spans="1:303" ht="13" customHeight="1">
      <c r="A155" s="1276"/>
      <c r="B155" s="723" t="s">
        <v>587</v>
      </c>
      <c r="C155" s="723" t="s">
        <v>588</v>
      </c>
      <c r="D155" s="676">
        <v>1</v>
      </c>
      <c r="E155" s="677">
        <v>278</v>
      </c>
      <c r="F155" s="831"/>
      <c r="G155" s="832"/>
      <c r="H155" s="833"/>
      <c r="I155" s="834"/>
      <c r="J155" s="835"/>
      <c r="K155" s="866"/>
      <c r="L155" s="867"/>
      <c r="M155" s="859"/>
      <c r="N155" s="860"/>
      <c r="O155" s="861"/>
      <c r="P155" s="1118"/>
      <c r="Q155" s="1257"/>
      <c r="R155" s="263">
        <f t="shared" si="41"/>
        <v>0</v>
      </c>
      <c r="S155" s="263">
        <f t="shared" si="42"/>
        <v>0</v>
      </c>
      <c r="T155" s="721" t="str">
        <f t="shared" si="43"/>
        <v>-</v>
      </c>
      <c r="U155" s="691">
        <v>4.8</v>
      </c>
      <c r="V155" s="250">
        <f t="shared" ref="V155" si="44">U155*R155</f>
        <v>0</v>
      </c>
      <c r="W155" s="251"/>
      <c r="X155" s="729" t="s">
        <v>1260</v>
      </c>
      <c r="Y155" s="729" t="s">
        <v>1261</v>
      </c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693"/>
      <c r="BP155" s="642"/>
      <c r="BQ155" s="441"/>
      <c r="BR155" s="441"/>
      <c r="BS155" s="441">
        <v>1</v>
      </c>
      <c r="BT155" s="441"/>
      <c r="BU155" s="441"/>
      <c r="BV155" s="587"/>
      <c r="BW155" s="441"/>
      <c r="BX155" s="441">
        <v>1</v>
      </c>
      <c r="BY155" s="441"/>
      <c r="BZ155" s="587"/>
      <c r="CA155" s="41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  <c r="EE155" s="26"/>
      <c r="EF155" s="26"/>
      <c r="EG155" s="26"/>
      <c r="EH155" s="26"/>
      <c r="EI155" s="26"/>
      <c r="EJ155" s="26"/>
      <c r="EK155" s="26"/>
      <c r="EL155" s="26"/>
      <c r="EM155" s="26"/>
      <c r="EN155" s="26"/>
      <c r="EO155" s="26"/>
      <c r="EP155" s="26"/>
      <c r="EQ155" s="26"/>
      <c r="ER155" s="26"/>
      <c r="ES155" s="26"/>
      <c r="ET155" s="26"/>
      <c r="EU155" s="26"/>
      <c r="EV155" s="26"/>
      <c r="EW155" s="26"/>
      <c r="EX155" s="26"/>
      <c r="EY155" s="26"/>
      <c r="EZ155" s="26"/>
      <c r="FA155" s="26"/>
      <c r="FB155" s="26"/>
      <c r="FC155" s="26"/>
      <c r="FD155" s="26"/>
      <c r="FE155" s="26"/>
      <c r="FF155" s="26"/>
      <c r="FG155" s="26"/>
      <c r="FH155" s="26"/>
      <c r="FI155" s="26"/>
      <c r="FJ155" s="26"/>
      <c r="FK155" s="26"/>
      <c r="FL155" s="26"/>
      <c r="FM155" s="26"/>
      <c r="FN155" s="26"/>
      <c r="FO155" s="26"/>
      <c r="FP155" s="26"/>
      <c r="FQ155" s="26"/>
      <c r="FR155" s="26"/>
      <c r="FS155" s="26"/>
      <c r="FT155" s="26"/>
      <c r="FU155" s="26"/>
      <c r="FV155" s="26"/>
      <c r="FW155" s="26"/>
      <c r="FX155" s="26"/>
      <c r="FY155" s="26"/>
      <c r="FZ155" s="26"/>
      <c r="GA155" s="26"/>
      <c r="GB155" s="26"/>
      <c r="GC155" s="26"/>
      <c r="GD155" s="26"/>
      <c r="GE155" s="26"/>
      <c r="GF155" s="26"/>
      <c r="GG155" s="26"/>
      <c r="GH155" s="26"/>
      <c r="GI155" s="26"/>
      <c r="GJ155" s="26"/>
      <c r="GK155" s="26"/>
      <c r="GL155" s="26"/>
      <c r="GM155" s="26"/>
      <c r="GN155" s="26"/>
      <c r="GO155" s="26"/>
      <c r="GP155" s="26"/>
      <c r="GQ155" s="26"/>
      <c r="GR155" s="26"/>
      <c r="GS155" s="26"/>
      <c r="GT155" s="26"/>
      <c r="GU155" s="26"/>
      <c r="GV155" s="26"/>
      <c r="GW155" s="26"/>
      <c r="GX155" s="26"/>
      <c r="GY155" s="26"/>
      <c r="GZ155" s="26"/>
      <c r="HA155" s="26"/>
      <c r="HB155" s="26"/>
      <c r="HC155" s="26"/>
      <c r="HD155" s="26"/>
      <c r="HE155" s="26"/>
      <c r="HF155" s="26"/>
      <c r="HG155" s="26"/>
      <c r="HH155" s="26"/>
      <c r="HI155" s="26"/>
      <c r="HJ155" s="26"/>
      <c r="HK155" s="26"/>
      <c r="HL155" s="26"/>
      <c r="HM155" s="26"/>
      <c r="HN155" s="26"/>
      <c r="HO155" s="26"/>
      <c r="HP155" s="26"/>
      <c r="HQ155" s="26"/>
      <c r="HR155" s="26"/>
      <c r="HS155" s="26"/>
      <c r="HT155" s="26"/>
      <c r="HU155" s="26"/>
      <c r="HV155" s="26"/>
      <c r="HW155" s="26"/>
      <c r="HX155" s="26"/>
      <c r="HY155" s="26"/>
      <c r="HZ155" s="26"/>
      <c r="IA155" s="26"/>
      <c r="IB155" s="26"/>
      <c r="IC155" s="26"/>
      <c r="ID155" s="26"/>
      <c r="IE155" s="26"/>
      <c r="IF155" s="26"/>
      <c r="IG155" s="26"/>
      <c r="IH155" s="26"/>
      <c r="II155" s="26"/>
      <c r="IJ155" s="26"/>
      <c r="IK155" s="26"/>
      <c r="IL155" s="26"/>
      <c r="IM155" s="26"/>
      <c r="IN155" s="26"/>
      <c r="IO155" s="26"/>
      <c r="IP155" s="26"/>
      <c r="IQ155" s="26"/>
      <c r="IR155" s="26"/>
      <c r="IS155" s="26"/>
      <c r="IT155" s="26"/>
      <c r="IU155" s="26"/>
      <c r="IV155" s="26"/>
      <c r="IW155" s="26"/>
      <c r="IX155" s="26"/>
      <c r="IY155" s="26"/>
      <c r="IZ155" s="26"/>
      <c r="JA155" s="26"/>
      <c r="JB155" s="26"/>
      <c r="JC155" s="26"/>
      <c r="JD155" s="26"/>
      <c r="JE155" s="26"/>
      <c r="JF155" s="26"/>
      <c r="JG155" s="26"/>
      <c r="JH155" s="26"/>
      <c r="JI155" s="26"/>
      <c r="JJ155" s="26"/>
      <c r="JK155" s="26"/>
      <c r="JL155" s="26"/>
      <c r="JM155" s="26"/>
      <c r="JN155" s="26"/>
      <c r="JO155" s="26"/>
      <c r="JP155" s="26"/>
      <c r="JQ155" s="26"/>
      <c r="JR155" s="26"/>
      <c r="JS155" s="26"/>
      <c r="JT155" s="26"/>
      <c r="JU155" s="26"/>
      <c r="JV155" s="26"/>
      <c r="JW155" s="26"/>
      <c r="JX155" s="26"/>
      <c r="JY155" s="26"/>
      <c r="JZ155" s="26"/>
      <c r="KA155" s="26"/>
      <c r="KB155" s="26"/>
      <c r="KC155" s="26"/>
      <c r="KD155" s="26"/>
      <c r="KE155" s="26"/>
      <c r="KF155" s="26"/>
      <c r="KG155" s="26"/>
      <c r="KH155" s="26"/>
      <c r="KI155" s="26"/>
      <c r="KJ155" s="26"/>
      <c r="KK155" s="26"/>
      <c r="KL155" s="26"/>
      <c r="KM155" s="26"/>
      <c r="KN155" s="26"/>
      <c r="KO155" s="26"/>
      <c r="KP155" s="26"/>
      <c r="KQ155" s="27"/>
    </row>
    <row r="156" spans="1:303" ht="13" customHeight="1">
      <c r="A156" s="1270" t="s">
        <v>563</v>
      </c>
      <c r="B156" s="713" t="s">
        <v>564</v>
      </c>
      <c r="C156" s="713" t="s">
        <v>565</v>
      </c>
      <c r="D156" s="714">
        <v>1</v>
      </c>
      <c r="E156" s="661">
        <v>198</v>
      </c>
      <c r="F156" s="811"/>
      <c r="G156" s="799"/>
      <c r="H156" s="800"/>
      <c r="I156" s="801"/>
      <c r="J156" s="802"/>
      <c r="K156" s="1258"/>
      <c r="L156" s="1261"/>
      <c r="M156" s="1281"/>
      <c r="N156" s="845"/>
      <c r="O156" s="846"/>
      <c r="P156" s="1264"/>
      <c r="Q156" s="1267"/>
      <c r="R156" s="637">
        <f t="shared" ref="R156:R167" si="45">SUM(F156:Q156)</f>
        <v>0</v>
      </c>
      <c r="S156" s="734">
        <f t="shared" ref="S156:S167" si="46">R156*D156</f>
        <v>0</v>
      </c>
      <c r="T156" s="735" t="str">
        <f t="shared" ref="T156:T167" si="47">IF(R156&gt;0,R156*E156,"-")</f>
        <v>-</v>
      </c>
      <c r="U156" s="691">
        <v>3.05</v>
      </c>
      <c r="V156" s="250">
        <f t="shared" ref="V156:V167" si="48">U156*R156</f>
        <v>0</v>
      </c>
      <c r="W156" s="251"/>
      <c r="X156" s="727" t="s">
        <v>1254</v>
      </c>
      <c r="Y156" s="727" t="s">
        <v>1261</v>
      </c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693"/>
      <c r="BP156" s="642"/>
      <c r="BQ156" s="441"/>
      <c r="BR156" s="441"/>
      <c r="BS156" s="441">
        <v>1</v>
      </c>
      <c r="BT156" s="441"/>
      <c r="BU156" s="441"/>
      <c r="BV156" s="587"/>
      <c r="BW156" s="441">
        <v>1</v>
      </c>
      <c r="BX156" s="441"/>
      <c r="BY156" s="441"/>
      <c r="BZ156" s="587"/>
      <c r="CA156" s="41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6"/>
      <c r="EY156" s="26"/>
      <c r="EZ156" s="26"/>
      <c r="FA156" s="26"/>
      <c r="FB156" s="26"/>
      <c r="FC156" s="26"/>
      <c r="FD156" s="26"/>
      <c r="FE156" s="26"/>
      <c r="FF156" s="26"/>
      <c r="FG156" s="26"/>
      <c r="FH156" s="26"/>
      <c r="FI156" s="26"/>
      <c r="FJ156" s="26"/>
      <c r="FK156" s="26"/>
      <c r="FL156" s="26"/>
      <c r="FM156" s="26"/>
      <c r="FN156" s="26"/>
      <c r="FO156" s="26"/>
      <c r="FP156" s="26"/>
      <c r="FQ156" s="26"/>
      <c r="FR156" s="26"/>
      <c r="FS156" s="26"/>
      <c r="FT156" s="26"/>
      <c r="FU156" s="26"/>
      <c r="FV156" s="26"/>
      <c r="FW156" s="26"/>
      <c r="FX156" s="26"/>
      <c r="FY156" s="26"/>
      <c r="FZ156" s="26"/>
      <c r="GA156" s="26"/>
      <c r="GB156" s="26"/>
      <c r="GC156" s="26"/>
      <c r="GD156" s="26"/>
      <c r="GE156" s="26"/>
      <c r="GF156" s="26"/>
      <c r="GG156" s="26"/>
      <c r="GH156" s="26"/>
      <c r="GI156" s="26"/>
      <c r="GJ156" s="26"/>
      <c r="GK156" s="26"/>
      <c r="GL156" s="26"/>
      <c r="GM156" s="26"/>
      <c r="GN156" s="26"/>
      <c r="GO156" s="26"/>
      <c r="GP156" s="26"/>
      <c r="GQ156" s="26"/>
      <c r="GR156" s="26"/>
      <c r="GS156" s="26"/>
      <c r="GT156" s="26"/>
      <c r="GU156" s="26"/>
      <c r="GV156" s="26"/>
      <c r="GW156" s="26"/>
      <c r="GX156" s="26"/>
      <c r="GY156" s="26"/>
      <c r="GZ156" s="26"/>
      <c r="HA156" s="26"/>
      <c r="HB156" s="26"/>
      <c r="HC156" s="26"/>
      <c r="HD156" s="26"/>
      <c r="HE156" s="26"/>
      <c r="HF156" s="26"/>
      <c r="HG156" s="26"/>
      <c r="HH156" s="26"/>
      <c r="HI156" s="26"/>
      <c r="HJ156" s="26"/>
      <c r="HK156" s="26"/>
      <c r="HL156" s="26"/>
      <c r="HM156" s="26"/>
      <c r="HN156" s="26"/>
      <c r="HO156" s="26"/>
      <c r="HP156" s="26"/>
      <c r="HQ156" s="26"/>
      <c r="HR156" s="26"/>
      <c r="HS156" s="26"/>
      <c r="HT156" s="26"/>
      <c r="HU156" s="26"/>
      <c r="HV156" s="26"/>
      <c r="HW156" s="26"/>
      <c r="HX156" s="26"/>
      <c r="HY156" s="26"/>
      <c r="HZ156" s="26"/>
      <c r="IA156" s="26"/>
      <c r="IB156" s="26"/>
      <c r="IC156" s="26"/>
      <c r="ID156" s="26"/>
      <c r="IE156" s="26"/>
      <c r="IF156" s="26"/>
      <c r="IG156" s="26"/>
      <c r="IH156" s="26"/>
      <c r="II156" s="26"/>
      <c r="IJ156" s="26"/>
      <c r="IK156" s="26"/>
      <c r="IL156" s="26"/>
      <c r="IM156" s="26"/>
      <c r="IN156" s="26"/>
      <c r="IO156" s="26"/>
      <c r="IP156" s="26"/>
      <c r="IQ156" s="26"/>
      <c r="IR156" s="26"/>
      <c r="IS156" s="26"/>
      <c r="IT156" s="26"/>
      <c r="IU156" s="26"/>
      <c r="IV156" s="26"/>
      <c r="IW156" s="26"/>
      <c r="IX156" s="26"/>
      <c r="IY156" s="26"/>
      <c r="IZ156" s="26"/>
      <c r="JA156" s="26"/>
      <c r="JB156" s="26"/>
      <c r="JC156" s="26"/>
      <c r="JD156" s="26"/>
      <c r="JE156" s="26"/>
      <c r="JF156" s="26"/>
      <c r="JG156" s="26"/>
      <c r="JH156" s="26"/>
      <c r="JI156" s="26"/>
      <c r="JJ156" s="26"/>
      <c r="JK156" s="26"/>
      <c r="JL156" s="26"/>
      <c r="JM156" s="26"/>
      <c r="JN156" s="26"/>
      <c r="JO156" s="26"/>
      <c r="JP156" s="26"/>
      <c r="JQ156" s="26"/>
      <c r="JR156" s="26"/>
      <c r="JS156" s="26"/>
      <c r="JT156" s="26"/>
      <c r="JU156" s="26"/>
      <c r="JV156" s="26"/>
      <c r="JW156" s="26"/>
      <c r="JX156" s="26"/>
      <c r="JY156" s="26"/>
      <c r="JZ156" s="26"/>
      <c r="KA156" s="26"/>
      <c r="KB156" s="26"/>
      <c r="KC156" s="26"/>
      <c r="KD156" s="26"/>
      <c r="KE156" s="26"/>
      <c r="KF156" s="26"/>
      <c r="KG156" s="26"/>
      <c r="KH156" s="26"/>
      <c r="KI156" s="26"/>
      <c r="KJ156" s="26"/>
      <c r="KK156" s="26"/>
      <c r="KL156" s="26"/>
      <c r="KM156" s="26"/>
      <c r="KN156" s="26"/>
      <c r="KO156" s="26"/>
      <c r="KP156" s="26"/>
      <c r="KQ156" s="27"/>
    </row>
    <row r="157" spans="1:303" ht="13" customHeight="1">
      <c r="A157" s="1242"/>
      <c r="B157" s="694" t="s">
        <v>566</v>
      </c>
      <c r="C157" s="694" t="s">
        <v>567</v>
      </c>
      <c r="D157" s="670">
        <v>1</v>
      </c>
      <c r="E157" s="661">
        <v>198</v>
      </c>
      <c r="F157" s="812"/>
      <c r="G157" s="807"/>
      <c r="H157" s="808"/>
      <c r="I157" s="809"/>
      <c r="J157" s="810"/>
      <c r="K157" s="1259"/>
      <c r="L157" s="1262"/>
      <c r="M157" s="1282"/>
      <c r="N157" s="848"/>
      <c r="O157" s="849"/>
      <c r="P157" s="1265"/>
      <c r="Q157" s="1256"/>
      <c r="R157" s="637">
        <f t="shared" si="45"/>
        <v>0</v>
      </c>
      <c r="S157" s="695">
        <f t="shared" si="46"/>
        <v>0</v>
      </c>
      <c r="T157" s="736" t="str">
        <f t="shared" si="47"/>
        <v>-</v>
      </c>
      <c r="U157" s="691">
        <v>2.5</v>
      </c>
      <c r="V157" s="250">
        <f t="shared" si="48"/>
        <v>0</v>
      </c>
      <c r="W157" s="251"/>
      <c r="X157" s="697" t="s">
        <v>1254</v>
      </c>
      <c r="Y157" s="697" t="s">
        <v>1261</v>
      </c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693"/>
      <c r="BP157" s="642"/>
      <c r="BQ157" s="441"/>
      <c r="BR157" s="441"/>
      <c r="BS157" s="441">
        <v>1</v>
      </c>
      <c r="BT157" s="441"/>
      <c r="BU157" s="441"/>
      <c r="BV157" s="587"/>
      <c r="BW157" s="441">
        <v>1</v>
      </c>
      <c r="BX157" s="441"/>
      <c r="BY157" s="441"/>
      <c r="BZ157" s="587"/>
      <c r="CA157" s="41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/>
      <c r="IX157" s="26"/>
      <c r="IY157" s="26"/>
      <c r="IZ157" s="26"/>
      <c r="JA157" s="26"/>
      <c r="JB157" s="26"/>
      <c r="JC157" s="26"/>
      <c r="JD157" s="26"/>
      <c r="JE157" s="26"/>
      <c r="JF157" s="26"/>
      <c r="JG157" s="26"/>
      <c r="JH157" s="26"/>
      <c r="JI157" s="26"/>
      <c r="JJ157" s="26"/>
      <c r="JK157" s="26"/>
      <c r="JL157" s="26"/>
      <c r="JM157" s="26"/>
      <c r="JN157" s="26"/>
      <c r="JO157" s="26"/>
      <c r="JP157" s="26"/>
      <c r="JQ157" s="26"/>
      <c r="JR157" s="26"/>
      <c r="JS157" s="26"/>
      <c r="JT157" s="26"/>
      <c r="JU157" s="26"/>
      <c r="JV157" s="26"/>
      <c r="JW157" s="26"/>
      <c r="JX157" s="26"/>
      <c r="JY157" s="26"/>
      <c r="JZ157" s="26"/>
      <c r="KA157" s="26"/>
      <c r="KB157" s="26"/>
      <c r="KC157" s="26"/>
      <c r="KD157" s="26"/>
      <c r="KE157" s="26"/>
      <c r="KF157" s="26"/>
      <c r="KG157" s="26"/>
      <c r="KH157" s="26"/>
      <c r="KI157" s="26"/>
      <c r="KJ157" s="26"/>
      <c r="KK157" s="26"/>
      <c r="KL157" s="26"/>
      <c r="KM157" s="26"/>
      <c r="KN157" s="26"/>
      <c r="KO157" s="26"/>
      <c r="KP157" s="26"/>
      <c r="KQ157" s="27"/>
    </row>
    <row r="158" spans="1:303" ht="13" customHeight="1">
      <c r="A158" s="1242"/>
      <c r="B158" s="694" t="s">
        <v>568</v>
      </c>
      <c r="C158" s="694" t="s">
        <v>569</v>
      </c>
      <c r="D158" s="670">
        <v>1</v>
      </c>
      <c r="E158" s="661">
        <v>198</v>
      </c>
      <c r="F158" s="812"/>
      <c r="G158" s="807"/>
      <c r="H158" s="808"/>
      <c r="I158" s="809"/>
      <c r="J158" s="810"/>
      <c r="K158" s="1259"/>
      <c r="L158" s="1262"/>
      <c r="M158" s="1282"/>
      <c r="N158" s="848"/>
      <c r="O158" s="849"/>
      <c r="P158" s="1265"/>
      <c r="Q158" s="1256"/>
      <c r="R158" s="637">
        <f t="shared" si="45"/>
        <v>0</v>
      </c>
      <c r="S158" s="695">
        <f t="shared" si="46"/>
        <v>0</v>
      </c>
      <c r="T158" s="696" t="str">
        <f t="shared" si="47"/>
        <v>-</v>
      </c>
      <c r="U158" s="691">
        <v>3.27</v>
      </c>
      <c r="V158" s="250">
        <f t="shared" si="48"/>
        <v>0</v>
      </c>
      <c r="W158" s="251"/>
      <c r="X158" s="697" t="s">
        <v>1260</v>
      </c>
      <c r="Y158" s="697" t="s">
        <v>1261</v>
      </c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693"/>
      <c r="BP158" s="642"/>
      <c r="BQ158" s="441"/>
      <c r="BR158" s="441"/>
      <c r="BS158" s="441">
        <v>1</v>
      </c>
      <c r="BT158" s="441"/>
      <c r="BU158" s="441"/>
      <c r="BV158" s="587"/>
      <c r="BW158" s="441"/>
      <c r="BX158" s="441">
        <v>1</v>
      </c>
      <c r="BY158" s="441"/>
      <c r="BZ158" s="587"/>
      <c r="CA158" s="41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/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/>
      <c r="IX158" s="26"/>
      <c r="IY158" s="26"/>
      <c r="IZ158" s="26"/>
      <c r="JA158" s="26"/>
      <c r="JB158" s="26"/>
      <c r="JC158" s="26"/>
      <c r="JD158" s="26"/>
      <c r="JE158" s="26"/>
      <c r="JF158" s="26"/>
      <c r="JG158" s="26"/>
      <c r="JH158" s="26"/>
      <c r="JI158" s="26"/>
      <c r="JJ158" s="26"/>
      <c r="JK158" s="26"/>
      <c r="JL158" s="26"/>
      <c r="JM158" s="26"/>
      <c r="JN158" s="26"/>
      <c r="JO158" s="26"/>
      <c r="JP158" s="26"/>
      <c r="JQ158" s="26"/>
      <c r="JR158" s="26"/>
      <c r="JS158" s="26"/>
      <c r="JT158" s="26"/>
      <c r="JU158" s="26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6"/>
      <c r="KH158" s="26"/>
      <c r="KI158" s="26"/>
      <c r="KJ158" s="26"/>
      <c r="KK158" s="26"/>
      <c r="KL158" s="26"/>
      <c r="KM158" s="26"/>
      <c r="KN158" s="26"/>
      <c r="KO158" s="26"/>
      <c r="KP158" s="26"/>
      <c r="KQ158" s="27"/>
    </row>
    <row r="159" spans="1:303" ht="13" customHeight="1">
      <c r="A159" s="1242"/>
      <c r="B159" s="694" t="s">
        <v>570</v>
      </c>
      <c r="C159" s="694" t="s">
        <v>571</v>
      </c>
      <c r="D159" s="670">
        <v>1</v>
      </c>
      <c r="E159" s="661">
        <v>198</v>
      </c>
      <c r="F159" s="812"/>
      <c r="G159" s="807"/>
      <c r="H159" s="808"/>
      <c r="I159" s="809"/>
      <c r="J159" s="810"/>
      <c r="K159" s="1259"/>
      <c r="L159" s="1262"/>
      <c r="M159" s="1282"/>
      <c r="N159" s="848"/>
      <c r="O159" s="849"/>
      <c r="P159" s="1265"/>
      <c r="Q159" s="1256"/>
      <c r="R159" s="637">
        <f t="shared" si="45"/>
        <v>0</v>
      </c>
      <c r="S159" s="695">
        <f t="shared" si="46"/>
        <v>0</v>
      </c>
      <c r="T159" s="696" t="str">
        <f t="shared" si="47"/>
        <v>-</v>
      </c>
      <c r="U159" s="691">
        <v>2.85</v>
      </c>
      <c r="V159" s="250">
        <f t="shared" si="48"/>
        <v>0</v>
      </c>
      <c r="W159" s="251"/>
      <c r="X159" s="697" t="s">
        <v>1260</v>
      </c>
      <c r="Y159" s="697" t="s">
        <v>1261</v>
      </c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693"/>
      <c r="BP159" s="642"/>
      <c r="BQ159" s="441"/>
      <c r="BR159" s="441"/>
      <c r="BS159" s="441">
        <v>1</v>
      </c>
      <c r="BT159" s="441"/>
      <c r="BU159" s="441"/>
      <c r="BV159" s="587"/>
      <c r="BW159" s="441"/>
      <c r="BX159" s="441">
        <v>1</v>
      </c>
      <c r="BY159" s="441"/>
      <c r="BZ159" s="587"/>
      <c r="CA159" s="41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/>
      <c r="IX159" s="26"/>
      <c r="IY159" s="26"/>
      <c r="IZ159" s="26"/>
      <c r="JA159" s="26"/>
      <c r="JB159" s="26"/>
      <c r="JC159" s="26"/>
      <c r="JD159" s="26"/>
      <c r="JE159" s="26"/>
      <c r="JF159" s="26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6"/>
      <c r="JR159" s="26"/>
      <c r="JS159" s="26"/>
      <c r="JT159" s="26"/>
      <c r="JU159" s="26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6"/>
      <c r="KH159" s="26"/>
      <c r="KI159" s="26"/>
      <c r="KJ159" s="26"/>
      <c r="KK159" s="26"/>
      <c r="KL159" s="26"/>
      <c r="KM159" s="26"/>
      <c r="KN159" s="26"/>
      <c r="KO159" s="26"/>
      <c r="KP159" s="26"/>
      <c r="KQ159" s="27"/>
    </row>
    <row r="160" spans="1:303" ht="13" customHeight="1">
      <c r="A160" s="1242"/>
      <c r="B160" s="694" t="s">
        <v>572</v>
      </c>
      <c r="C160" s="694" t="s">
        <v>573</v>
      </c>
      <c r="D160" s="670">
        <v>1</v>
      </c>
      <c r="E160" s="661">
        <v>198</v>
      </c>
      <c r="F160" s="812"/>
      <c r="G160" s="807"/>
      <c r="H160" s="808"/>
      <c r="I160" s="809"/>
      <c r="J160" s="810"/>
      <c r="K160" s="1259"/>
      <c r="L160" s="1262"/>
      <c r="M160" s="1282"/>
      <c r="N160" s="848"/>
      <c r="O160" s="849"/>
      <c r="P160" s="1265"/>
      <c r="Q160" s="1256"/>
      <c r="R160" s="637">
        <f t="shared" si="45"/>
        <v>0</v>
      </c>
      <c r="S160" s="695">
        <f t="shared" si="46"/>
        <v>0</v>
      </c>
      <c r="T160" s="696" t="str">
        <f t="shared" si="47"/>
        <v>-</v>
      </c>
      <c r="U160" s="691">
        <v>2.6</v>
      </c>
      <c r="V160" s="250">
        <f t="shared" si="48"/>
        <v>0</v>
      </c>
      <c r="W160" s="251"/>
      <c r="X160" s="697" t="s">
        <v>1260</v>
      </c>
      <c r="Y160" s="697" t="s">
        <v>1261</v>
      </c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693"/>
      <c r="BP160" s="642"/>
      <c r="BQ160" s="441"/>
      <c r="BR160" s="441"/>
      <c r="BS160" s="441">
        <v>1</v>
      </c>
      <c r="BT160" s="441"/>
      <c r="BU160" s="441"/>
      <c r="BV160" s="587"/>
      <c r="BW160" s="441"/>
      <c r="BX160" s="441">
        <v>1</v>
      </c>
      <c r="BY160" s="441"/>
      <c r="BZ160" s="587"/>
      <c r="CA160" s="41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/>
      <c r="IX160" s="26"/>
      <c r="IY160" s="26"/>
      <c r="IZ160" s="26"/>
      <c r="JA160" s="26"/>
      <c r="JB160" s="26"/>
      <c r="JC160" s="26"/>
      <c r="JD160" s="26"/>
      <c r="JE160" s="26"/>
      <c r="JF160" s="26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6"/>
      <c r="JR160" s="26"/>
      <c r="JS160" s="26"/>
      <c r="JT160" s="26"/>
      <c r="JU160" s="26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6"/>
      <c r="KH160" s="26"/>
      <c r="KI160" s="26"/>
      <c r="KJ160" s="26"/>
      <c r="KK160" s="26"/>
      <c r="KL160" s="26"/>
      <c r="KM160" s="26"/>
      <c r="KN160" s="26"/>
      <c r="KO160" s="26"/>
      <c r="KP160" s="26"/>
      <c r="KQ160" s="27"/>
    </row>
    <row r="161" spans="1:303" ht="13" customHeight="1">
      <c r="A161" s="1243"/>
      <c r="B161" s="675" t="s">
        <v>574</v>
      </c>
      <c r="C161" s="675" t="s">
        <v>575</v>
      </c>
      <c r="D161" s="676">
        <v>1</v>
      </c>
      <c r="E161" s="677">
        <v>233</v>
      </c>
      <c r="F161" s="831"/>
      <c r="G161" s="832"/>
      <c r="H161" s="833"/>
      <c r="I161" s="834"/>
      <c r="J161" s="835"/>
      <c r="K161" s="1260"/>
      <c r="L161" s="1263"/>
      <c r="M161" s="1283"/>
      <c r="N161" s="860"/>
      <c r="O161" s="861"/>
      <c r="P161" s="1266"/>
      <c r="Q161" s="1257"/>
      <c r="R161" s="263">
        <f t="shared" si="45"/>
        <v>0</v>
      </c>
      <c r="S161" s="263">
        <f t="shared" si="46"/>
        <v>0</v>
      </c>
      <c r="T161" s="721" t="str">
        <f t="shared" si="47"/>
        <v>-</v>
      </c>
      <c r="U161" s="691">
        <v>2.9</v>
      </c>
      <c r="V161" s="250">
        <f t="shared" si="48"/>
        <v>0</v>
      </c>
      <c r="W161" s="251"/>
      <c r="X161" s="729" t="s">
        <v>1252</v>
      </c>
      <c r="Y161" s="729" t="s">
        <v>1261</v>
      </c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693"/>
      <c r="BP161" s="642"/>
      <c r="BQ161" s="441"/>
      <c r="BR161" s="441"/>
      <c r="BS161" s="441">
        <v>1</v>
      </c>
      <c r="BT161" s="441"/>
      <c r="BU161" s="441"/>
      <c r="BV161" s="587"/>
      <c r="BW161" s="441"/>
      <c r="BX161" s="441"/>
      <c r="BY161" s="441">
        <v>1</v>
      </c>
      <c r="BZ161" s="587"/>
      <c r="CA161" s="41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/>
      <c r="IX161" s="26"/>
      <c r="IY161" s="26"/>
      <c r="IZ161" s="26"/>
      <c r="JA161" s="26"/>
      <c r="JB161" s="26"/>
      <c r="JC161" s="26"/>
      <c r="JD161" s="26"/>
      <c r="JE161" s="26"/>
      <c r="JF161" s="26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6"/>
      <c r="JR161" s="26"/>
      <c r="JS161" s="26"/>
      <c r="JT161" s="26"/>
      <c r="JU161" s="26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6"/>
      <c r="KH161" s="26"/>
      <c r="KI161" s="26"/>
      <c r="KJ161" s="26"/>
      <c r="KK161" s="26"/>
      <c r="KL161" s="26"/>
      <c r="KM161" s="26"/>
      <c r="KN161" s="26"/>
      <c r="KO161" s="26"/>
      <c r="KP161" s="26"/>
      <c r="KQ161" s="27"/>
    </row>
    <row r="162" spans="1:303" ht="13" customHeight="1">
      <c r="A162" s="737" t="s">
        <v>1385</v>
      </c>
      <c r="B162" s="738" t="s">
        <v>1379</v>
      </c>
      <c r="C162" s="738" t="s">
        <v>1380</v>
      </c>
      <c r="D162" s="739">
        <v>1</v>
      </c>
      <c r="E162" s="677">
        <v>190</v>
      </c>
      <c r="F162" s="838"/>
      <c r="G162" s="803"/>
      <c r="H162" s="804"/>
      <c r="I162" s="805"/>
      <c r="J162" s="806"/>
      <c r="K162" s="870"/>
      <c r="L162" s="871"/>
      <c r="M162" s="872"/>
      <c r="N162" s="873"/>
      <c r="O162" s="874"/>
      <c r="P162" s="1120"/>
      <c r="Q162" s="1153"/>
      <c r="R162" s="263">
        <f t="shared" si="45"/>
        <v>0</v>
      </c>
      <c r="S162" s="263">
        <f t="shared" si="46"/>
        <v>0</v>
      </c>
      <c r="T162" s="721" t="str">
        <f t="shared" si="47"/>
        <v>-</v>
      </c>
      <c r="U162" s="691">
        <v>3</v>
      </c>
      <c r="V162" s="250">
        <f t="shared" si="48"/>
        <v>0</v>
      </c>
      <c r="W162" s="251"/>
      <c r="X162" s="740" t="s">
        <v>1254</v>
      </c>
      <c r="Y162" s="740" t="s">
        <v>1261</v>
      </c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693"/>
      <c r="BP162" s="642"/>
      <c r="BQ162" s="441"/>
      <c r="BR162" s="441"/>
      <c r="BS162" s="441">
        <v>1</v>
      </c>
      <c r="BT162" s="441"/>
      <c r="BU162" s="441"/>
      <c r="BV162" s="587"/>
      <c r="BW162" s="441">
        <v>1</v>
      </c>
      <c r="BX162" s="441"/>
      <c r="BY162" s="441"/>
      <c r="BZ162" s="587"/>
      <c r="CA162" s="41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  <c r="EF162" s="26"/>
      <c r="EG162" s="26"/>
      <c r="EH162" s="26"/>
      <c r="EI162" s="26"/>
      <c r="EJ162" s="26"/>
      <c r="EK162" s="26"/>
      <c r="EL162" s="26"/>
      <c r="EM162" s="26"/>
      <c r="EN162" s="26"/>
      <c r="EO162" s="26"/>
      <c r="EP162" s="26"/>
      <c r="EQ162" s="26"/>
      <c r="ER162" s="26"/>
      <c r="ES162" s="26"/>
      <c r="ET162" s="26"/>
      <c r="EU162" s="26"/>
      <c r="EV162" s="26"/>
      <c r="EW162" s="26"/>
      <c r="EX162" s="26"/>
      <c r="EY162" s="26"/>
      <c r="EZ162" s="26"/>
      <c r="FA162" s="26"/>
      <c r="FB162" s="26"/>
      <c r="FC162" s="26"/>
      <c r="FD162" s="26"/>
      <c r="FE162" s="26"/>
      <c r="FF162" s="26"/>
      <c r="FG162" s="26"/>
      <c r="FH162" s="26"/>
      <c r="FI162" s="26"/>
      <c r="FJ162" s="26"/>
      <c r="FK162" s="26"/>
      <c r="FL162" s="26"/>
      <c r="FM162" s="26"/>
      <c r="FN162" s="26"/>
      <c r="FO162" s="26"/>
      <c r="FP162" s="26"/>
      <c r="FQ162" s="26"/>
      <c r="FR162" s="26"/>
      <c r="FS162" s="26"/>
      <c r="FT162" s="26"/>
      <c r="FU162" s="26"/>
      <c r="FV162" s="26"/>
      <c r="FW162" s="26"/>
      <c r="FX162" s="26"/>
      <c r="FY162" s="26"/>
      <c r="FZ162" s="26"/>
      <c r="GA162" s="26"/>
      <c r="GB162" s="26"/>
      <c r="GC162" s="26"/>
      <c r="GD162" s="26"/>
      <c r="GE162" s="26"/>
      <c r="GF162" s="26"/>
      <c r="GG162" s="26"/>
      <c r="GH162" s="26"/>
      <c r="GI162" s="26"/>
      <c r="GJ162" s="26"/>
      <c r="GK162" s="26"/>
      <c r="GL162" s="26"/>
      <c r="GM162" s="26"/>
      <c r="GN162" s="26"/>
      <c r="GO162" s="26"/>
      <c r="GP162" s="26"/>
      <c r="GQ162" s="26"/>
      <c r="GR162" s="26"/>
      <c r="GS162" s="26"/>
      <c r="GT162" s="26"/>
      <c r="GU162" s="26"/>
      <c r="GV162" s="26"/>
      <c r="GW162" s="26"/>
      <c r="GX162" s="26"/>
      <c r="GY162" s="26"/>
      <c r="GZ162" s="26"/>
      <c r="HA162" s="26"/>
      <c r="HB162" s="26"/>
      <c r="HC162" s="26"/>
      <c r="HD162" s="26"/>
      <c r="HE162" s="26"/>
      <c r="HF162" s="26"/>
      <c r="HG162" s="26"/>
      <c r="HH162" s="26"/>
      <c r="HI162" s="26"/>
      <c r="HJ162" s="26"/>
      <c r="HK162" s="26"/>
      <c r="HL162" s="26"/>
      <c r="HM162" s="26"/>
      <c r="HN162" s="26"/>
      <c r="HO162" s="26"/>
      <c r="HP162" s="26"/>
      <c r="HQ162" s="26"/>
      <c r="HR162" s="26"/>
      <c r="HS162" s="26"/>
      <c r="HT162" s="26"/>
      <c r="HU162" s="26"/>
      <c r="HV162" s="26"/>
      <c r="HW162" s="26"/>
      <c r="HX162" s="26"/>
      <c r="HY162" s="26"/>
      <c r="HZ162" s="26"/>
      <c r="IA162" s="26"/>
      <c r="IB162" s="26"/>
      <c r="IC162" s="26"/>
      <c r="ID162" s="26"/>
      <c r="IE162" s="26"/>
      <c r="IF162" s="26"/>
      <c r="IG162" s="26"/>
      <c r="IH162" s="26"/>
      <c r="II162" s="26"/>
      <c r="IJ162" s="26"/>
      <c r="IK162" s="26"/>
      <c r="IL162" s="26"/>
      <c r="IM162" s="26"/>
      <c r="IN162" s="26"/>
      <c r="IO162" s="26"/>
      <c r="IP162" s="26"/>
      <c r="IQ162" s="26"/>
      <c r="IR162" s="26"/>
      <c r="IS162" s="26"/>
      <c r="IT162" s="26"/>
      <c r="IU162" s="26"/>
      <c r="IV162" s="26"/>
      <c r="IW162" s="26"/>
      <c r="IX162" s="26"/>
      <c r="IY162" s="26"/>
      <c r="IZ162" s="26"/>
      <c r="JA162" s="26"/>
      <c r="JB162" s="26"/>
      <c r="JC162" s="26"/>
      <c r="JD162" s="26"/>
      <c r="JE162" s="26"/>
      <c r="JF162" s="26"/>
      <c r="JG162" s="26"/>
      <c r="JH162" s="26"/>
      <c r="JI162" s="26"/>
      <c r="JJ162" s="26"/>
      <c r="JK162" s="26"/>
      <c r="JL162" s="26"/>
      <c r="JM162" s="26"/>
      <c r="JN162" s="26"/>
      <c r="JO162" s="26"/>
      <c r="JP162" s="26"/>
      <c r="JQ162" s="26"/>
      <c r="JR162" s="26"/>
      <c r="JS162" s="26"/>
      <c r="JT162" s="26"/>
      <c r="JU162" s="26"/>
      <c r="JV162" s="26"/>
      <c r="JW162" s="26"/>
      <c r="JX162" s="26"/>
      <c r="JY162" s="26"/>
      <c r="JZ162" s="26"/>
      <c r="KA162" s="26"/>
      <c r="KB162" s="26"/>
      <c r="KC162" s="26"/>
      <c r="KD162" s="26"/>
      <c r="KE162" s="26"/>
      <c r="KF162" s="26"/>
      <c r="KG162" s="26"/>
      <c r="KH162" s="26"/>
      <c r="KI162" s="26"/>
      <c r="KJ162" s="26"/>
      <c r="KK162" s="26"/>
      <c r="KL162" s="26"/>
      <c r="KM162" s="26"/>
      <c r="KN162" s="26"/>
      <c r="KO162" s="26"/>
      <c r="KP162" s="26"/>
      <c r="KQ162" s="27"/>
    </row>
    <row r="163" spans="1:303" ht="13" customHeight="1">
      <c r="A163" s="1239" t="s">
        <v>1387</v>
      </c>
      <c r="B163" s="741" t="s">
        <v>1369</v>
      </c>
      <c r="C163" s="681" t="s">
        <v>1370</v>
      </c>
      <c r="D163" s="682">
        <v>1</v>
      </c>
      <c r="E163" s="661">
        <v>160</v>
      </c>
      <c r="F163" s="839"/>
      <c r="G163" s="840"/>
      <c r="H163" s="841"/>
      <c r="I163" s="842"/>
      <c r="J163" s="843"/>
      <c r="K163" s="875"/>
      <c r="L163" s="876"/>
      <c r="M163" s="877"/>
      <c r="N163" s="878"/>
      <c r="O163" s="879"/>
      <c r="P163" s="1121"/>
      <c r="Q163" s="1267"/>
      <c r="R163" s="637">
        <f t="shared" si="45"/>
        <v>0</v>
      </c>
      <c r="S163" s="734">
        <f t="shared" si="46"/>
        <v>0</v>
      </c>
      <c r="T163" s="742" t="str">
        <f t="shared" si="47"/>
        <v>-</v>
      </c>
      <c r="U163" s="691">
        <v>1.39</v>
      </c>
      <c r="V163" s="250">
        <f t="shared" si="48"/>
        <v>0</v>
      </c>
      <c r="W163" s="251"/>
      <c r="X163" s="692" t="s">
        <v>1254</v>
      </c>
      <c r="Y163" s="692" t="s">
        <v>1260</v>
      </c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693"/>
      <c r="BP163" s="642"/>
      <c r="BQ163" s="441"/>
      <c r="BR163" s="441">
        <v>1</v>
      </c>
      <c r="BS163" s="441"/>
      <c r="BT163" s="441"/>
      <c r="BU163" s="441"/>
      <c r="BV163" s="587"/>
      <c r="BW163" s="441">
        <v>1</v>
      </c>
      <c r="BX163" s="441"/>
      <c r="BY163" s="441"/>
      <c r="BZ163" s="587"/>
      <c r="CA163" s="41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6"/>
      <c r="EY163" s="26"/>
      <c r="EZ163" s="26"/>
      <c r="FA163" s="26"/>
      <c r="FB163" s="26"/>
      <c r="FC163" s="26"/>
      <c r="FD163" s="26"/>
      <c r="FE163" s="26"/>
      <c r="FF163" s="26"/>
      <c r="FG163" s="26"/>
      <c r="FH163" s="26"/>
      <c r="FI163" s="26"/>
      <c r="FJ163" s="26"/>
      <c r="FK163" s="26"/>
      <c r="FL163" s="26"/>
      <c r="FM163" s="26"/>
      <c r="FN163" s="26"/>
      <c r="FO163" s="26"/>
      <c r="FP163" s="26"/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6"/>
      <c r="GE163" s="26"/>
      <c r="GF163" s="26"/>
      <c r="GG163" s="26"/>
      <c r="GH163" s="26"/>
      <c r="GI163" s="26"/>
      <c r="GJ163" s="26"/>
      <c r="GK163" s="26"/>
      <c r="GL163" s="26"/>
      <c r="GM163" s="26"/>
      <c r="GN163" s="26"/>
      <c r="GO163" s="26"/>
      <c r="GP163" s="26"/>
      <c r="GQ163" s="26"/>
      <c r="GR163" s="26"/>
      <c r="GS163" s="26"/>
      <c r="GT163" s="26"/>
      <c r="GU163" s="26"/>
      <c r="GV163" s="26"/>
      <c r="GW163" s="26"/>
      <c r="GX163" s="26"/>
      <c r="GY163" s="26"/>
      <c r="GZ163" s="26"/>
      <c r="HA163" s="26"/>
      <c r="HB163" s="26"/>
      <c r="HC163" s="26"/>
      <c r="HD163" s="26"/>
      <c r="HE163" s="26"/>
      <c r="HF163" s="26"/>
      <c r="HG163" s="26"/>
      <c r="HH163" s="26"/>
      <c r="HI163" s="26"/>
      <c r="HJ163" s="26"/>
      <c r="HK163" s="26"/>
      <c r="HL163" s="26"/>
      <c r="HM163" s="26"/>
      <c r="HN163" s="26"/>
      <c r="HO163" s="26"/>
      <c r="HP163" s="26"/>
      <c r="HQ163" s="26"/>
      <c r="HR163" s="26"/>
      <c r="HS163" s="26"/>
      <c r="HT163" s="26"/>
      <c r="HU163" s="26"/>
      <c r="HV163" s="26"/>
      <c r="HW163" s="26"/>
      <c r="HX163" s="26"/>
      <c r="HY163" s="26"/>
      <c r="HZ163" s="26"/>
      <c r="IA163" s="26"/>
      <c r="IB163" s="26"/>
      <c r="IC163" s="26"/>
      <c r="ID163" s="26"/>
      <c r="IE163" s="26"/>
      <c r="IF163" s="26"/>
      <c r="IG163" s="26"/>
      <c r="IH163" s="26"/>
      <c r="II163" s="26"/>
      <c r="IJ163" s="26"/>
      <c r="IK163" s="26"/>
      <c r="IL163" s="26"/>
      <c r="IM163" s="26"/>
      <c r="IN163" s="26"/>
      <c r="IO163" s="26"/>
      <c r="IP163" s="26"/>
      <c r="IQ163" s="26"/>
      <c r="IR163" s="26"/>
      <c r="IS163" s="26"/>
      <c r="IT163" s="26"/>
      <c r="IU163" s="26"/>
      <c r="IV163" s="26"/>
      <c r="IW163" s="26"/>
      <c r="IX163" s="26"/>
      <c r="IY163" s="26"/>
      <c r="IZ163" s="26"/>
      <c r="JA163" s="26"/>
      <c r="JB163" s="26"/>
      <c r="JC163" s="26"/>
      <c r="JD163" s="26"/>
      <c r="JE163" s="26"/>
      <c r="JF163" s="26"/>
      <c r="JG163" s="26"/>
      <c r="JH163" s="26"/>
      <c r="JI163" s="26"/>
      <c r="JJ163" s="26"/>
      <c r="JK163" s="26"/>
      <c r="JL163" s="26"/>
      <c r="JM163" s="26"/>
      <c r="JN163" s="26"/>
      <c r="JO163" s="26"/>
      <c r="JP163" s="26"/>
      <c r="JQ163" s="26"/>
      <c r="JR163" s="26"/>
      <c r="JS163" s="26"/>
      <c r="JT163" s="26"/>
      <c r="JU163" s="26"/>
      <c r="JV163" s="26"/>
      <c r="JW163" s="26"/>
      <c r="JX163" s="26"/>
      <c r="JY163" s="26"/>
      <c r="JZ163" s="26"/>
      <c r="KA163" s="26"/>
      <c r="KB163" s="26"/>
      <c r="KC163" s="26"/>
      <c r="KD163" s="26"/>
      <c r="KE163" s="26"/>
      <c r="KF163" s="26"/>
      <c r="KG163" s="26"/>
      <c r="KH163" s="26"/>
      <c r="KI163" s="26"/>
      <c r="KJ163" s="26"/>
      <c r="KK163" s="26"/>
      <c r="KL163" s="26"/>
      <c r="KM163" s="26"/>
      <c r="KN163" s="26"/>
      <c r="KO163" s="26"/>
      <c r="KP163" s="26"/>
      <c r="KQ163" s="27"/>
    </row>
    <row r="164" spans="1:303" ht="13" customHeight="1">
      <c r="A164" s="1271"/>
      <c r="B164" s="726" t="s">
        <v>1371</v>
      </c>
      <c r="C164" s="669" t="s">
        <v>1372</v>
      </c>
      <c r="D164" s="670">
        <v>1</v>
      </c>
      <c r="E164" s="661">
        <v>181</v>
      </c>
      <c r="F164" s="812"/>
      <c r="G164" s="807"/>
      <c r="H164" s="808"/>
      <c r="I164" s="809"/>
      <c r="J164" s="810"/>
      <c r="K164" s="864"/>
      <c r="L164" s="865"/>
      <c r="M164" s="847"/>
      <c r="N164" s="848"/>
      <c r="O164" s="849"/>
      <c r="P164" s="1117"/>
      <c r="Q164" s="1256"/>
      <c r="R164" s="637">
        <f t="shared" si="45"/>
        <v>0</v>
      </c>
      <c r="S164" s="695">
        <f t="shared" si="46"/>
        <v>0</v>
      </c>
      <c r="T164" s="649" t="str">
        <f t="shared" si="47"/>
        <v>-</v>
      </c>
      <c r="U164" s="691">
        <v>1.65</v>
      </c>
      <c r="V164" s="250">
        <f t="shared" si="48"/>
        <v>0</v>
      </c>
      <c r="W164" s="251"/>
      <c r="X164" s="727" t="s">
        <v>1254</v>
      </c>
      <c r="Y164" s="727" t="s">
        <v>1260</v>
      </c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693"/>
      <c r="BP164" s="642"/>
      <c r="BQ164" s="441"/>
      <c r="BR164" s="441">
        <v>1</v>
      </c>
      <c r="BS164" s="441"/>
      <c r="BT164" s="441"/>
      <c r="BU164" s="441"/>
      <c r="BV164" s="587"/>
      <c r="BW164" s="441">
        <v>1</v>
      </c>
      <c r="BX164" s="441"/>
      <c r="BY164" s="441"/>
      <c r="BZ164" s="587"/>
      <c r="CA164" s="41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  <c r="EF164" s="26"/>
      <c r="EG164" s="26"/>
      <c r="EH164" s="26"/>
      <c r="EI164" s="26"/>
      <c r="EJ164" s="26"/>
      <c r="EK164" s="26"/>
      <c r="EL164" s="26"/>
      <c r="EM164" s="26"/>
      <c r="EN164" s="26"/>
      <c r="EO164" s="26"/>
      <c r="EP164" s="26"/>
      <c r="EQ164" s="26"/>
      <c r="ER164" s="26"/>
      <c r="ES164" s="26"/>
      <c r="ET164" s="26"/>
      <c r="EU164" s="26"/>
      <c r="EV164" s="26"/>
      <c r="EW164" s="26"/>
      <c r="EX164" s="26"/>
      <c r="EY164" s="26"/>
      <c r="EZ164" s="26"/>
      <c r="FA164" s="26"/>
      <c r="FB164" s="26"/>
      <c r="FC164" s="26"/>
      <c r="FD164" s="26"/>
      <c r="FE164" s="26"/>
      <c r="FF164" s="26"/>
      <c r="FG164" s="26"/>
      <c r="FH164" s="26"/>
      <c r="FI164" s="26"/>
      <c r="FJ164" s="26"/>
      <c r="FK164" s="26"/>
      <c r="FL164" s="26"/>
      <c r="FM164" s="26"/>
      <c r="FN164" s="26"/>
      <c r="FO164" s="26"/>
      <c r="FP164" s="26"/>
      <c r="FQ164" s="26"/>
      <c r="FR164" s="26"/>
      <c r="FS164" s="26"/>
      <c r="FT164" s="26"/>
      <c r="FU164" s="26"/>
      <c r="FV164" s="26"/>
      <c r="FW164" s="26"/>
      <c r="FX164" s="26"/>
      <c r="FY164" s="26"/>
      <c r="FZ164" s="26"/>
      <c r="GA164" s="26"/>
      <c r="GB164" s="26"/>
      <c r="GC164" s="26"/>
      <c r="GD164" s="26"/>
      <c r="GE164" s="26"/>
      <c r="GF164" s="26"/>
      <c r="GG164" s="26"/>
      <c r="GH164" s="26"/>
      <c r="GI164" s="26"/>
      <c r="GJ164" s="26"/>
      <c r="GK164" s="26"/>
      <c r="GL164" s="26"/>
      <c r="GM164" s="26"/>
      <c r="GN164" s="26"/>
      <c r="GO164" s="26"/>
      <c r="GP164" s="26"/>
      <c r="GQ164" s="26"/>
      <c r="GR164" s="26"/>
      <c r="GS164" s="26"/>
      <c r="GT164" s="26"/>
      <c r="GU164" s="26"/>
      <c r="GV164" s="26"/>
      <c r="GW164" s="26"/>
      <c r="GX164" s="26"/>
      <c r="GY164" s="26"/>
      <c r="GZ164" s="26"/>
      <c r="HA164" s="26"/>
      <c r="HB164" s="26"/>
      <c r="HC164" s="26"/>
      <c r="HD164" s="26"/>
      <c r="HE164" s="26"/>
      <c r="HF164" s="26"/>
      <c r="HG164" s="26"/>
      <c r="HH164" s="26"/>
      <c r="HI164" s="26"/>
      <c r="HJ164" s="26"/>
      <c r="HK164" s="26"/>
      <c r="HL164" s="26"/>
      <c r="HM164" s="26"/>
      <c r="HN164" s="26"/>
      <c r="HO164" s="26"/>
      <c r="HP164" s="26"/>
      <c r="HQ164" s="26"/>
      <c r="HR164" s="26"/>
      <c r="HS164" s="26"/>
      <c r="HT164" s="26"/>
      <c r="HU164" s="26"/>
      <c r="HV164" s="26"/>
      <c r="HW164" s="26"/>
      <c r="HX164" s="26"/>
      <c r="HY164" s="26"/>
      <c r="HZ164" s="26"/>
      <c r="IA164" s="26"/>
      <c r="IB164" s="26"/>
      <c r="IC164" s="26"/>
      <c r="ID164" s="26"/>
      <c r="IE164" s="26"/>
      <c r="IF164" s="26"/>
      <c r="IG164" s="26"/>
      <c r="IH164" s="26"/>
      <c r="II164" s="26"/>
      <c r="IJ164" s="26"/>
      <c r="IK164" s="26"/>
      <c r="IL164" s="26"/>
      <c r="IM164" s="26"/>
      <c r="IN164" s="26"/>
      <c r="IO164" s="26"/>
      <c r="IP164" s="26"/>
      <c r="IQ164" s="26"/>
      <c r="IR164" s="26"/>
      <c r="IS164" s="26"/>
      <c r="IT164" s="26"/>
      <c r="IU164" s="26"/>
      <c r="IV164" s="26"/>
      <c r="IW164" s="26"/>
      <c r="IX164" s="26"/>
      <c r="IY164" s="26"/>
      <c r="IZ164" s="26"/>
      <c r="JA164" s="26"/>
      <c r="JB164" s="26"/>
      <c r="JC164" s="26"/>
      <c r="JD164" s="26"/>
      <c r="JE164" s="26"/>
      <c r="JF164" s="26"/>
      <c r="JG164" s="26"/>
      <c r="JH164" s="26"/>
      <c r="JI164" s="26"/>
      <c r="JJ164" s="26"/>
      <c r="JK164" s="26"/>
      <c r="JL164" s="26"/>
      <c r="JM164" s="26"/>
      <c r="JN164" s="26"/>
      <c r="JO164" s="26"/>
      <c r="JP164" s="26"/>
      <c r="JQ164" s="26"/>
      <c r="JR164" s="26"/>
      <c r="JS164" s="26"/>
      <c r="JT164" s="26"/>
      <c r="JU164" s="26"/>
      <c r="JV164" s="26"/>
      <c r="JW164" s="26"/>
      <c r="JX164" s="26"/>
      <c r="JY164" s="26"/>
      <c r="JZ164" s="26"/>
      <c r="KA164" s="26"/>
      <c r="KB164" s="26"/>
      <c r="KC164" s="26"/>
      <c r="KD164" s="26"/>
      <c r="KE164" s="26"/>
      <c r="KF164" s="26"/>
      <c r="KG164" s="26"/>
      <c r="KH164" s="26"/>
      <c r="KI164" s="26"/>
      <c r="KJ164" s="26"/>
      <c r="KK164" s="26"/>
      <c r="KL164" s="26"/>
      <c r="KM164" s="26"/>
      <c r="KN164" s="26"/>
      <c r="KO164" s="26"/>
      <c r="KP164" s="26"/>
      <c r="KQ164" s="27"/>
    </row>
    <row r="165" spans="1:303" ht="13" customHeight="1">
      <c r="A165" s="1271"/>
      <c r="B165" s="726" t="s">
        <v>1373</v>
      </c>
      <c r="C165" s="669" t="s">
        <v>1374</v>
      </c>
      <c r="D165" s="670">
        <v>1</v>
      </c>
      <c r="E165" s="661">
        <v>193</v>
      </c>
      <c r="F165" s="812"/>
      <c r="G165" s="807"/>
      <c r="H165" s="808"/>
      <c r="I165" s="809"/>
      <c r="J165" s="810"/>
      <c r="K165" s="864"/>
      <c r="L165" s="865"/>
      <c r="M165" s="847"/>
      <c r="N165" s="848"/>
      <c r="O165" s="849"/>
      <c r="P165" s="1117"/>
      <c r="Q165" s="1256"/>
      <c r="R165" s="637">
        <f t="shared" si="45"/>
        <v>0</v>
      </c>
      <c r="S165" s="695">
        <f t="shared" si="46"/>
        <v>0</v>
      </c>
      <c r="T165" s="649" t="str">
        <f t="shared" si="47"/>
        <v>-</v>
      </c>
      <c r="U165" s="691">
        <v>2.5</v>
      </c>
      <c r="V165" s="250">
        <f t="shared" si="48"/>
        <v>0</v>
      </c>
      <c r="W165" s="251"/>
      <c r="X165" s="727" t="s">
        <v>1254</v>
      </c>
      <c r="Y165" s="727" t="s">
        <v>1261</v>
      </c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693"/>
      <c r="BP165" s="642"/>
      <c r="BQ165" s="441"/>
      <c r="BR165" s="441"/>
      <c r="BS165" s="441">
        <v>1</v>
      </c>
      <c r="BT165" s="441"/>
      <c r="BU165" s="441"/>
      <c r="BV165" s="587"/>
      <c r="BW165" s="441">
        <v>1</v>
      </c>
      <c r="BX165" s="441"/>
      <c r="BY165" s="441"/>
      <c r="BZ165" s="587"/>
      <c r="CA165" s="41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/>
      <c r="CS165" s="26"/>
      <c r="CT165" s="26"/>
      <c r="CU165" s="26"/>
      <c r="CV165" s="26"/>
      <c r="CW165" s="26"/>
      <c r="CX165" s="26"/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/>
      <c r="DJ165" s="26"/>
      <c r="DK165" s="26"/>
      <c r="DL165" s="26"/>
      <c r="DM165" s="26"/>
      <c r="DN165" s="26"/>
      <c r="DO165" s="26"/>
      <c r="DP165" s="26"/>
      <c r="DQ165" s="26"/>
      <c r="DR165" s="26"/>
      <c r="DS165" s="26"/>
      <c r="DT165" s="26"/>
      <c r="DU165" s="26"/>
      <c r="DV165" s="26"/>
      <c r="DW165" s="26"/>
      <c r="DX165" s="26"/>
      <c r="DY165" s="26"/>
      <c r="DZ165" s="26"/>
      <c r="EA165" s="26"/>
      <c r="EB165" s="26"/>
      <c r="EC165" s="26"/>
      <c r="ED165" s="26"/>
      <c r="EE165" s="26"/>
      <c r="EF165" s="26"/>
      <c r="EG165" s="26"/>
      <c r="EH165" s="26"/>
      <c r="EI165" s="26"/>
      <c r="EJ165" s="26"/>
      <c r="EK165" s="26"/>
      <c r="EL165" s="26"/>
      <c r="EM165" s="26"/>
      <c r="EN165" s="26"/>
      <c r="EO165" s="26"/>
      <c r="EP165" s="26"/>
      <c r="EQ165" s="26"/>
      <c r="ER165" s="26"/>
      <c r="ES165" s="26"/>
      <c r="ET165" s="26"/>
      <c r="EU165" s="26"/>
      <c r="EV165" s="26"/>
      <c r="EW165" s="26"/>
      <c r="EX165" s="26"/>
      <c r="EY165" s="26"/>
      <c r="EZ165" s="26"/>
      <c r="FA165" s="26"/>
      <c r="FB165" s="26"/>
      <c r="FC165" s="26"/>
      <c r="FD165" s="26"/>
      <c r="FE165" s="26"/>
      <c r="FF165" s="26"/>
      <c r="FG165" s="26"/>
      <c r="FH165" s="26"/>
      <c r="FI165" s="26"/>
      <c r="FJ165" s="26"/>
      <c r="FK165" s="26"/>
      <c r="FL165" s="26"/>
      <c r="FM165" s="26"/>
      <c r="FN165" s="26"/>
      <c r="FO165" s="26"/>
      <c r="FP165" s="26"/>
      <c r="FQ165" s="26"/>
      <c r="FR165" s="26"/>
      <c r="FS165" s="26"/>
      <c r="FT165" s="26"/>
      <c r="FU165" s="26"/>
      <c r="FV165" s="26"/>
      <c r="FW165" s="26"/>
      <c r="FX165" s="26"/>
      <c r="FY165" s="26"/>
      <c r="FZ165" s="26"/>
      <c r="GA165" s="26"/>
      <c r="GB165" s="26"/>
      <c r="GC165" s="26"/>
      <c r="GD165" s="26"/>
      <c r="GE165" s="26"/>
      <c r="GF165" s="26"/>
      <c r="GG165" s="26"/>
      <c r="GH165" s="26"/>
      <c r="GI165" s="26"/>
      <c r="GJ165" s="26"/>
      <c r="GK165" s="26"/>
      <c r="GL165" s="26"/>
      <c r="GM165" s="26"/>
      <c r="GN165" s="26"/>
      <c r="GO165" s="26"/>
      <c r="GP165" s="26"/>
      <c r="GQ165" s="26"/>
      <c r="GR165" s="26"/>
      <c r="GS165" s="26"/>
      <c r="GT165" s="26"/>
      <c r="GU165" s="26"/>
      <c r="GV165" s="26"/>
      <c r="GW165" s="26"/>
      <c r="GX165" s="26"/>
      <c r="GY165" s="26"/>
      <c r="GZ165" s="26"/>
      <c r="HA165" s="26"/>
      <c r="HB165" s="26"/>
      <c r="HC165" s="26"/>
      <c r="HD165" s="26"/>
      <c r="HE165" s="26"/>
      <c r="HF165" s="26"/>
      <c r="HG165" s="26"/>
      <c r="HH165" s="26"/>
      <c r="HI165" s="26"/>
      <c r="HJ165" s="26"/>
      <c r="HK165" s="26"/>
      <c r="HL165" s="26"/>
      <c r="HM165" s="26"/>
      <c r="HN165" s="26"/>
      <c r="HO165" s="26"/>
      <c r="HP165" s="26"/>
      <c r="HQ165" s="26"/>
      <c r="HR165" s="26"/>
      <c r="HS165" s="26"/>
      <c r="HT165" s="26"/>
      <c r="HU165" s="26"/>
      <c r="HV165" s="26"/>
      <c r="HW165" s="26"/>
      <c r="HX165" s="26"/>
      <c r="HY165" s="26"/>
      <c r="HZ165" s="26"/>
      <c r="IA165" s="26"/>
      <c r="IB165" s="26"/>
      <c r="IC165" s="26"/>
      <c r="ID165" s="26"/>
      <c r="IE165" s="26"/>
      <c r="IF165" s="26"/>
      <c r="IG165" s="26"/>
      <c r="IH165" s="26"/>
      <c r="II165" s="26"/>
      <c r="IJ165" s="26"/>
      <c r="IK165" s="26"/>
      <c r="IL165" s="26"/>
      <c r="IM165" s="26"/>
      <c r="IN165" s="26"/>
      <c r="IO165" s="26"/>
      <c r="IP165" s="26"/>
      <c r="IQ165" s="26"/>
      <c r="IR165" s="26"/>
      <c r="IS165" s="26"/>
      <c r="IT165" s="26"/>
      <c r="IU165" s="26"/>
      <c r="IV165" s="26"/>
      <c r="IW165" s="26"/>
      <c r="IX165" s="26"/>
      <c r="IY165" s="26"/>
      <c r="IZ165" s="26"/>
      <c r="JA165" s="26"/>
      <c r="JB165" s="26"/>
      <c r="JC165" s="26"/>
      <c r="JD165" s="26"/>
      <c r="JE165" s="26"/>
      <c r="JF165" s="26"/>
      <c r="JG165" s="26"/>
      <c r="JH165" s="26"/>
      <c r="JI165" s="26"/>
      <c r="JJ165" s="26"/>
      <c r="JK165" s="26"/>
      <c r="JL165" s="26"/>
      <c r="JM165" s="26"/>
      <c r="JN165" s="26"/>
      <c r="JO165" s="26"/>
      <c r="JP165" s="26"/>
      <c r="JQ165" s="26"/>
      <c r="JR165" s="26"/>
      <c r="JS165" s="26"/>
      <c r="JT165" s="26"/>
      <c r="JU165" s="26"/>
      <c r="JV165" s="26"/>
      <c r="JW165" s="26"/>
      <c r="JX165" s="26"/>
      <c r="JY165" s="26"/>
      <c r="JZ165" s="26"/>
      <c r="KA165" s="26"/>
      <c r="KB165" s="26"/>
      <c r="KC165" s="26"/>
      <c r="KD165" s="26"/>
      <c r="KE165" s="26"/>
      <c r="KF165" s="26"/>
      <c r="KG165" s="26"/>
      <c r="KH165" s="26"/>
      <c r="KI165" s="26"/>
      <c r="KJ165" s="26"/>
      <c r="KK165" s="26"/>
      <c r="KL165" s="26"/>
      <c r="KM165" s="26"/>
      <c r="KN165" s="26"/>
      <c r="KO165" s="26"/>
      <c r="KP165" s="26"/>
      <c r="KQ165" s="27"/>
    </row>
    <row r="166" spans="1:303" ht="13" customHeight="1">
      <c r="A166" s="1271"/>
      <c r="B166" s="726" t="s">
        <v>1375</v>
      </c>
      <c r="C166" s="669" t="s">
        <v>1376</v>
      </c>
      <c r="D166" s="670">
        <v>1</v>
      </c>
      <c r="E166" s="661">
        <v>181</v>
      </c>
      <c r="F166" s="812"/>
      <c r="G166" s="807"/>
      <c r="H166" s="808"/>
      <c r="I166" s="809"/>
      <c r="J166" s="810"/>
      <c r="K166" s="864"/>
      <c r="L166" s="865"/>
      <c r="M166" s="847"/>
      <c r="N166" s="848"/>
      <c r="O166" s="849"/>
      <c r="P166" s="1117"/>
      <c r="Q166" s="1256"/>
      <c r="R166" s="637">
        <f t="shared" si="45"/>
        <v>0</v>
      </c>
      <c r="S166" s="695">
        <f t="shared" si="46"/>
        <v>0</v>
      </c>
      <c r="T166" s="649" t="str">
        <f t="shared" si="47"/>
        <v>-</v>
      </c>
      <c r="U166" s="691">
        <v>2.1</v>
      </c>
      <c r="V166" s="250">
        <f t="shared" si="48"/>
        <v>0</v>
      </c>
      <c r="W166" s="251"/>
      <c r="X166" s="727" t="s">
        <v>1252</v>
      </c>
      <c r="Y166" s="727" t="s">
        <v>1261</v>
      </c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693"/>
      <c r="BP166" s="642"/>
      <c r="BQ166" s="441"/>
      <c r="BR166" s="441"/>
      <c r="BS166" s="441">
        <v>1</v>
      </c>
      <c r="BT166" s="441"/>
      <c r="BU166" s="441"/>
      <c r="BV166" s="587"/>
      <c r="BW166" s="441"/>
      <c r="BX166" s="441"/>
      <c r="BY166" s="441">
        <v>1</v>
      </c>
      <c r="BZ166" s="587"/>
      <c r="CA166" s="41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  <c r="EF166" s="26"/>
      <c r="EG166" s="26"/>
      <c r="EH166" s="26"/>
      <c r="EI166" s="26"/>
      <c r="EJ166" s="26"/>
      <c r="EK166" s="26"/>
      <c r="EL166" s="26"/>
      <c r="EM166" s="26"/>
      <c r="EN166" s="26"/>
      <c r="EO166" s="26"/>
      <c r="EP166" s="26"/>
      <c r="EQ166" s="26"/>
      <c r="ER166" s="26"/>
      <c r="ES166" s="26"/>
      <c r="ET166" s="26"/>
      <c r="EU166" s="26"/>
      <c r="EV166" s="26"/>
      <c r="EW166" s="26"/>
      <c r="EX166" s="26"/>
      <c r="EY166" s="26"/>
      <c r="EZ166" s="26"/>
      <c r="FA166" s="26"/>
      <c r="FB166" s="26"/>
      <c r="FC166" s="26"/>
      <c r="FD166" s="26"/>
      <c r="FE166" s="26"/>
      <c r="FF166" s="26"/>
      <c r="FG166" s="26"/>
      <c r="FH166" s="26"/>
      <c r="FI166" s="26"/>
      <c r="FJ166" s="26"/>
      <c r="FK166" s="26"/>
      <c r="FL166" s="26"/>
      <c r="FM166" s="26"/>
      <c r="FN166" s="26"/>
      <c r="FO166" s="26"/>
      <c r="FP166" s="26"/>
      <c r="FQ166" s="26"/>
      <c r="FR166" s="26"/>
      <c r="FS166" s="26"/>
      <c r="FT166" s="26"/>
      <c r="FU166" s="26"/>
      <c r="FV166" s="26"/>
      <c r="FW166" s="26"/>
      <c r="FX166" s="26"/>
      <c r="FY166" s="26"/>
      <c r="FZ166" s="26"/>
      <c r="GA166" s="26"/>
      <c r="GB166" s="26"/>
      <c r="GC166" s="26"/>
      <c r="GD166" s="26"/>
      <c r="GE166" s="26"/>
      <c r="GF166" s="26"/>
      <c r="GG166" s="26"/>
      <c r="GH166" s="26"/>
      <c r="GI166" s="26"/>
      <c r="GJ166" s="26"/>
      <c r="GK166" s="26"/>
      <c r="GL166" s="26"/>
      <c r="GM166" s="26"/>
      <c r="GN166" s="26"/>
      <c r="GO166" s="26"/>
      <c r="GP166" s="26"/>
      <c r="GQ166" s="26"/>
      <c r="GR166" s="26"/>
      <c r="GS166" s="26"/>
      <c r="GT166" s="26"/>
      <c r="GU166" s="26"/>
      <c r="GV166" s="26"/>
      <c r="GW166" s="26"/>
      <c r="GX166" s="26"/>
      <c r="GY166" s="26"/>
      <c r="GZ166" s="26"/>
      <c r="HA166" s="26"/>
      <c r="HB166" s="26"/>
      <c r="HC166" s="26"/>
      <c r="HD166" s="26"/>
      <c r="HE166" s="26"/>
      <c r="HF166" s="26"/>
      <c r="HG166" s="26"/>
      <c r="HH166" s="26"/>
      <c r="HI166" s="26"/>
      <c r="HJ166" s="26"/>
      <c r="HK166" s="26"/>
      <c r="HL166" s="26"/>
      <c r="HM166" s="26"/>
      <c r="HN166" s="26"/>
      <c r="HO166" s="26"/>
      <c r="HP166" s="26"/>
      <c r="HQ166" s="26"/>
      <c r="HR166" s="26"/>
      <c r="HS166" s="26"/>
      <c r="HT166" s="26"/>
      <c r="HU166" s="26"/>
      <c r="HV166" s="26"/>
      <c r="HW166" s="26"/>
      <c r="HX166" s="26"/>
      <c r="HY166" s="26"/>
      <c r="HZ166" s="26"/>
      <c r="IA166" s="26"/>
      <c r="IB166" s="26"/>
      <c r="IC166" s="26"/>
      <c r="ID166" s="26"/>
      <c r="IE166" s="26"/>
      <c r="IF166" s="26"/>
      <c r="IG166" s="26"/>
      <c r="IH166" s="26"/>
      <c r="II166" s="26"/>
      <c r="IJ166" s="26"/>
      <c r="IK166" s="26"/>
      <c r="IL166" s="26"/>
      <c r="IM166" s="26"/>
      <c r="IN166" s="26"/>
      <c r="IO166" s="26"/>
      <c r="IP166" s="26"/>
      <c r="IQ166" s="26"/>
      <c r="IR166" s="26"/>
      <c r="IS166" s="26"/>
      <c r="IT166" s="26"/>
      <c r="IU166" s="26"/>
      <c r="IV166" s="26"/>
      <c r="IW166" s="26"/>
      <c r="IX166" s="26"/>
      <c r="IY166" s="26"/>
      <c r="IZ166" s="26"/>
      <c r="JA166" s="26"/>
      <c r="JB166" s="26"/>
      <c r="JC166" s="26"/>
      <c r="JD166" s="26"/>
      <c r="JE166" s="26"/>
      <c r="JF166" s="26"/>
      <c r="JG166" s="26"/>
      <c r="JH166" s="26"/>
      <c r="JI166" s="26"/>
      <c r="JJ166" s="26"/>
      <c r="JK166" s="26"/>
      <c r="JL166" s="26"/>
      <c r="JM166" s="26"/>
      <c r="JN166" s="26"/>
      <c r="JO166" s="26"/>
      <c r="JP166" s="26"/>
      <c r="JQ166" s="26"/>
      <c r="JR166" s="26"/>
      <c r="JS166" s="26"/>
      <c r="JT166" s="26"/>
      <c r="JU166" s="26"/>
      <c r="JV166" s="26"/>
      <c r="JW166" s="26"/>
      <c r="JX166" s="26"/>
      <c r="JY166" s="26"/>
      <c r="JZ166" s="26"/>
      <c r="KA166" s="26"/>
      <c r="KB166" s="26"/>
      <c r="KC166" s="26"/>
      <c r="KD166" s="26"/>
      <c r="KE166" s="26"/>
      <c r="KF166" s="26"/>
      <c r="KG166" s="26"/>
      <c r="KH166" s="26"/>
      <c r="KI166" s="26"/>
      <c r="KJ166" s="26"/>
      <c r="KK166" s="26"/>
      <c r="KL166" s="26"/>
      <c r="KM166" s="26"/>
      <c r="KN166" s="26"/>
      <c r="KO166" s="26"/>
      <c r="KP166" s="26"/>
      <c r="KQ166" s="27"/>
    </row>
    <row r="167" spans="1:303" ht="13" customHeight="1">
      <c r="A167" s="1240"/>
      <c r="B167" s="728" t="s">
        <v>1377</v>
      </c>
      <c r="C167" s="675" t="s">
        <v>1378</v>
      </c>
      <c r="D167" s="676">
        <v>1</v>
      </c>
      <c r="E167" s="677">
        <v>193</v>
      </c>
      <c r="F167" s="837"/>
      <c r="G167" s="832"/>
      <c r="H167" s="833"/>
      <c r="I167" s="834"/>
      <c r="J167" s="835"/>
      <c r="K167" s="866"/>
      <c r="L167" s="867"/>
      <c r="M167" s="859"/>
      <c r="N167" s="860"/>
      <c r="O167" s="861"/>
      <c r="P167" s="1118"/>
      <c r="Q167" s="1257"/>
      <c r="R167" s="263">
        <f t="shared" si="45"/>
        <v>0</v>
      </c>
      <c r="S167" s="263">
        <f t="shared" si="46"/>
        <v>0</v>
      </c>
      <c r="T167" s="721" t="str">
        <f t="shared" si="47"/>
        <v>-</v>
      </c>
      <c r="U167" s="691">
        <v>2.7</v>
      </c>
      <c r="V167" s="250">
        <f t="shared" si="48"/>
        <v>0</v>
      </c>
      <c r="W167" s="251"/>
      <c r="X167" s="361" t="s">
        <v>1260</v>
      </c>
      <c r="Y167" s="361" t="s">
        <v>1261</v>
      </c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693"/>
      <c r="BP167" s="642"/>
      <c r="BQ167" s="441"/>
      <c r="BR167" s="441"/>
      <c r="BS167" s="441">
        <v>1</v>
      </c>
      <c r="BT167" s="441"/>
      <c r="BU167" s="441"/>
      <c r="BV167" s="587"/>
      <c r="BW167" s="441"/>
      <c r="BX167" s="441">
        <v>1</v>
      </c>
      <c r="BY167" s="441"/>
      <c r="BZ167" s="587"/>
      <c r="CA167" s="41"/>
      <c r="CB167" s="26"/>
      <c r="CC167" s="26"/>
      <c r="CD167" s="26"/>
      <c r="CE167" s="26"/>
      <c r="CF167" s="26"/>
      <c r="CG167" s="26"/>
      <c r="CH167" s="26"/>
      <c r="CI167" s="26"/>
      <c r="CJ167" s="26"/>
      <c r="CK167" s="26"/>
      <c r="CL167" s="26"/>
      <c r="CM167" s="26"/>
      <c r="CN167" s="26"/>
      <c r="CO167" s="26"/>
      <c r="CP167" s="26"/>
      <c r="CQ167" s="26"/>
      <c r="CR167" s="26"/>
      <c r="CS167" s="26"/>
      <c r="CT167" s="26"/>
      <c r="CU167" s="26"/>
      <c r="CV167" s="26"/>
      <c r="CW167" s="26"/>
      <c r="CX167" s="26"/>
      <c r="CY167" s="26"/>
      <c r="CZ167" s="26"/>
      <c r="DA167" s="26"/>
      <c r="DB167" s="26"/>
      <c r="DC167" s="26"/>
      <c r="DD167" s="26"/>
      <c r="DE167" s="26"/>
      <c r="DF167" s="26"/>
      <c r="DG167" s="26"/>
      <c r="DH167" s="26"/>
      <c r="DI167" s="26"/>
      <c r="DJ167" s="26"/>
      <c r="DK167" s="26"/>
      <c r="DL167" s="26"/>
      <c r="DM167" s="26"/>
      <c r="DN167" s="26"/>
      <c r="DO167" s="26"/>
      <c r="DP167" s="26"/>
      <c r="DQ167" s="26"/>
      <c r="DR167" s="26"/>
      <c r="DS167" s="26"/>
      <c r="DT167" s="26"/>
      <c r="DU167" s="26"/>
      <c r="DV167" s="26"/>
      <c r="DW167" s="26"/>
      <c r="DX167" s="26"/>
      <c r="DY167" s="26"/>
      <c r="DZ167" s="26"/>
      <c r="EA167" s="26"/>
      <c r="EB167" s="26"/>
      <c r="EC167" s="26"/>
      <c r="ED167" s="26"/>
      <c r="EE167" s="26"/>
      <c r="EF167" s="26"/>
      <c r="EG167" s="26"/>
      <c r="EH167" s="26"/>
      <c r="EI167" s="26"/>
      <c r="EJ167" s="26"/>
      <c r="EK167" s="26"/>
      <c r="EL167" s="26"/>
      <c r="EM167" s="26"/>
      <c r="EN167" s="26"/>
      <c r="EO167" s="26"/>
      <c r="EP167" s="26"/>
      <c r="EQ167" s="26"/>
      <c r="ER167" s="26"/>
      <c r="ES167" s="26"/>
      <c r="ET167" s="26"/>
      <c r="EU167" s="26"/>
      <c r="EV167" s="26"/>
      <c r="EW167" s="26"/>
      <c r="EX167" s="26"/>
      <c r="EY167" s="26"/>
      <c r="EZ167" s="26"/>
      <c r="FA167" s="26"/>
      <c r="FB167" s="26"/>
      <c r="FC167" s="26"/>
      <c r="FD167" s="26"/>
      <c r="FE167" s="26"/>
      <c r="FF167" s="26"/>
      <c r="FG167" s="26"/>
      <c r="FH167" s="26"/>
      <c r="FI167" s="26"/>
      <c r="FJ167" s="26"/>
      <c r="FK167" s="26"/>
      <c r="FL167" s="26"/>
      <c r="FM167" s="26"/>
      <c r="FN167" s="26"/>
      <c r="FO167" s="26"/>
      <c r="FP167" s="26"/>
      <c r="FQ167" s="26"/>
      <c r="FR167" s="26"/>
      <c r="FS167" s="26"/>
      <c r="FT167" s="26"/>
      <c r="FU167" s="26"/>
      <c r="FV167" s="26"/>
      <c r="FW167" s="26"/>
      <c r="FX167" s="26"/>
      <c r="FY167" s="26"/>
      <c r="FZ167" s="26"/>
      <c r="GA167" s="26"/>
      <c r="GB167" s="26"/>
      <c r="GC167" s="26"/>
      <c r="GD167" s="26"/>
      <c r="GE167" s="26"/>
      <c r="GF167" s="26"/>
      <c r="GG167" s="26"/>
      <c r="GH167" s="26"/>
      <c r="GI167" s="26"/>
      <c r="GJ167" s="26"/>
      <c r="GK167" s="26"/>
      <c r="GL167" s="26"/>
      <c r="GM167" s="26"/>
      <c r="GN167" s="26"/>
      <c r="GO167" s="26"/>
      <c r="GP167" s="26"/>
      <c r="GQ167" s="26"/>
      <c r="GR167" s="26"/>
      <c r="GS167" s="26"/>
      <c r="GT167" s="26"/>
      <c r="GU167" s="26"/>
      <c r="GV167" s="26"/>
      <c r="GW167" s="26"/>
      <c r="GX167" s="26"/>
      <c r="GY167" s="26"/>
      <c r="GZ167" s="26"/>
      <c r="HA167" s="26"/>
      <c r="HB167" s="26"/>
      <c r="HC167" s="26"/>
      <c r="HD167" s="26"/>
      <c r="HE167" s="26"/>
      <c r="HF167" s="26"/>
      <c r="HG167" s="26"/>
      <c r="HH167" s="26"/>
      <c r="HI167" s="26"/>
      <c r="HJ167" s="26"/>
      <c r="HK167" s="26"/>
      <c r="HL167" s="26"/>
      <c r="HM167" s="26"/>
      <c r="HN167" s="26"/>
      <c r="HO167" s="26"/>
      <c r="HP167" s="26"/>
      <c r="HQ167" s="26"/>
      <c r="HR167" s="26"/>
      <c r="HS167" s="26"/>
      <c r="HT167" s="26"/>
      <c r="HU167" s="26"/>
      <c r="HV167" s="26"/>
      <c r="HW167" s="26"/>
      <c r="HX167" s="26"/>
      <c r="HY167" s="26"/>
      <c r="HZ167" s="26"/>
      <c r="IA167" s="26"/>
      <c r="IB167" s="26"/>
      <c r="IC167" s="26"/>
      <c r="ID167" s="26"/>
      <c r="IE167" s="26"/>
      <c r="IF167" s="26"/>
      <c r="IG167" s="26"/>
      <c r="IH167" s="26"/>
      <c r="II167" s="26"/>
      <c r="IJ167" s="26"/>
      <c r="IK167" s="26"/>
      <c r="IL167" s="26"/>
      <c r="IM167" s="26"/>
      <c r="IN167" s="26"/>
      <c r="IO167" s="26"/>
      <c r="IP167" s="26"/>
      <c r="IQ167" s="26"/>
      <c r="IR167" s="26"/>
      <c r="IS167" s="26"/>
      <c r="IT167" s="26"/>
      <c r="IU167" s="26"/>
      <c r="IV167" s="26"/>
      <c r="IW167" s="26"/>
      <c r="IX167" s="26"/>
      <c r="IY167" s="26"/>
      <c r="IZ167" s="26"/>
      <c r="JA167" s="26"/>
      <c r="JB167" s="26"/>
      <c r="JC167" s="26"/>
      <c r="JD167" s="26"/>
      <c r="JE167" s="26"/>
      <c r="JF167" s="26"/>
      <c r="JG167" s="26"/>
      <c r="JH167" s="26"/>
      <c r="JI167" s="26"/>
      <c r="JJ167" s="26"/>
      <c r="JK167" s="26"/>
      <c r="JL167" s="26"/>
      <c r="JM167" s="26"/>
      <c r="JN167" s="26"/>
      <c r="JO167" s="26"/>
      <c r="JP167" s="26"/>
      <c r="JQ167" s="26"/>
      <c r="JR167" s="26"/>
      <c r="JS167" s="26"/>
      <c r="JT167" s="26"/>
      <c r="JU167" s="26"/>
      <c r="JV167" s="26"/>
      <c r="JW167" s="26"/>
      <c r="JX167" s="26"/>
      <c r="JY167" s="26"/>
      <c r="JZ167" s="26"/>
      <c r="KA167" s="26"/>
      <c r="KB167" s="26"/>
      <c r="KC167" s="26"/>
      <c r="KD167" s="26"/>
      <c r="KE167" s="26"/>
      <c r="KF167" s="26"/>
      <c r="KG167" s="26"/>
      <c r="KH167" s="26"/>
      <c r="KI167" s="26"/>
      <c r="KJ167" s="26"/>
      <c r="KK167" s="26"/>
      <c r="KL167" s="26"/>
      <c r="KM167" s="26"/>
      <c r="KN167" s="26"/>
      <c r="KO167" s="26"/>
      <c r="KP167" s="26"/>
      <c r="KQ167" s="27"/>
    </row>
    <row r="168" spans="1:303" ht="13" customHeight="1">
      <c r="A168" s="1239" t="s">
        <v>1386</v>
      </c>
      <c r="B168" s="725" t="s">
        <v>1365</v>
      </c>
      <c r="C168" s="659" t="s">
        <v>1366</v>
      </c>
      <c r="D168" s="660">
        <v>1</v>
      </c>
      <c r="E168" s="661">
        <v>181</v>
      </c>
      <c r="F168" s="811"/>
      <c r="G168" s="799"/>
      <c r="H168" s="800"/>
      <c r="I168" s="801"/>
      <c r="J168" s="802"/>
      <c r="K168" s="862"/>
      <c r="L168" s="863"/>
      <c r="M168" s="844"/>
      <c r="N168" s="845"/>
      <c r="O168" s="846"/>
      <c r="P168" s="1116"/>
      <c r="Q168" s="1267"/>
      <c r="R168" s="637">
        <f t="shared" si="19"/>
        <v>0</v>
      </c>
      <c r="S168" s="734">
        <f t="shared" si="20"/>
        <v>0</v>
      </c>
      <c r="T168" s="700" t="str">
        <f t="shared" si="21"/>
        <v>-</v>
      </c>
      <c r="U168" s="691">
        <v>2.4</v>
      </c>
      <c r="V168" s="250">
        <f t="shared" si="10"/>
        <v>0</v>
      </c>
      <c r="W168" s="251"/>
      <c r="X168" s="727" t="s">
        <v>1260</v>
      </c>
      <c r="Y168" s="727" t="s">
        <v>1260</v>
      </c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693"/>
      <c r="BP168" s="642"/>
      <c r="BQ168" s="441"/>
      <c r="BR168" s="441">
        <v>1</v>
      </c>
      <c r="BS168" s="441"/>
      <c r="BT168" s="441"/>
      <c r="BU168" s="441"/>
      <c r="BV168" s="587"/>
      <c r="BW168" s="441"/>
      <c r="BX168" s="441">
        <v>1</v>
      </c>
      <c r="BY168" s="441"/>
      <c r="BZ168" s="587"/>
      <c r="CA168" s="41"/>
      <c r="CB168" s="26"/>
      <c r="CC168" s="26"/>
      <c r="CD168" s="26"/>
      <c r="CE168" s="26"/>
      <c r="CF168" s="26"/>
      <c r="CG168" s="26"/>
      <c r="CH168" s="26"/>
      <c r="CI168" s="26"/>
      <c r="CJ168" s="26"/>
      <c r="CK168" s="26"/>
      <c r="CL168" s="26"/>
      <c r="CM168" s="26"/>
      <c r="CN168" s="26"/>
      <c r="CO168" s="26"/>
      <c r="CP168" s="26"/>
      <c r="CQ168" s="26"/>
      <c r="CR168" s="26"/>
      <c r="CS168" s="26"/>
      <c r="CT168" s="26"/>
      <c r="CU168" s="26"/>
      <c r="CV168" s="26"/>
      <c r="CW168" s="26"/>
      <c r="CX168" s="26"/>
      <c r="CY168" s="26"/>
      <c r="CZ168" s="26"/>
      <c r="DA168" s="26"/>
      <c r="DB168" s="26"/>
      <c r="DC168" s="26"/>
      <c r="DD168" s="26"/>
      <c r="DE168" s="26"/>
      <c r="DF168" s="26"/>
      <c r="DG168" s="26"/>
      <c r="DH168" s="26"/>
      <c r="DI168" s="26"/>
      <c r="DJ168" s="26"/>
      <c r="DK168" s="26"/>
      <c r="DL168" s="26"/>
      <c r="DM168" s="26"/>
      <c r="DN168" s="26"/>
      <c r="DO168" s="26"/>
      <c r="DP168" s="26"/>
      <c r="DQ168" s="26"/>
      <c r="DR168" s="26"/>
      <c r="DS168" s="26"/>
      <c r="DT168" s="26"/>
      <c r="DU168" s="26"/>
      <c r="DV168" s="26"/>
      <c r="DW168" s="26"/>
      <c r="DX168" s="26"/>
      <c r="DY168" s="26"/>
      <c r="DZ168" s="26"/>
      <c r="EA168" s="26"/>
      <c r="EB168" s="26"/>
      <c r="EC168" s="26"/>
      <c r="ED168" s="26"/>
      <c r="EE168" s="26"/>
      <c r="EF168" s="26"/>
      <c r="EG168" s="26"/>
      <c r="EH168" s="26"/>
      <c r="EI168" s="26"/>
      <c r="EJ168" s="26"/>
      <c r="EK168" s="26"/>
      <c r="EL168" s="26"/>
      <c r="EM168" s="26"/>
      <c r="EN168" s="26"/>
      <c r="EO168" s="26"/>
      <c r="EP168" s="26"/>
      <c r="EQ168" s="26"/>
      <c r="ER168" s="26"/>
      <c r="ES168" s="26"/>
      <c r="ET168" s="26"/>
      <c r="EU168" s="26"/>
      <c r="EV168" s="26"/>
      <c r="EW168" s="26"/>
      <c r="EX168" s="26"/>
      <c r="EY168" s="26"/>
      <c r="EZ168" s="26"/>
      <c r="FA168" s="26"/>
      <c r="FB168" s="26"/>
      <c r="FC168" s="26"/>
      <c r="FD168" s="26"/>
      <c r="FE168" s="26"/>
      <c r="FF168" s="26"/>
      <c r="FG168" s="26"/>
      <c r="FH168" s="26"/>
      <c r="FI168" s="26"/>
      <c r="FJ168" s="26"/>
      <c r="FK168" s="26"/>
      <c r="FL168" s="26"/>
      <c r="FM168" s="26"/>
      <c r="FN168" s="26"/>
      <c r="FO168" s="26"/>
      <c r="FP168" s="26"/>
      <c r="FQ168" s="26"/>
      <c r="FR168" s="26"/>
      <c r="FS168" s="26"/>
      <c r="FT168" s="26"/>
      <c r="FU168" s="26"/>
      <c r="FV168" s="26"/>
      <c r="FW168" s="26"/>
      <c r="FX168" s="26"/>
      <c r="FY168" s="26"/>
      <c r="FZ168" s="26"/>
      <c r="GA168" s="26"/>
      <c r="GB168" s="26"/>
      <c r="GC168" s="26"/>
      <c r="GD168" s="26"/>
      <c r="GE168" s="26"/>
      <c r="GF168" s="26"/>
      <c r="GG168" s="26"/>
      <c r="GH168" s="26"/>
      <c r="GI168" s="26"/>
      <c r="GJ168" s="26"/>
      <c r="GK168" s="26"/>
      <c r="GL168" s="26"/>
      <c r="GM168" s="26"/>
      <c r="GN168" s="26"/>
      <c r="GO168" s="26"/>
      <c r="GP168" s="26"/>
      <c r="GQ168" s="26"/>
      <c r="GR168" s="26"/>
      <c r="GS168" s="26"/>
      <c r="GT168" s="26"/>
      <c r="GU168" s="26"/>
      <c r="GV168" s="26"/>
      <c r="GW168" s="26"/>
      <c r="GX168" s="26"/>
      <c r="GY168" s="26"/>
      <c r="GZ168" s="26"/>
      <c r="HA168" s="26"/>
      <c r="HB168" s="26"/>
      <c r="HC168" s="26"/>
      <c r="HD168" s="26"/>
      <c r="HE168" s="26"/>
      <c r="HF168" s="26"/>
      <c r="HG168" s="26"/>
      <c r="HH168" s="26"/>
      <c r="HI168" s="26"/>
      <c r="HJ168" s="26"/>
      <c r="HK168" s="26"/>
      <c r="HL168" s="26"/>
      <c r="HM168" s="26"/>
      <c r="HN168" s="26"/>
      <c r="HO168" s="26"/>
      <c r="HP168" s="26"/>
      <c r="HQ168" s="26"/>
      <c r="HR168" s="26"/>
      <c r="HS168" s="26"/>
      <c r="HT168" s="26"/>
      <c r="HU168" s="26"/>
      <c r="HV168" s="26"/>
      <c r="HW168" s="26"/>
      <c r="HX168" s="26"/>
      <c r="HY168" s="26"/>
      <c r="HZ168" s="26"/>
      <c r="IA168" s="26"/>
      <c r="IB168" s="26"/>
      <c r="IC168" s="26"/>
      <c r="ID168" s="26"/>
      <c r="IE168" s="26"/>
      <c r="IF168" s="26"/>
      <c r="IG168" s="26"/>
      <c r="IH168" s="26"/>
      <c r="II168" s="26"/>
      <c r="IJ168" s="26"/>
      <c r="IK168" s="26"/>
      <c r="IL168" s="26"/>
      <c r="IM168" s="26"/>
      <c r="IN168" s="26"/>
      <c r="IO168" s="26"/>
      <c r="IP168" s="26"/>
      <c r="IQ168" s="26"/>
      <c r="IR168" s="26"/>
      <c r="IS168" s="26"/>
      <c r="IT168" s="26"/>
      <c r="IU168" s="26"/>
      <c r="IV168" s="26"/>
      <c r="IW168" s="26"/>
      <c r="IX168" s="26"/>
      <c r="IY168" s="26"/>
      <c r="IZ168" s="26"/>
      <c r="JA168" s="26"/>
      <c r="JB168" s="26"/>
      <c r="JC168" s="26"/>
      <c r="JD168" s="26"/>
      <c r="JE168" s="26"/>
      <c r="JF168" s="26"/>
      <c r="JG168" s="26"/>
      <c r="JH168" s="26"/>
      <c r="JI168" s="26"/>
      <c r="JJ168" s="26"/>
      <c r="JK168" s="26"/>
      <c r="JL168" s="26"/>
      <c r="JM168" s="26"/>
      <c r="JN168" s="26"/>
      <c r="JO168" s="26"/>
      <c r="JP168" s="26"/>
      <c r="JQ168" s="26"/>
      <c r="JR168" s="26"/>
      <c r="JS168" s="26"/>
      <c r="JT168" s="26"/>
      <c r="JU168" s="26"/>
      <c r="JV168" s="26"/>
      <c r="JW168" s="26"/>
      <c r="JX168" s="26"/>
      <c r="JY168" s="26"/>
      <c r="JZ168" s="26"/>
      <c r="KA168" s="26"/>
      <c r="KB168" s="26"/>
      <c r="KC168" s="26"/>
      <c r="KD168" s="26"/>
      <c r="KE168" s="26"/>
      <c r="KF168" s="26"/>
      <c r="KG168" s="26"/>
      <c r="KH168" s="26"/>
      <c r="KI168" s="26"/>
      <c r="KJ168" s="26"/>
      <c r="KK168" s="26"/>
      <c r="KL168" s="26"/>
      <c r="KM168" s="26"/>
      <c r="KN168" s="26"/>
      <c r="KO168" s="26"/>
      <c r="KP168" s="26"/>
      <c r="KQ168" s="27"/>
    </row>
    <row r="169" spans="1:303" ht="13" customHeight="1">
      <c r="A169" s="1240"/>
      <c r="B169" s="728" t="s">
        <v>1367</v>
      </c>
      <c r="C169" s="675" t="s">
        <v>1368</v>
      </c>
      <c r="D169" s="676">
        <v>1</v>
      </c>
      <c r="E169" s="677">
        <v>193</v>
      </c>
      <c r="F169" s="837"/>
      <c r="G169" s="832"/>
      <c r="H169" s="833"/>
      <c r="I169" s="834"/>
      <c r="J169" s="835"/>
      <c r="K169" s="866"/>
      <c r="L169" s="867"/>
      <c r="M169" s="859"/>
      <c r="N169" s="860"/>
      <c r="O169" s="861"/>
      <c r="P169" s="1118"/>
      <c r="Q169" s="1257"/>
      <c r="R169" s="263">
        <f t="shared" si="19"/>
        <v>0</v>
      </c>
      <c r="S169" s="263">
        <f t="shared" si="20"/>
        <v>0</v>
      </c>
      <c r="T169" s="721" t="str">
        <f t="shared" si="21"/>
        <v>-</v>
      </c>
      <c r="U169" s="691">
        <v>2.65</v>
      </c>
      <c r="V169" s="250">
        <f t="shared" si="10"/>
        <v>0</v>
      </c>
      <c r="W169" s="251"/>
      <c r="X169" s="724" t="s">
        <v>1260</v>
      </c>
      <c r="Y169" s="724" t="s">
        <v>1261</v>
      </c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693"/>
      <c r="BP169" s="642"/>
      <c r="BQ169" s="441"/>
      <c r="BR169" s="441"/>
      <c r="BS169" s="441">
        <v>1</v>
      </c>
      <c r="BT169" s="441"/>
      <c r="BU169" s="441"/>
      <c r="BV169" s="587"/>
      <c r="BW169" s="441"/>
      <c r="BX169" s="441">
        <v>1</v>
      </c>
      <c r="BY169" s="441"/>
      <c r="BZ169" s="587"/>
      <c r="CA169" s="41"/>
      <c r="CB169" s="26"/>
      <c r="CC169" s="26"/>
      <c r="CD169" s="26"/>
      <c r="CE169" s="26"/>
      <c r="CF169" s="26"/>
      <c r="CG169" s="26"/>
      <c r="CH169" s="26"/>
      <c r="CI169" s="26"/>
      <c r="CJ169" s="26"/>
      <c r="CK169" s="26"/>
      <c r="CL169" s="26"/>
      <c r="CM169" s="26"/>
      <c r="CN169" s="26"/>
      <c r="CO169" s="26"/>
      <c r="CP169" s="26"/>
      <c r="CQ169" s="26"/>
      <c r="CR169" s="26"/>
      <c r="CS169" s="26"/>
      <c r="CT169" s="26"/>
      <c r="CU169" s="26"/>
      <c r="CV169" s="26"/>
      <c r="CW169" s="26"/>
      <c r="CX169" s="26"/>
      <c r="CY169" s="26"/>
      <c r="CZ169" s="26"/>
      <c r="DA169" s="26"/>
      <c r="DB169" s="26"/>
      <c r="DC169" s="26"/>
      <c r="DD169" s="26"/>
      <c r="DE169" s="26"/>
      <c r="DF169" s="26"/>
      <c r="DG169" s="26"/>
      <c r="DH169" s="26"/>
      <c r="DI169" s="26"/>
      <c r="DJ169" s="26"/>
      <c r="DK169" s="26"/>
      <c r="DL169" s="26"/>
      <c r="DM169" s="26"/>
      <c r="DN169" s="26"/>
      <c r="DO169" s="26"/>
      <c r="DP169" s="26"/>
      <c r="DQ169" s="26"/>
      <c r="DR169" s="26"/>
      <c r="DS169" s="26"/>
      <c r="DT169" s="26"/>
      <c r="DU169" s="26"/>
      <c r="DV169" s="26"/>
      <c r="DW169" s="26"/>
      <c r="DX169" s="26"/>
      <c r="DY169" s="26"/>
      <c r="DZ169" s="26"/>
      <c r="EA169" s="26"/>
      <c r="EB169" s="26"/>
      <c r="EC169" s="26"/>
      <c r="ED169" s="26"/>
      <c r="EE169" s="26"/>
      <c r="EF169" s="26"/>
      <c r="EG169" s="26"/>
      <c r="EH169" s="26"/>
      <c r="EI169" s="26"/>
      <c r="EJ169" s="26"/>
      <c r="EK169" s="26"/>
      <c r="EL169" s="26"/>
      <c r="EM169" s="26"/>
      <c r="EN169" s="26"/>
      <c r="EO169" s="26"/>
      <c r="EP169" s="26"/>
      <c r="EQ169" s="26"/>
      <c r="ER169" s="26"/>
      <c r="ES169" s="26"/>
      <c r="ET169" s="26"/>
      <c r="EU169" s="26"/>
      <c r="EV169" s="26"/>
      <c r="EW169" s="26"/>
      <c r="EX169" s="26"/>
      <c r="EY169" s="26"/>
      <c r="EZ169" s="26"/>
      <c r="FA169" s="26"/>
      <c r="FB169" s="26"/>
      <c r="FC169" s="26"/>
      <c r="FD169" s="26"/>
      <c r="FE169" s="26"/>
      <c r="FF169" s="26"/>
      <c r="FG169" s="26"/>
      <c r="FH169" s="26"/>
      <c r="FI169" s="26"/>
      <c r="FJ169" s="26"/>
      <c r="FK169" s="26"/>
      <c r="FL169" s="26"/>
      <c r="FM169" s="26"/>
      <c r="FN169" s="26"/>
      <c r="FO169" s="26"/>
      <c r="FP169" s="26"/>
      <c r="FQ169" s="26"/>
      <c r="FR169" s="26"/>
      <c r="FS169" s="26"/>
      <c r="FT169" s="26"/>
      <c r="FU169" s="26"/>
      <c r="FV169" s="26"/>
      <c r="FW169" s="26"/>
      <c r="FX169" s="26"/>
      <c r="FY169" s="26"/>
      <c r="FZ169" s="26"/>
      <c r="GA169" s="26"/>
      <c r="GB169" s="26"/>
      <c r="GC169" s="26"/>
      <c r="GD169" s="26"/>
      <c r="GE169" s="26"/>
      <c r="GF169" s="26"/>
      <c r="GG169" s="26"/>
      <c r="GH169" s="26"/>
      <c r="GI169" s="26"/>
      <c r="GJ169" s="26"/>
      <c r="GK169" s="26"/>
      <c r="GL169" s="26"/>
      <c r="GM169" s="26"/>
      <c r="GN169" s="26"/>
      <c r="GO169" s="26"/>
      <c r="GP169" s="26"/>
      <c r="GQ169" s="26"/>
      <c r="GR169" s="26"/>
      <c r="GS169" s="26"/>
      <c r="GT169" s="26"/>
      <c r="GU169" s="26"/>
      <c r="GV169" s="26"/>
      <c r="GW169" s="26"/>
      <c r="GX169" s="26"/>
      <c r="GY169" s="26"/>
      <c r="GZ169" s="26"/>
      <c r="HA169" s="26"/>
      <c r="HB169" s="26"/>
      <c r="HC169" s="26"/>
      <c r="HD169" s="26"/>
      <c r="HE169" s="26"/>
      <c r="HF169" s="26"/>
      <c r="HG169" s="26"/>
      <c r="HH169" s="26"/>
      <c r="HI169" s="26"/>
      <c r="HJ169" s="26"/>
      <c r="HK169" s="26"/>
      <c r="HL169" s="26"/>
      <c r="HM169" s="26"/>
      <c r="HN169" s="26"/>
      <c r="HO169" s="26"/>
      <c r="HP169" s="26"/>
      <c r="HQ169" s="26"/>
      <c r="HR169" s="26"/>
      <c r="HS169" s="26"/>
      <c r="HT169" s="26"/>
      <c r="HU169" s="26"/>
      <c r="HV169" s="26"/>
      <c r="HW169" s="26"/>
      <c r="HX169" s="26"/>
      <c r="HY169" s="26"/>
      <c r="HZ169" s="26"/>
      <c r="IA169" s="26"/>
      <c r="IB169" s="26"/>
      <c r="IC169" s="26"/>
      <c r="ID169" s="26"/>
      <c r="IE169" s="26"/>
      <c r="IF169" s="26"/>
      <c r="IG169" s="26"/>
      <c r="IH169" s="26"/>
      <c r="II169" s="26"/>
      <c r="IJ169" s="26"/>
      <c r="IK169" s="26"/>
      <c r="IL169" s="26"/>
      <c r="IM169" s="26"/>
      <c r="IN169" s="26"/>
      <c r="IO169" s="26"/>
      <c r="IP169" s="26"/>
      <c r="IQ169" s="26"/>
      <c r="IR169" s="26"/>
      <c r="IS169" s="26"/>
      <c r="IT169" s="26"/>
      <c r="IU169" s="26"/>
      <c r="IV169" s="26"/>
      <c r="IW169" s="26"/>
      <c r="IX169" s="26"/>
      <c r="IY169" s="26"/>
      <c r="IZ169" s="26"/>
      <c r="JA169" s="26"/>
      <c r="JB169" s="26"/>
      <c r="JC169" s="26"/>
      <c r="JD169" s="26"/>
      <c r="JE169" s="26"/>
      <c r="JF169" s="26"/>
      <c r="JG169" s="26"/>
      <c r="JH169" s="26"/>
      <c r="JI169" s="26"/>
      <c r="JJ169" s="26"/>
      <c r="JK169" s="26"/>
      <c r="JL169" s="26"/>
      <c r="JM169" s="26"/>
      <c r="JN169" s="26"/>
      <c r="JO169" s="26"/>
      <c r="JP169" s="26"/>
      <c r="JQ169" s="26"/>
      <c r="JR169" s="26"/>
      <c r="JS169" s="26"/>
      <c r="JT169" s="26"/>
      <c r="JU169" s="26"/>
      <c r="JV169" s="26"/>
      <c r="JW169" s="26"/>
      <c r="JX169" s="26"/>
      <c r="JY169" s="26"/>
      <c r="JZ169" s="26"/>
      <c r="KA169" s="26"/>
      <c r="KB169" s="26"/>
      <c r="KC169" s="26"/>
      <c r="KD169" s="26"/>
      <c r="KE169" s="26"/>
      <c r="KF169" s="26"/>
      <c r="KG169" s="26"/>
      <c r="KH169" s="26"/>
      <c r="KI169" s="26"/>
      <c r="KJ169" s="26"/>
      <c r="KK169" s="26"/>
      <c r="KL169" s="26"/>
      <c r="KM169" s="26"/>
      <c r="KN169" s="26"/>
      <c r="KO169" s="26"/>
      <c r="KP169" s="26"/>
      <c r="KQ169" s="27"/>
    </row>
    <row r="170" spans="1:303" ht="13" customHeight="1">
      <c r="A170" s="743"/>
      <c r="B170" s="744"/>
      <c r="C170" s="745"/>
      <c r="D170" s="1253" t="s">
        <v>1783</v>
      </c>
      <c r="E170" s="1254"/>
      <c r="F170" s="746">
        <f t="shared" ref="F170:Q170" si="49">SUMPRODUCT($D4:$D169,F4:F169)</f>
        <v>0</v>
      </c>
      <c r="G170" s="747">
        <f t="shared" si="49"/>
        <v>0</v>
      </c>
      <c r="H170" s="748">
        <f t="shared" si="49"/>
        <v>0</v>
      </c>
      <c r="I170" s="749">
        <f t="shared" si="49"/>
        <v>0</v>
      </c>
      <c r="J170" s="750">
        <f t="shared" si="49"/>
        <v>0</v>
      </c>
      <c r="K170" s="751">
        <f t="shared" si="49"/>
        <v>0</v>
      </c>
      <c r="L170" s="507">
        <f t="shared" si="49"/>
        <v>0</v>
      </c>
      <c r="M170" s="752">
        <f t="shared" si="49"/>
        <v>0</v>
      </c>
      <c r="N170" s="753">
        <f t="shared" si="49"/>
        <v>0</v>
      </c>
      <c r="O170" s="510">
        <f t="shared" si="49"/>
        <v>0</v>
      </c>
      <c r="P170" s="1122">
        <f t="shared" si="49"/>
        <v>0</v>
      </c>
      <c r="Q170" s="754">
        <f t="shared" si="49"/>
        <v>0</v>
      </c>
      <c r="R170" s="357">
        <f>SUM(R4:R169)</f>
        <v>0</v>
      </c>
      <c r="S170" s="357">
        <f>SUM(S4:S169)</f>
        <v>0</v>
      </c>
      <c r="T170" s="755"/>
      <c r="U170" s="756"/>
      <c r="V170" s="757"/>
      <c r="W170" s="757"/>
      <c r="X170" s="758"/>
      <c r="Y170" s="758"/>
      <c r="Z170" s="759"/>
      <c r="AA170" s="759"/>
      <c r="AB170" s="759"/>
      <c r="AC170" s="759"/>
      <c r="AD170" s="759"/>
      <c r="AE170" s="759"/>
      <c r="AF170" s="759"/>
      <c r="AG170" s="759"/>
      <c r="AH170" s="759"/>
      <c r="AI170" s="759"/>
      <c r="AJ170" s="759"/>
      <c r="AK170" s="759"/>
      <c r="AL170" s="759"/>
      <c r="AM170" s="759"/>
      <c r="AN170" s="759"/>
      <c r="AO170" s="759"/>
      <c r="AP170" s="759"/>
      <c r="AQ170" s="759"/>
      <c r="AR170" s="759"/>
      <c r="AS170" s="759"/>
      <c r="AT170" s="759"/>
      <c r="AU170" s="759"/>
      <c r="AV170" s="759"/>
      <c r="AW170" s="759"/>
      <c r="AX170" s="759"/>
      <c r="AY170" s="759"/>
      <c r="AZ170" s="759"/>
      <c r="BA170" s="759"/>
      <c r="BB170" s="759"/>
      <c r="BC170" s="759"/>
      <c r="BD170" s="759"/>
      <c r="BE170" s="759"/>
      <c r="BF170" s="759"/>
      <c r="BG170" s="759"/>
      <c r="BH170" s="759"/>
      <c r="BI170" s="759"/>
      <c r="BJ170" s="759"/>
      <c r="BK170" s="759"/>
      <c r="BL170" s="759"/>
      <c r="BM170" s="759"/>
      <c r="BN170" s="759"/>
      <c r="BO170" s="760"/>
      <c r="BP170" s="761"/>
      <c r="BQ170" s="761"/>
      <c r="BR170" s="761"/>
      <c r="BS170" s="761"/>
      <c r="BT170" s="761"/>
      <c r="BU170" s="761"/>
      <c r="BV170" s="587"/>
      <c r="BW170" s="587"/>
      <c r="BX170" s="587"/>
      <c r="BY170" s="587"/>
      <c r="BZ170" s="587"/>
      <c r="CA170" s="41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CW170" s="26"/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  <c r="DK170" s="26"/>
      <c r="DL170" s="26"/>
      <c r="DM170" s="26"/>
      <c r="DN170" s="26"/>
      <c r="DO170" s="26"/>
      <c r="DP170" s="26"/>
      <c r="DQ170" s="26"/>
      <c r="DR170" s="26"/>
      <c r="DS170" s="26"/>
      <c r="DT170" s="26"/>
      <c r="DU170" s="26"/>
      <c r="DV170" s="26"/>
      <c r="DW170" s="26"/>
      <c r="DX170" s="26"/>
      <c r="DY170" s="26"/>
      <c r="DZ170" s="26"/>
      <c r="EA170" s="26"/>
      <c r="EB170" s="26"/>
      <c r="EC170" s="26"/>
      <c r="ED170" s="26"/>
      <c r="EE170" s="26"/>
      <c r="EF170" s="26"/>
      <c r="EG170" s="26"/>
      <c r="EH170" s="26"/>
      <c r="EI170" s="26"/>
      <c r="EJ170" s="26"/>
      <c r="EK170" s="26"/>
      <c r="EL170" s="26"/>
      <c r="EM170" s="26"/>
      <c r="EN170" s="26"/>
      <c r="EO170" s="26"/>
      <c r="EP170" s="26"/>
      <c r="EQ170" s="26"/>
      <c r="ER170" s="26"/>
      <c r="ES170" s="26"/>
      <c r="ET170" s="26"/>
      <c r="EU170" s="26"/>
      <c r="EV170" s="26"/>
      <c r="EW170" s="26"/>
      <c r="EX170" s="26"/>
      <c r="EY170" s="26"/>
      <c r="EZ170" s="26"/>
      <c r="FA170" s="26"/>
      <c r="FB170" s="26"/>
      <c r="FC170" s="26"/>
      <c r="FD170" s="26"/>
      <c r="FE170" s="26"/>
      <c r="FF170" s="26"/>
      <c r="FG170" s="26"/>
      <c r="FH170" s="26"/>
      <c r="FI170" s="26"/>
      <c r="FJ170" s="26"/>
      <c r="FK170" s="26"/>
      <c r="FL170" s="26"/>
      <c r="FM170" s="26"/>
      <c r="FN170" s="26"/>
      <c r="FO170" s="26"/>
      <c r="FP170" s="26"/>
      <c r="FQ170" s="26"/>
      <c r="FR170" s="26"/>
      <c r="FS170" s="26"/>
      <c r="FT170" s="26"/>
      <c r="FU170" s="26"/>
      <c r="FV170" s="26"/>
      <c r="FW170" s="26"/>
      <c r="FX170" s="26"/>
      <c r="FY170" s="26"/>
      <c r="FZ170" s="26"/>
      <c r="GA170" s="26"/>
      <c r="GB170" s="26"/>
      <c r="GC170" s="26"/>
      <c r="GD170" s="26"/>
      <c r="GE170" s="26"/>
      <c r="GF170" s="26"/>
      <c r="GG170" s="26"/>
      <c r="GH170" s="26"/>
      <c r="GI170" s="26"/>
      <c r="GJ170" s="26"/>
      <c r="GK170" s="26"/>
      <c r="GL170" s="26"/>
      <c r="GM170" s="26"/>
      <c r="GN170" s="26"/>
      <c r="GO170" s="26"/>
      <c r="GP170" s="26"/>
      <c r="GQ170" s="26"/>
      <c r="GR170" s="26"/>
      <c r="GS170" s="26"/>
      <c r="GT170" s="26"/>
      <c r="GU170" s="26"/>
      <c r="GV170" s="26"/>
      <c r="GW170" s="26"/>
      <c r="GX170" s="26"/>
      <c r="GY170" s="26"/>
      <c r="GZ170" s="26"/>
      <c r="HA170" s="26"/>
      <c r="HB170" s="26"/>
      <c r="HC170" s="26"/>
      <c r="HD170" s="26"/>
      <c r="HE170" s="26"/>
      <c r="HF170" s="26"/>
      <c r="HG170" s="26"/>
      <c r="HH170" s="26"/>
      <c r="HI170" s="26"/>
      <c r="HJ170" s="26"/>
      <c r="HK170" s="26"/>
      <c r="HL170" s="26"/>
      <c r="HM170" s="26"/>
      <c r="HN170" s="26"/>
      <c r="HO170" s="26"/>
      <c r="HP170" s="26"/>
      <c r="HQ170" s="26"/>
      <c r="HR170" s="26"/>
      <c r="HS170" s="26"/>
      <c r="HT170" s="26"/>
      <c r="HU170" s="26"/>
      <c r="HV170" s="26"/>
      <c r="HW170" s="26"/>
      <c r="HX170" s="26"/>
      <c r="HY170" s="26"/>
      <c r="HZ170" s="26"/>
      <c r="IA170" s="26"/>
      <c r="IB170" s="26"/>
      <c r="IC170" s="26"/>
      <c r="ID170" s="26"/>
      <c r="IE170" s="26"/>
      <c r="IF170" s="26"/>
      <c r="IG170" s="26"/>
      <c r="IH170" s="26"/>
      <c r="II170" s="26"/>
      <c r="IJ170" s="26"/>
      <c r="IK170" s="26"/>
      <c r="IL170" s="26"/>
      <c r="IM170" s="26"/>
      <c r="IN170" s="26"/>
      <c r="IO170" s="26"/>
      <c r="IP170" s="26"/>
      <c r="IQ170" s="26"/>
      <c r="IR170" s="26"/>
      <c r="IS170" s="26"/>
      <c r="IT170" s="26"/>
      <c r="IU170" s="26"/>
      <c r="IV170" s="26"/>
      <c r="IW170" s="26"/>
      <c r="IX170" s="26"/>
      <c r="IY170" s="26"/>
      <c r="IZ170" s="26"/>
      <c r="JA170" s="26"/>
      <c r="JB170" s="26"/>
      <c r="JC170" s="26"/>
      <c r="JD170" s="26"/>
      <c r="JE170" s="26"/>
      <c r="JF170" s="26"/>
      <c r="JG170" s="26"/>
      <c r="JH170" s="26"/>
      <c r="JI170" s="26"/>
      <c r="JJ170" s="26"/>
      <c r="JK170" s="26"/>
      <c r="JL170" s="26"/>
      <c r="JM170" s="26"/>
      <c r="JN170" s="26"/>
      <c r="JO170" s="26"/>
      <c r="JP170" s="26"/>
      <c r="JQ170" s="26"/>
      <c r="JR170" s="26"/>
      <c r="JS170" s="26"/>
      <c r="JT170" s="26"/>
      <c r="JU170" s="26"/>
      <c r="JV170" s="26"/>
      <c r="JW170" s="26"/>
      <c r="JX170" s="26"/>
      <c r="JY170" s="26"/>
      <c r="JZ170" s="26"/>
      <c r="KA170" s="26"/>
      <c r="KB170" s="26"/>
      <c r="KC170" s="26"/>
      <c r="KD170" s="26"/>
      <c r="KE170" s="26"/>
      <c r="KF170" s="26"/>
      <c r="KG170" s="26"/>
      <c r="KH170" s="26"/>
      <c r="KI170" s="26"/>
      <c r="KJ170" s="26"/>
      <c r="KK170" s="26"/>
      <c r="KL170" s="26"/>
      <c r="KM170" s="26"/>
      <c r="KN170" s="26"/>
      <c r="KO170" s="26"/>
      <c r="KP170" s="26"/>
      <c r="KQ170" s="27"/>
    </row>
    <row r="171" spans="1:303" ht="13" customHeight="1">
      <c r="A171" s="762"/>
      <c r="B171" s="763"/>
      <c r="C171" s="763"/>
      <c r="D171" s="349"/>
      <c r="E171" s="758"/>
      <c r="F171" s="757"/>
      <c r="G171" s="757"/>
      <c r="H171" s="757"/>
      <c r="I171" s="757"/>
      <c r="J171" s="757"/>
      <c r="K171" s="757"/>
      <c r="L171" s="757"/>
      <c r="M171" s="757"/>
      <c r="N171" s="757"/>
      <c r="O171" s="757"/>
      <c r="P171" s="757"/>
      <c r="Q171" s="757"/>
      <c r="R171" s="1249" t="s">
        <v>1784</v>
      </c>
      <c r="S171" s="1249"/>
      <c r="T171" s="1151">
        <f>SUM(T4:T169)</f>
        <v>0</v>
      </c>
      <c r="U171" s="764"/>
      <c r="V171" s="358"/>
      <c r="W171" s="358"/>
      <c r="X171" s="758"/>
      <c r="Y171" s="758"/>
      <c r="Z171" s="759"/>
      <c r="AA171" s="759"/>
      <c r="AB171" s="759"/>
      <c r="AC171" s="759"/>
      <c r="AD171" s="759"/>
      <c r="AE171" s="759"/>
      <c r="AF171" s="759"/>
      <c r="AG171" s="759"/>
      <c r="AH171" s="759"/>
      <c r="AI171" s="759"/>
      <c r="AJ171" s="759"/>
      <c r="AK171" s="759"/>
      <c r="AL171" s="759"/>
      <c r="AM171" s="759"/>
      <c r="AN171" s="759"/>
      <c r="AO171" s="759"/>
      <c r="AP171" s="759"/>
      <c r="AQ171" s="759"/>
      <c r="AR171" s="759"/>
      <c r="AS171" s="759"/>
      <c r="AT171" s="759"/>
      <c r="AU171" s="759"/>
      <c r="AV171" s="759"/>
      <c r="AW171" s="759"/>
      <c r="AX171" s="759"/>
      <c r="AY171" s="759"/>
      <c r="AZ171" s="759"/>
      <c r="BA171" s="759"/>
      <c r="BB171" s="759"/>
      <c r="BC171" s="759"/>
      <c r="BD171" s="759"/>
      <c r="BE171" s="759"/>
      <c r="BF171" s="759"/>
      <c r="BG171" s="759"/>
      <c r="BH171" s="759"/>
      <c r="BI171" s="759"/>
      <c r="BJ171" s="759"/>
      <c r="BK171" s="759"/>
      <c r="BL171" s="759"/>
      <c r="BM171" s="759"/>
      <c r="BN171" s="759"/>
      <c r="BO171" s="760"/>
      <c r="BP171" s="765"/>
      <c r="BQ171" s="587"/>
      <c r="BR171" s="587"/>
      <c r="BS171" s="587"/>
      <c r="BT171" s="587"/>
      <c r="BU171" s="587"/>
      <c r="BV171" s="587"/>
      <c r="BW171" s="587"/>
      <c r="BX171" s="587"/>
      <c r="BY171" s="587"/>
      <c r="BZ171" s="587"/>
      <c r="CA171" s="41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  <c r="EQ171" s="31"/>
      <c r="ER171" s="31"/>
      <c r="ES171" s="31"/>
      <c r="ET171" s="31"/>
      <c r="EU171" s="31"/>
      <c r="EV171" s="31"/>
      <c r="EW171" s="31"/>
      <c r="EX171" s="31"/>
      <c r="EY171" s="31"/>
      <c r="EZ171" s="31"/>
      <c r="FA171" s="31"/>
      <c r="FB171" s="31"/>
      <c r="FC171" s="31"/>
      <c r="FD171" s="31"/>
      <c r="FE171" s="31"/>
      <c r="FF171" s="31"/>
      <c r="FG171" s="31"/>
      <c r="FH171" s="31"/>
      <c r="FI171" s="31"/>
      <c r="FJ171" s="31"/>
      <c r="FK171" s="31"/>
      <c r="FL171" s="31"/>
      <c r="FM171" s="31"/>
      <c r="FN171" s="31"/>
      <c r="FO171" s="31"/>
      <c r="FP171" s="31"/>
      <c r="FQ171" s="31"/>
      <c r="FR171" s="31"/>
      <c r="FS171" s="31"/>
      <c r="FT171" s="31"/>
      <c r="FU171" s="31"/>
      <c r="FV171" s="31"/>
      <c r="FW171" s="31"/>
      <c r="FX171" s="31"/>
      <c r="FY171" s="31"/>
      <c r="FZ171" s="31"/>
      <c r="GA171" s="31"/>
      <c r="GB171" s="31"/>
      <c r="GC171" s="31"/>
      <c r="GD171" s="31"/>
      <c r="GE171" s="31"/>
      <c r="GF171" s="31"/>
      <c r="GG171" s="31"/>
      <c r="GH171" s="31"/>
      <c r="GI171" s="31"/>
      <c r="GJ171" s="31"/>
      <c r="GK171" s="31"/>
      <c r="GL171" s="31"/>
      <c r="GM171" s="31"/>
      <c r="GN171" s="31"/>
      <c r="GO171" s="31"/>
      <c r="GP171" s="31"/>
      <c r="GQ171" s="31"/>
      <c r="GR171" s="31"/>
      <c r="GS171" s="31"/>
      <c r="GT171" s="31"/>
      <c r="GU171" s="31"/>
      <c r="GV171" s="31"/>
      <c r="GW171" s="31"/>
      <c r="GX171" s="31"/>
      <c r="GY171" s="31"/>
      <c r="GZ171" s="31"/>
      <c r="HA171" s="31"/>
      <c r="HB171" s="31"/>
      <c r="HC171" s="31"/>
      <c r="HD171" s="31"/>
      <c r="HE171" s="31"/>
      <c r="HF171" s="31"/>
      <c r="HG171" s="31"/>
      <c r="HH171" s="31"/>
      <c r="HI171" s="31"/>
      <c r="HJ171" s="31"/>
      <c r="HK171" s="31"/>
      <c r="HL171" s="31"/>
      <c r="HM171" s="31"/>
      <c r="HN171" s="31"/>
      <c r="HO171" s="31"/>
      <c r="HP171" s="31"/>
      <c r="HQ171" s="31"/>
      <c r="HR171" s="31"/>
      <c r="HS171" s="31"/>
      <c r="HT171" s="31"/>
      <c r="HU171" s="31"/>
      <c r="HV171" s="31"/>
      <c r="HW171" s="31"/>
      <c r="HX171" s="31"/>
      <c r="HY171" s="31"/>
      <c r="HZ171" s="31"/>
      <c r="IA171" s="31"/>
      <c r="IB171" s="31"/>
      <c r="IC171" s="31"/>
      <c r="ID171" s="31"/>
      <c r="IE171" s="31"/>
      <c r="IF171" s="31"/>
      <c r="IG171" s="31"/>
      <c r="IH171" s="31"/>
      <c r="II171" s="31"/>
      <c r="IJ171" s="31"/>
      <c r="IK171" s="31"/>
      <c r="IL171" s="31"/>
      <c r="IM171" s="31"/>
      <c r="IN171" s="31"/>
      <c r="IO171" s="31"/>
      <c r="IP171" s="31"/>
      <c r="IQ171" s="31"/>
      <c r="IR171" s="31"/>
      <c r="IS171" s="31"/>
      <c r="IT171" s="31"/>
      <c r="IU171" s="31"/>
      <c r="IV171" s="31"/>
      <c r="IW171" s="31"/>
      <c r="IX171" s="31"/>
      <c r="IY171" s="31"/>
      <c r="IZ171" s="31"/>
      <c r="JA171" s="31"/>
      <c r="JB171" s="31"/>
      <c r="JC171" s="31"/>
      <c r="JD171" s="31"/>
      <c r="JE171" s="31"/>
      <c r="JF171" s="31"/>
      <c r="JG171" s="31"/>
      <c r="JH171" s="31"/>
      <c r="JI171" s="31"/>
      <c r="JJ171" s="31"/>
      <c r="JK171" s="31"/>
      <c r="JL171" s="31"/>
      <c r="JM171" s="31"/>
      <c r="JN171" s="31"/>
      <c r="JO171" s="31"/>
      <c r="JP171" s="31"/>
      <c r="JQ171" s="31"/>
      <c r="JR171" s="31"/>
      <c r="JS171" s="31"/>
      <c r="JT171" s="31"/>
      <c r="JU171" s="31"/>
      <c r="JV171" s="31"/>
      <c r="JW171" s="31"/>
      <c r="JX171" s="31"/>
      <c r="JY171" s="31"/>
      <c r="JZ171" s="31"/>
      <c r="KA171" s="31"/>
      <c r="KB171" s="31"/>
      <c r="KC171" s="31"/>
      <c r="KD171" s="31"/>
      <c r="KE171" s="31"/>
      <c r="KF171" s="31"/>
      <c r="KG171" s="31"/>
      <c r="KH171" s="31"/>
      <c r="KI171" s="31"/>
      <c r="KJ171" s="31"/>
      <c r="KK171" s="31"/>
      <c r="KL171" s="31"/>
      <c r="KM171" s="31"/>
      <c r="KN171" s="31"/>
      <c r="KO171" s="31"/>
      <c r="KP171" s="31"/>
      <c r="KQ171" s="32"/>
    </row>
    <row r="172" spans="1:303" ht="18" customHeight="1">
      <c r="X172" s="759"/>
      <c r="Y172" s="759"/>
      <c r="Z172" s="759"/>
      <c r="AA172" s="759"/>
      <c r="AB172" s="759"/>
      <c r="AC172" s="759"/>
      <c r="AD172" s="759"/>
      <c r="AE172" s="759"/>
      <c r="AF172" s="759"/>
      <c r="AG172" s="759"/>
      <c r="AH172" s="759"/>
      <c r="AI172" s="759"/>
      <c r="AJ172" s="759"/>
      <c r="AK172" s="759"/>
      <c r="AL172" s="759"/>
      <c r="AM172" s="759"/>
      <c r="AN172" s="759"/>
      <c r="AO172" s="759"/>
      <c r="AP172" s="759"/>
      <c r="AQ172" s="759"/>
      <c r="AR172" s="759"/>
      <c r="AS172" s="759"/>
      <c r="AT172" s="759"/>
      <c r="AU172" s="759"/>
      <c r="AV172" s="759"/>
      <c r="AW172" s="759"/>
      <c r="AX172" s="759"/>
      <c r="AY172" s="759"/>
      <c r="AZ172" s="759"/>
      <c r="BA172" s="759"/>
      <c r="BB172" s="759"/>
      <c r="BC172" s="759"/>
      <c r="BD172" s="759"/>
      <c r="BE172" s="759"/>
      <c r="BF172" s="759"/>
      <c r="BG172" s="759"/>
      <c r="BH172" s="759"/>
      <c r="BI172" s="759"/>
      <c r="BJ172" s="759"/>
      <c r="BK172" s="759"/>
      <c r="BL172" s="759"/>
      <c r="BM172" s="759"/>
      <c r="BN172" s="759"/>
      <c r="BO172" s="760"/>
      <c r="CA172" s="41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</row>
    <row r="173" spans="1:303" ht="18" customHeight="1">
      <c r="X173" s="759"/>
      <c r="Y173" s="759"/>
      <c r="Z173" s="759"/>
      <c r="AA173" s="759"/>
      <c r="AB173" s="759"/>
      <c r="AC173" s="759"/>
      <c r="AD173" s="759"/>
      <c r="AE173" s="759"/>
      <c r="AF173" s="759"/>
      <c r="AG173" s="759"/>
      <c r="AH173" s="759"/>
      <c r="AI173" s="759"/>
      <c r="AJ173" s="759"/>
      <c r="AK173" s="759"/>
      <c r="AL173" s="759"/>
      <c r="AM173" s="759"/>
      <c r="AN173" s="759"/>
      <c r="AO173" s="759"/>
      <c r="AP173" s="759"/>
      <c r="AQ173" s="759"/>
      <c r="AR173" s="759"/>
      <c r="AS173" s="759"/>
      <c r="AT173" s="759"/>
      <c r="AU173" s="759"/>
      <c r="AV173" s="759"/>
      <c r="AW173" s="759"/>
      <c r="AX173" s="759"/>
      <c r="AY173" s="759"/>
      <c r="AZ173" s="759"/>
      <c r="BA173" s="759"/>
      <c r="BB173" s="759"/>
      <c r="BC173" s="759"/>
      <c r="BD173" s="759"/>
      <c r="BE173" s="759"/>
      <c r="BF173" s="759"/>
      <c r="BG173" s="759"/>
      <c r="BH173" s="759"/>
      <c r="BI173" s="759"/>
      <c r="BJ173" s="759"/>
      <c r="BK173" s="759"/>
      <c r="BL173" s="759"/>
      <c r="BM173" s="759"/>
      <c r="BN173" s="759"/>
      <c r="BO173" s="760"/>
      <c r="CA173" s="41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</row>
    <row r="174" spans="1:303" ht="18" customHeight="1">
      <c r="X174" s="759"/>
      <c r="Y174" s="759"/>
      <c r="Z174" s="759"/>
      <c r="AA174" s="759"/>
      <c r="AB174" s="759"/>
      <c r="AC174" s="759"/>
      <c r="AD174" s="759"/>
      <c r="AE174" s="759"/>
      <c r="AF174" s="759"/>
      <c r="AG174" s="759"/>
      <c r="AH174" s="759"/>
      <c r="AI174" s="759"/>
      <c r="AJ174" s="759"/>
      <c r="AK174" s="759"/>
      <c r="AL174" s="759"/>
      <c r="AM174" s="759"/>
      <c r="AN174" s="759"/>
      <c r="AO174" s="759"/>
      <c r="AP174" s="759"/>
      <c r="AQ174" s="759"/>
      <c r="AR174" s="759"/>
      <c r="AS174" s="759"/>
      <c r="AT174" s="759"/>
      <c r="AU174" s="759"/>
      <c r="AV174" s="759"/>
      <c r="AW174" s="759"/>
      <c r="AX174" s="759"/>
      <c r="AY174" s="759"/>
      <c r="AZ174" s="759"/>
      <c r="BA174" s="759"/>
      <c r="BB174" s="759"/>
      <c r="BC174" s="759"/>
      <c r="BD174" s="759"/>
      <c r="BE174" s="759"/>
      <c r="BF174" s="759"/>
      <c r="BG174" s="759"/>
      <c r="BH174" s="759"/>
      <c r="BI174" s="759"/>
      <c r="BJ174" s="759"/>
      <c r="BK174" s="759"/>
      <c r="BL174" s="759"/>
      <c r="BM174" s="759"/>
      <c r="BN174" s="759"/>
      <c r="BO174" s="760"/>
      <c r="CA174" s="41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</row>
    <row r="175" spans="1:303" ht="18" customHeight="1">
      <c r="X175" s="759"/>
      <c r="Y175" s="759"/>
      <c r="Z175" s="759"/>
      <c r="AA175" s="759"/>
      <c r="AB175" s="759"/>
      <c r="AC175" s="759"/>
      <c r="AD175" s="759"/>
      <c r="AE175" s="759"/>
      <c r="AF175" s="759"/>
      <c r="AG175" s="759"/>
      <c r="AH175" s="759"/>
      <c r="AI175" s="759"/>
      <c r="AJ175" s="759"/>
      <c r="AK175" s="759"/>
      <c r="AL175" s="759"/>
      <c r="AM175" s="759"/>
      <c r="AN175" s="759"/>
      <c r="AO175" s="759"/>
      <c r="AP175" s="759"/>
      <c r="AQ175" s="759"/>
      <c r="AR175" s="759"/>
      <c r="AS175" s="759"/>
      <c r="AT175" s="759"/>
      <c r="AU175" s="759"/>
      <c r="AV175" s="759"/>
      <c r="AW175" s="759"/>
      <c r="AX175" s="759"/>
      <c r="AY175" s="759"/>
      <c r="AZ175" s="759"/>
      <c r="BA175" s="759"/>
      <c r="BB175" s="759"/>
      <c r="BC175" s="759"/>
      <c r="BD175" s="759"/>
      <c r="BE175" s="759"/>
      <c r="BF175" s="759"/>
      <c r="BG175" s="759"/>
      <c r="BH175" s="759"/>
      <c r="BI175" s="759"/>
      <c r="BJ175" s="759"/>
      <c r="BK175" s="759"/>
      <c r="BL175" s="759"/>
      <c r="BM175" s="759"/>
      <c r="BN175" s="759"/>
      <c r="BO175" s="760"/>
      <c r="CA175" s="41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</row>
    <row r="176" spans="1:303" ht="18" customHeight="1">
      <c r="X176" s="759"/>
    </row>
    <row r="177" spans="24:24" ht="18" customHeight="1">
      <c r="X177" s="759"/>
    </row>
    <row r="178" spans="24:24" ht="18" customHeight="1">
      <c r="X178" s="759"/>
    </row>
  </sheetData>
  <sheetProtection algorithmName="SHA-512" hashValue="QCI+61xEZImkLFfiogoS6va2TWquv+7le1xEI7a9kR4qXYAaJsiSsr1ZMejZn+Jm2KnYqtyvGOYbGt72XSONeg==" saltValue="6+9EyIp1yHC1NwXSpaSU0A==" spinCount="100000" sheet="1" objects="1" scenarios="1"/>
  <mergeCells count="87">
    <mergeCell ref="A129:A133"/>
    <mergeCell ref="K129:K133"/>
    <mergeCell ref="L129:L133"/>
    <mergeCell ref="P129:P133"/>
    <mergeCell ref="Q129:Q133"/>
    <mergeCell ref="Q163:Q167"/>
    <mergeCell ref="Q168:Q169"/>
    <mergeCell ref="Q150:Q155"/>
    <mergeCell ref="K156:K161"/>
    <mergeCell ref="L156:L161"/>
    <mergeCell ref="M156:M161"/>
    <mergeCell ref="P156:P161"/>
    <mergeCell ref="Q156:Q161"/>
    <mergeCell ref="Q119:Q128"/>
    <mergeCell ref="Q134:Q138"/>
    <mergeCell ref="Q139:Q143"/>
    <mergeCell ref="K144:K145"/>
    <mergeCell ref="L144:L145"/>
    <mergeCell ref="P144:P145"/>
    <mergeCell ref="Q144:Q149"/>
    <mergeCell ref="K99:K108"/>
    <mergeCell ref="L99:L108"/>
    <mergeCell ref="M99:M108"/>
    <mergeCell ref="P99:P108"/>
    <mergeCell ref="Q109:Q118"/>
    <mergeCell ref="K87:K90"/>
    <mergeCell ref="L87:L90"/>
    <mergeCell ref="P87:P90"/>
    <mergeCell ref="Q87:Q90"/>
    <mergeCell ref="K91:K98"/>
    <mergeCell ref="L91:L98"/>
    <mergeCell ref="P91:P98"/>
    <mergeCell ref="Q91:Q98"/>
    <mergeCell ref="K74:K83"/>
    <mergeCell ref="L74:L83"/>
    <mergeCell ref="P74:P83"/>
    <mergeCell ref="Q74:Q83"/>
    <mergeCell ref="K84:K86"/>
    <mergeCell ref="L84:L86"/>
    <mergeCell ref="P84:P86"/>
    <mergeCell ref="Q84:Q86"/>
    <mergeCell ref="K45:K63"/>
    <mergeCell ref="L45:L63"/>
    <mergeCell ref="P45:P63"/>
    <mergeCell ref="Q45:Q63"/>
    <mergeCell ref="K64:K73"/>
    <mergeCell ref="L64:L73"/>
    <mergeCell ref="P64:P73"/>
    <mergeCell ref="Q64:Q73"/>
    <mergeCell ref="P17:P25"/>
    <mergeCell ref="Q17:Q25"/>
    <mergeCell ref="K26:K44"/>
    <mergeCell ref="L26:L44"/>
    <mergeCell ref="P26:P44"/>
    <mergeCell ref="Q26:Q44"/>
    <mergeCell ref="BQ1:BU1"/>
    <mergeCell ref="R1:T1"/>
    <mergeCell ref="A156:A161"/>
    <mergeCell ref="A163:A167"/>
    <mergeCell ref="A4:A13"/>
    <mergeCell ref="B1:D1"/>
    <mergeCell ref="A119:A128"/>
    <mergeCell ref="A139:A143"/>
    <mergeCell ref="A134:A138"/>
    <mergeCell ref="A144:A149"/>
    <mergeCell ref="A150:A155"/>
    <mergeCell ref="A26:A44"/>
    <mergeCell ref="A45:A63"/>
    <mergeCell ref="A64:A73"/>
    <mergeCell ref="A74:A83"/>
    <mergeCell ref="C2:E2"/>
    <mergeCell ref="A168:A169"/>
    <mergeCell ref="A84:A86"/>
    <mergeCell ref="A87:A90"/>
    <mergeCell ref="F1:Q1"/>
    <mergeCell ref="R171:S171"/>
    <mergeCell ref="A91:A98"/>
    <mergeCell ref="A99:A108"/>
    <mergeCell ref="A109:A118"/>
    <mergeCell ref="D170:E170"/>
    <mergeCell ref="Q4:Q13"/>
    <mergeCell ref="K14:K16"/>
    <mergeCell ref="L14:L16"/>
    <mergeCell ref="P14:P16"/>
    <mergeCell ref="Q14:Q16"/>
    <mergeCell ref="K17:K25"/>
    <mergeCell ref="L17:L25"/>
  </mergeCells>
  <phoneticPr fontId="7" type="noConversion"/>
  <pageMargins left="0.5" right="0.5" top="0.75" bottom="0.75" header="0.27777800000000002" footer="0.27777800000000002"/>
  <pageSetup scale="10" orientation="portrait"/>
  <headerFooter>
    <oddFooter>&amp;L&amp;"Helvetica,Regular"&amp;11&amp;K000000	&amp;P</oddFooter>
  </headerFooter>
  <ignoredErrors>
    <ignoredError sqref="O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pageSetUpPr fitToPage="1"/>
  </sheetPr>
  <dimension ref="A1:IR59"/>
  <sheetViews>
    <sheetView defaultGridColor="0" colorId="12" zoomScaleNormal="114" workbookViewId="0">
      <pane xSplit="5" ySplit="3" topLeftCell="F4" activePane="bottomRight" state="frozen"/>
      <selection pane="topRight" activeCell="G1" sqref="G1"/>
      <selection pane="bottomLeft" activeCell="A5" sqref="A5"/>
      <selection pane="bottomRight" activeCell="H10" sqref="H10"/>
    </sheetView>
  </sheetViews>
  <sheetFormatPr baseColWidth="10" defaultColWidth="23.33203125" defaultRowHeight="18" customHeight="1"/>
  <cols>
    <col min="1" max="1" width="26.1640625" style="1033" customWidth="1"/>
    <col min="2" max="2" width="15" style="530" customWidth="1"/>
    <col min="3" max="3" width="9" style="530" customWidth="1"/>
    <col min="4" max="4" width="8.33203125" style="530" customWidth="1"/>
    <col min="5" max="5" width="9.1640625" style="530" customWidth="1"/>
    <col min="6" max="16" width="6.6640625" style="530" customWidth="1"/>
    <col min="17" max="17" width="6.83203125" style="530" customWidth="1"/>
    <col min="18" max="20" width="6.6640625" style="530" customWidth="1"/>
    <col min="21" max="21" width="6.5" style="530" customWidth="1"/>
    <col min="22" max="22" width="7.5" style="530" customWidth="1"/>
    <col min="23" max="23" width="14.5" style="530" customWidth="1"/>
    <col min="24" max="24" width="8" style="889" customWidth="1"/>
    <col min="25" max="25" width="11.33203125" style="1034" hidden="1" customWidth="1"/>
    <col min="26" max="26" width="11.33203125" style="1035" hidden="1" customWidth="1"/>
    <col min="27" max="27" width="3.6640625" style="47" customWidth="1"/>
    <col min="28" max="28" width="9.33203125" style="47" customWidth="1"/>
    <col min="29" max="29" width="23.33203125" style="47" customWidth="1"/>
    <col min="30" max="32" width="9.5" style="47" customWidth="1"/>
    <col min="33" max="59" width="23.33203125" style="47" customWidth="1"/>
    <col min="60" max="60" width="23.33203125" style="75" customWidth="1"/>
    <col min="61" max="67" width="23.33203125" style="133" hidden="1" customWidth="1"/>
    <col min="68" max="68" width="11.6640625" style="133" hidden="1" customWidth="1"/>
    <col min="69" max="71" width="23.33203125" style="133" hidden="1" customWidth="1"/>
    <col min="72" max="72" width="23.33203125" style="75" customWidth="1"/>
    <col min="73" max="86" width="23.33203125" style="47" customWidth="1"/>
    <col min="87" max="252" width="23.33203125" style="889" customWidth="1"/>
    <col min="253" max="253" width="23.33203125" style="1036" customWidth="1"/>
    <col min="254" max="16384" width="23.33203125" style="1036"/>
  </cols>
  <sheetData>
    <row r="1" spans="1:141" s="889" customFormat="1" ht="72" customHeight="1">
      <c r="A1" s="1290" t="e" vm="1">
        <v>#VALUE!</v>
      </c>
      <c r="B1" s="1290"/>
      <c r="C1" s="1290"/>
      <c r="D1" s="1290"/>
      <c r="E1" s="886"/>
      <c r="F1" s="1229" t="s">
        <v>1946</v>
      </c>
      <c r="G1" s="1230"/>
      <c r="H1" s="1230"/>
      <c r="I1" s="1230"/>
      <c r="J1" s="1230"/>
      <c r="K1" s="1230"/>
      <c r="L1" s="1230"/>
      <c r="M1" s="1230"/>
      <c r="N1" s="1230"/>
      <c r="O1" s="1230"/>
      <c r="P1" s="1230"/>
      <c r="Q1" s="1230"/>
      <c r="R1" s="1230"/>
      <c r="S1" s="1230"/>
      <c r="T1" s="1230"/>
      <c r="U1" s="1290"/>
      <c r="V1" s="1290"/>
      <c r="W1" s="1290"/>
      <c r="X1" s="1290"/>
      <c r="Y1" s="887"/>
      <c r="Z1" s="888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75"/>
      <c r="BI1" s="133"/>
      <c r="BJ1" s="133"/>
      <c r="BK1" s="133"/>
      <c r="BL1" s="133"/>
      <c r="BM1" s="133"/>
      <c r="BN1" s="133"/>
      <c r="BO1" s="133"/>
      <c r="BP1" s="133"/>
      <c r="BQ1" s="133"/>
      <c r="BR1" s="133"/>
      <c r="BS1" s="133"/>
      <c r="BT1" s="75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</row>
    <row r="2" spans="1:141" s="909" customFormat="1" ht="24" customHeight="1">
      <c r="A2" s="885" t="s">
        <v>1945</v>
      </c>
      <c r="B2" s="890"/>
      <c r="C2" s="1289" t="s">
        <v>1774</v>
      </c>
      <c r="D2" s="1289"/>
      <c r="E2" s="1289"/>
      <c r="F2" s="891"/>
      <c r="G2" s="892">
        <v>3020</v>
      </c>
      <c r="H2" s="893">
        <v>5015</v>
      </c>
      <c r="I2" s="894">
        <v>9005</v>
      </c>
      <c r="J2" s="895">
        <v>2005</v>
      </c>
      <c r="K2" s="896"/>
      <c r="L2" s="897"/>
      <c r="M2" s="898">
        <v>4008</v>
      </c>
      <c r="N2" s="899">
        <v>6027</v>
      </c>
      <c r="O2" s="900">
        <v>7001</v>
      </c>
      <c r="P2" s="901"/>
      <c r="Q2" s="902"/>
      <c r="R2" s="903"/>
      <c r="S2" s="904">
        <v>9016</v>
      </c>
      <c r="T2" s="905"/>
      <c r="U2" s="1291" t="s">
        <v>1775</v>
      </c>
      <c r="V2" s="1291"/>
      <c r="W2" s="213">
        <f>SUM(Z4:Z49)</f>
        <v>0</v>
      </c>
      <c r="X2" s="906"/>
      <c r="Y2" s="907"/>
      <c r="Z2" s="908"/>
      <c r="AA2" s="199"/>
      <c r="AC2" s="910"/>
      <c r="AD2" s="199"/>
      <c r="AE2" s="199"/>
      <c r="AF2" s="199"/>
      <c r="AG2" s="910"/>
      <c r="AH2" s="218"/>
      <c r="AI2" s="218"/>
      <c r="AJ2" s="218"/>
      <c r="AK2" s="218"/>
      <c r="AL2" s="218"/>
      <c r="AM2" s="218"/>
      <c r="AN2" s="218"/>
      <c r="AO2" s="218"/>
      <c r="AP2" s="218"/>
      <c r="AQ2" s="218"/>
      <c r="AR2" s="218"/>
      <c r="AS2" s="218"/>
      <c r="AT2" s="218"/>
      <c r="AU2" s="218"/>
      <c r="AV2" s="218"/>
      <c r="AW2" s="218"/>
      <c r="AX2" s="218"/>
      <c r="AY2" s="218"/>
      <c r="AZ2" s="218"/>
      <c r="BA2" s="218"/>
      <c r="BB2" s="218"/>
      <c r="BC2" s="218"/>
      <c r="BD2" s="218"/>
      <c r="BE2" s="218"/>
      <c r="BF2" s="218"/>
      <c r="BG2" s="218"/>
      <c r="BH2" s="911"/>
      <c r="BI2" s="912"/>
      <c r="BJ2" s="1287" t="s">
        <v>1393</v>
      </c>
      <c r="BK2" s="1287"/>
      <c r="BL2" s="1287"/>
      <c r="BM2" s="1287"/>
      <c r="BN2" s="1287"/>
      <c r="BO2" s="1287"/>
      <c r="BP2" s="1287" t="s">
        <v>1498</v>
      </c>
      <c r="BQ2" s="1287"/>
      <c r="BR2" s="1287"/>
      <c r="BS2" s="914"/>
      <c r="BT2" s="915"/>
      <c r="BU2" s="199"/>
      <c r="BV2" s="199"/>
      <c r="BW2" s="199"/>
      <c r="BX2" s="199"/>
      <c r="BY2" s="199"/>
      <c r="BZ2" s="199"/>
      <c r="CA2" s="199"/>
      <c r="CB2" s="199"/>
      <c r="CC2" s="199"/>
      <c r="CD2" s="199"/>
      <c r="CE2" s="199"/>
      <c r="CF2" s="199"/>
      <c r="CG2" s="199"/>
      <c r="CH2" s="199"/>
    </row>
    <row r="3" spans="1:141" s="909" customFormat="1" ht="29" customHeight="1">
      <c r="A3" s="890" t="s">
        <v>2</v>
      </c>
      <c r="B3" s="890" t="s">
        <v>3</v>
      </c>
      <c r="C3" s="890" t="s">
        <v>4</v>
      </c>
      <c r="D3" s="427" t="s">
        <v>1787</v>
      </c>
      <c r="E3" s="916" t="s">
        <v>1776</v>
      </c>
      <c r="F3" s="917" t="s">
        <v>559</v>
      </c>
      <c r="G3" s="918" t="s">
        <v>560</v>
      </c>
      <c r="H3" s="919" t="s">
        <v>558</v>
      </c>
      <c r="I3" s="920" t="s">
        <v>557</v>
      </c>
      <c r="J3" s="921" t="s">
        <v>1953</v>
      </c>
      <c r="K3" s="922" t="s">
        <v>1954</v>
      </c>
      <c r="L3" s="923" t="s">
        <v>1955</v>
      </c>
      <c r="M3" s="924" t="s">
        <v>1956</v>
      </c>
      <c r="N3" s="925" t="s">
        <v>1145</v>
      </c>
      <c r="O3" s="926" t="s">
        <v>681</v>
      </c>
      <c r="P3" s="425" t="s">
        <v>1957</v>
      </c>
      <c r="Q3" s="927" t="s">
        <v>1958</v>
      </c>
      <c r="R3" s="426" t="s">
        <v>1959</v>
      </c>
      <c r="S3" s="427" t="s">
        <v>561</v>
      </c>
      <c r="T3" s="928" t="s">
        <v>1960</v>
      </c>
      <c r="U3" s="929" t="s">
        <v>1777</v>
      </c>
      <c r="V3" s="930" t="s">
        <v>1788</v>
      </c>
      <c r="W3" s="931" t="s">
        <v>1763</v>
      </c>
      <c r="X3" s="932" t="s">
        <v>1779</v>
      </c>
      <c r="Y3" s="933" t="s">
        <v>6</v>
      </c>
      <c r="Z3" s="234" t="s">
        <v>1</v>
      </c>
      <c r="AA3" s="199"/>
      <c r="AB3" s="235" t="s">
        <v>1256</v>
      </c>
      <c r="AC3" s="910"/>
      <c r="AD3" s="199"/>
      <c r="AE3" s="199"/>
      <c r="AF3" s="199"/>
      <c r="AG3" s="910"/>
      <c r="AH3" s="218"/>
      <c r="AI3" s="218"/>
      <c r="AJ3" s="218"/>
      <c r="AK3" s="218"/>
      <c r="AL3" s="218"/>
      <c r="AM3" s="218"/>
      <c r="AN3" s="218"/>
      <c r="AO3" s="218"/>
      <c r="AP3" s="218"/>
      <c r="AQ3" s="218"/>
      <c r="AR3" s="218"/>
      <c r="AS3" s="218"/>
      <c r="AT3" s="218"/>
      <c r="AU3" s="218"/>
      <c r="AV3" s="218"/>
      <c r="AW3" s="218"/>
      <c r="AX3" s="218"/>
      <c r="AY3" s="218"/>
      <c r="AZ3" s="218"/>
      <c r="BA3" s="218"/>
      <c r="BB3" s="218"/>
      <c r="BC3" s="218"/>
      <c r="BD3" s="218"/>
      <c r="BE3" s="218"/>
      <c r="BF3" s="218"/>
      <c r="BG3" s="218"/>
      <c r="BH3" s="911"/>
      <c r="BI3" s="934"/>
      <c r="BJ3" s="913" t="s">
        <v>1337</v>
      </c>
      <c r="BK3" s="913" t="s">
        <v>1392</v>
      </c>
      <c r="BL3" s="913" t="s">
        <v>1391</v>
      </c>
      <c r="BM3" s="913" t="s">
        <v>1350</v>
      </c>
      <c r="BN3" s="913" t="s">
        <v>1351</v>
      </c>
      <c r="BO3" s="913" t="s">
        <v>1352</v>
      </c>
      <c r="BP3" s="913" t="s">
        <v>1254</v>
      </c>
      <c r="BQ3" s="913" t="s">
        <v>1253</v>
      </c>
      <c r="BR3" s="913" t="s">
        <v>1252</v>
      </c>
      <c r="BS3" s="914"/>
      <c r="BT3" s="915"/>
      <c r="BU3" s="199"/>
      <c r="BV3" s="199"/>
      <c r="BW3" s="199"/>
      <c r="BX3" s="199"/>
      <c r="BY3" s="199"/>
      <c r="BZ3" s="199"/>
      <c r="CA3" s="199"/>
      <c r="CB3" s="199"/>
      <c r="CC3" s="199"/>
      <c r="CD3" s="199"/>
      <c r="CE3" s="199"/>
      <c r="CF3" s="199"/>
      <c r="CG3" s="199"/>
      <c r="CH3" s="199"/>
    </row>
    <row r="4" spans="1:141" s="949" customFormat="1" ht="13" customHeight="1">
      <c r="A4" s="1300" t="e" vm="2">
        <v>#VALUE!</v>
      </c>
      <c r="B4" s="935" t="s">
        <v>1570</v>
      </c>
      <c r="C4" s="936" t="s">
        <v>1534</v>
      </c>
      <c r="D4" s="178">
        <v>4</v>
      </c>
      <c r="E4" s="937">
        <v>572</v>
      </c>
      <c r="F4" s="1037"/>
      <c r="G4" s="1038"/>
      <c r="H4" s="1039"/>
      <c r="I4" s="1040"/>
      <c r="J4" s="864"/>
      <c r="K4" s="865"/>
      <c r="L4" s="844"/>
      <c r="M4" s="787"/>
      <c r="N4" s="788"/>
      <c r="O4" s="1304"/>
      <c r="P4" s="1051"/>
      <c r="Q4" s="1052"/>
      <c r="R4" s="1053"/>
      <c r="S4" s="780"/>
      <c r="T4" s="1054"/>
      <c r="U4" s="938">
        <f>SUM(F4:T4)</f>
        <v>0</v>
      </c>
      <c r="V4" s="938">
        <f t="shared" ref="V4:V16" si="0">U4*D4</f>
        <v>0</v>
      </c>
      <c r="W4" s="939" t="str">
        <f t="shared" ref="W4:W16" si="1">IF(U4&gt;0,U4*E4,"-")</f>
        <v>-</v>
      </c>
      <c r="X4" s="940" t="s">
        <v>1281</v>
      </c>
      <c r="Y4" s="941">
        <v>4.25</v>
      </c>
      <c r="Z4" s="250">
        <f t="shared" ref="Z4:Z37" si="2">Y4*U4</f>
        <v>0</v>
      </c>
      <c r="AA4" s="942"/>
      <c r="AB4" s="943" t="s">
        <v>1260</v>
      </c>
      <c r="AC4" s="47"/>
      <c r="AD4" s="47"/>
      <c r="AE4" s="47"/>
      <c r="AF4" s="47"/>
      <c r="AG4" s="944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945"/>
      <c r="BC4" s="643"/>
      <c r="BD4" s="643"/>
      <c r="BE4" s="643"/>
      <c r="BF4" s="643"/>
      <c r="BG4" s="643"/>
      <c r="BH4" s="946"/>
      <c r="BI4" s="133"/>
      <c r="BJ4" s="947"/>
      <c r="BK4" s="947">
        <v>4</v>
      </c>
      <c r="BL4" s="947"/>
      <c r="BM4" s="947"/>
      <c r="BN4" s="947"/>
      <c r="BO4" s="947"/>
      <c r="BP4" s="948">
        <v>1</v>
      </c>
      <c r="BQ4" s="948">
        <v>1</v>
      </c>
      <c r="BR4" s="948">
        <v>2</v>
      </c>
      <c r="BS4" s="133"/>
      <c r="BT4" s="75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</row>
    <row r="5" spans="1:141" s="949" customFormat="1" ht="13" customHeight="1">
      <c r="A5" s="1301"/>
      <c r="B5" s="935" t="s">
        <v>1571</v>
      </c>
      <c r="C5" s="177" t="s">
        <v>1535</v>
      </c>
      <c r="D5" s="178">
        <v>4</v>
      </c>
      <c r="E5" s="950">
        <v>575</v>
      </c>
      <c r="F5" s="1037"/>
      <c r="G5" s="1038"/>
      <c r="H5" s="1039"/>
      <c r="I5" s="1040"/>
      <c r="J5" s="864"/>
      <c r="K5" s="865"/>
      <c r="L5" s="844"/>
      <c r="M5" s="787"/>
      <c r="N5" s="788"/>
      <c r="O5" s="1305"/>
      <c r="P5" s="1051"/>
      <c r="Q5" s="1052"/>
      <c r="R5" s="1053"/>
      <c r="S5" s="780"/>
      <c r="T5" s="1054"/>
      <c r="U5" s="938">
        <f t="shared" ref="U5:U49" si="3">SUM(F5:T5)</f>
        <v>0</v>
      </c>
      <c r="V5" s="938">
        <f t="shared" si="0"/>
        <v>0</v>
      </c>
      <c r="W5" s="939" t="str">
        <f t="shared" si="1"/>
        <v>-</v>
      </c>
      <c r="X5" s="940" t="s">
        <v>1281</v>
      </c>
      <c r="Y5" s="941">
        <v>4.25</v>
      </c>
      <c r="Z5" s="250">
        <f t="shared" si="2"/>
        <v>0</v>
      </c>
      <c r="AA5" s="942"/>
      <c r="AB5" s="943" t="s">
        <v>1260</v>
      </c>
      <c r="AC5" s="47"/>
      <c r="AD5" s="47"/>
      <c r="AE5" s="47"/>
      <c r="AF5" s="47"/>
      <c r="AG5" s="944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945"/>
      <c r="BC5" s="643"/>
      <c r="BD5" s="643"/>
      <c r="BE5" s="643"/>
      <c r="BF5" s="643"/>
      <c r="BG5" s="643"/>
      <c r="BH5" s="946"/>
      <c r="BI5" s="133"/>
      <c r="BJ5" s="947"/>
      <c r="BK5" s="947">
        <v>4</v>
      </c>
      <c r="BL5" s="947"/>
      <c r="BM5" s="947"/>
      <c r="BN5" s="947"/>
      <c r="BO5" s="947"/>
      <c r="BP5" s="948">
        <v>2</v>
      </c>
      <c r="BQ5" s="948">
        <v>2</v>
      </c>
      <c r="BR5" s="951"/>
      <c r="BS5" s="133"/>
      <c r="BT5" s="75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</row>
    <row r="6" spans="1:141" s="949" customFormat="1" ht="13" customHeight="1">
      <c r="A6" s="1301"/>
      <c r="B6" s="935" t="s">
        <v>1671</v>
      </c>
      <c r="C6" s="177" t="s">
        <v>1536</v>
      </c>
      <c r="D6" s="178">
        <v>4</v>
      </c>
      <c r="E6" s="950">
        <v>564</v>
      </c>
      <c r="F6" s="1037"/>
      <c r="G6" s="1038"/>
      <c r="H6" s="1039"/>
      <c r="I6" s="1040"/>
      <c r="J6" s="864"/>
      <c r="K6" s="865"/>
      <c r="L6" s="844"/>
      <c r="M6" s="787"/>
      <c r="N6" s="788"/>
      <c r="O6" s="1305"/>
      <c r="P6" s="1051"/>
      <c r="Q6" s="1052"/>
      <c r="R6" s="1053"/>
      <c r="S6" s="780"/>
      <c r="T6" s="1054"/>
      <c r="U6" s="938">
        <f t="shared" si="3"/>
        <v>0</v>
      </c>
      <c r="V6" s="938">
        <f t="shared" si="0"/>
        <v>0</v>
      </c>
      <c r="W6" s="939" t="str">
        <f t="shared" si="1"/>
        <v>-</v>
      </c>
      <c r="X6" s="940" t="s">
        <v>1281</v>
      </c>
      <c r="Y6" s="941">
        <v>4.25</v>
      </c>
      <c r="Z6" s="250">
        <f t="shared" si="2"/>
        <v>0</v>
      </c>
      <c r="AA6" s="942"/>
      <c r="AB6" s="943" t="s">
        <v>1260</v>
      </c>
      <c r="AC6" s="47"/>
      <c r="AD6" s="47"/>
      <c r="AE6" s="47"/>
      <c r="AF6" s="47"/>
      <c r="AG6" s="94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945"/>
      <c r="BC6" s="643"/>
      <c r="BD6" s="643"/>
      <c r="BE6" s="643"/>
      <c r="BF6" s="643"/>
      <c r="BG6" s="643"/>
      <c r="BH6" s="946"/>
      <c r="BI6" s="133"/>
      <c r="BJ6" s="947"/>
      <c r="BK6" s="947">
        <v>4</v>
      </c>
      <c r="BL6" s="947"/>
      <c r="BM6" s="947"/>
      <c r="BN6" s="947"/>
      <c r="BO6" s="947"/>
      <c r="BP6" s="948"/>
      <c r="BQ6" s="948">
        <v>1</v>
      </c>
      <c r="BR6" s="948">
        <v>3</v>
      </c>
      <c r="BS6" s="133"/>
      <c r="BT6" s="75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</row>
    <row r="7" spans="1:141" s="949" customFormat="1" ht="13" customHeight="1">
      <c r="A7" s="1301"/>
      <c r="B7" s="935" t="s">
        <v>1572</v>
      </c>
      <c r="C7" s="177" t="s">
        <v>1537</v>
      </c>
      <c r="D7" s="178">
        <v>4</v>
      </c>
      <c r="E7" s="950">
        <v>578</v>
      </c>
      <c r="F7" s="1037"/>
      <c r="G7" s="1038"/>
      <c r="H7" s="1039"/>
      <c r="I7" s="1040"/>
      <c r="J7" s="864"/>
      <c r="K7" s="865"/>
      <c r="L7" s="844"/>
      <c r="M7" s="787"/>
      <c r="N7" s="788"/>
      <c r="O7" s="1305"/>
      <c r="P7" s="1051"/>
      <c r="Q7" s="1052"/>
      <c r="R7" s="1053"/>
      <c r="S7" s="780"/>
      <c r="T7" s="1054"/>
      <c r="U7" s="938">
        <f t="shared" si="3"/>
        <v>0</v>
      </c>
      <c r="V7" s="938">
        <f t="shared" si="0"/>
        <v>0</v>
      </c>
      <c r="W7" s="939" t="str">
        <f t="shared" si="1"/>
        <v>-</v>
      </c>
      <c r="X7" s="940" t="s">
        <v>1281</v>
      </c>
      <c r="Y7" s="941">
        <v>4.3</v>
      </c>
      <c r="Z7" s="250">
        <f t="shared" si="2"/>
        <v>0</v>
      </c>
      <c r="AA7" s="942"/>
      <c r="AB7" s="943" t="s">
        <v>1260</v>
      </c>
      <c r="AC7" s="47"/>
      <c r="AD7" s="47"/>
      <c r="AE7" s="47"/>
      <c r="AF7" s="47"/>
      <c r="AG7" s="944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945"/>
      <c r="BC7" s="643"/>
      <c r="BD7" s="643"/>
      <c r="BE7" s="643"/>
      <c r="BF7" s="643"/>
      <c r="BG7" s="643"/>
      <c r="BH7" s="946"/>
      <c r="BI7" s="133"/>
      <c r="BJ7" s="947"/>
      <c r="BK7" s="947">
        <v>4</v>
      </c>
      <c r="BL7" s="947"/>
      <c r="BM7" s="947"/>
      <c r="BN7" s="947"/>
      <c r="BO7" s="947"/>
      <c r="BP7" s="948">
        <v>3</v>
      </c>
      <c r="BQ7" s="948">
        <v>1</v>
      </c>
      <c r="BR7" s="951"/>
      <c r="BS7" s="133"/>
      <c r="BT7" s="75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</row>
    <row r="8" spans="1:141" s="949" customFormat="1" ht="13" customHeight="1">
      <c r="A8" s="1301"/>
      <c r="B8" s="935" t="s">
        <v>1573</v>
      </c>
      <c r="C8" s="177" t="s">
        <v>1538</v>
      </c>
      <c r="D8" s="178">
        <v>4</v>
      </c>
      <c r="E8" s="950">
        <v>575</v>
      </c>
      <c r="F8" s="1037"/>
      <c r="G8" s="1038"/>
      <c r="H8" s="1039"/>
      <c r="I8" s="1040"/>
      <c r="J8" s="864"/>
      <c r="K8" s="865"/>
      <c r="L8" s="844"/>
      <c r="M8" s="787"/>
      <c r="N8" s="788"/>
      <c r="O8" s="1305"/>
      <c r="P8" s="1051"/>
      <c r="Q8" s="1052"/>
      <c r="R8" s="1053"/>
      <c r="S8" s="780"/>
      <c r="T8" s="1054"/>
      <c r="U8" s="938">
        <f t="shared" si="3"/>
        <v>0</v>
      </c>
      <c r="V8" s="938">
        <f t="shared" si="0"/>
        <v>0</v>
      </c>
      <c r="W8" s="939" t="str">
        <f t="shared" si="1"/>
        <v>-</v>
      </c>
      <c r="X8" s="940" t="s">
        <v>1281</v>
      </c>
      <c r="Y8" s="941">
        <v>4.3</v>
      </c>
      <c r="Z8" s="250">
        <f t="shared" si="2"/>
        <v>0</v>
      </c>
      <c r="AA8" s="942"/>
      <c r="AB8" s="943" t="s">
        <v>1260</v>
      </c>
      <c r="AC8" s="47"/>
      <c r="AD8" s="47"/>
      <c r="AE8" s="47"/>
      <c r="AF8" s="47"/>
      <c r="AG8" s="944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945"/>
      <c r="BC8" s="643"/>
      <c r="BD8" s="643"/>
      <c r="BE8" s="643"/>
      <c r="BF8" s="643"/>
      <c r="BG8" s="643"/>
      <c r="BH8" s="946"/>
      <c r="BI8" s="133"/>
      <c r="BJ8" s="947"/>
      <c r="BK8" s="947">
        <v>4</v>
      </c>
      <c r="BL8" s="947"/>
      <c r="BM8" s="947"/>
      <c r="BN8" s="947"/>
      <c r="BO8" s="947"/>
      <c r="BP8" s="948">
        <v>3</v>
      </c>
      <c r="BQ8" s="948">
        <v>1</v>
      </c>
      <c r="BR8" s="952"/>
      <c r="BS8" s="133"/>
      <c r="BT8" s="75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</row>
    <row r="9" spans="1:141" s="949" customFormat="1" ht="13" customHeight="1">
      <c r="A9" s="1301"/>
      <c r="B9" s="935" t="s">
        <v>1574</v>
      </c>
      <c r="C9" s="177" t="s">
        <v>1539</v>
      </c>
      <c r="D9" s="178">
        <v>2</v>
      </c>
      <c r="E9" s="950">
        <v>544</v>
      </c>
      <c r="F9" s="1037"/>
      <c r="G9" s="1038"/>
      <c r="H9" s="1039"/>
      <c r="I9" s="1040"/>
      <c r="J9" s="864"/>
      <c r="K9" s="865"/>
      <c r="L9" s="844"/>
      <c r="M9" s="787"/>
      <c r="N9" s="788"/>
      <c r="O9" s="1305"/>
      <c r="P9" s="1051"/>
      <c r="Q9" s="1052"/>
      <c r="R9" s="1053"/>
      <c r="S9" s="780"/>
      <c r="T9" s="1054"/>
      <c r="U9" s="938">
        <f t="shared" si="3"/>
        <v>0</v>
      </c>
      <c r="V9" s="938">
        <f t="shared" si="0"/>
        <v>0</v>
      </c>
      <c r="W9" s="939" t="str">
        <f t="shared" si="1"/>
        <v>-</v>
      </c>
      <c r="X9" s="940" t="s">
        <v>1281</v>
      </c>
      <c r="Y9" s="941">
        <v>5.3</v>
      </c>
      <c r="Z9" s="250">
        <f t="shared" si="2"/>
        <v>0</v>
      </c>
      <c r="AA9" s="942"/>
      <c r="AB9" s="943" t="s">
        <v>1261</v>
      </c>
      <c r="AC9" s="47"/>
      <c r="AD9" s="47"/>
      <c r="AE9" s="47"/>
      <c r="AF9" s="47"/>
      <c r="AG9" s="944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945"/>
      <c r="BC9" s="643"/>
      <c r="BD9" s="643"/>
      <c r="BE9" s="643"/>
      <c r="BF9" s="643"/>
      <c r="BG9" s="643"/>
      <c r="BH9" s="946"/>
      <c r="BI9" s="133"/>
      <c r="BJ9" s="947"/>
      <c r="BK9" s="947"/>
      <c r="BL9" s="947">
        <v>2</v>
      </c>
      <c r="BM9" s="947"/>
      <c r="BN9" s="947"/>
      <c r="BO9" s="947"/>
      <c r="BP9" s="948">
        <v>1</v>
      </c>
      <c r="BQ9" s="948">
        <v>1</v>
      </c>
      <c r="BR9" s="951"/>
      <c r="BS9" s="133"/>
      <c r="BT9" s="75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</row>
    <row r="10" spans="1:141" s="949" customFormat="1" ht="13" customHeight="1">
      <c r="A10" s="1301"/>
      <c r="B10" s="935" t="s">
        <v>1575</v>
      </c>
      <c r="C10" s="177" t="s">
        <v>1540</v>
      </c>
      <c r="D10" s="178">
        <v>2</v>
      </c>
      <c r="E10" s="950">
        <v>553</v>
      </c>
      <c r="F10" s="1037"/>
      <c r="G10" s="1038"/>
      <c r="H10" s="1039"/>
      <c r="I10" s="1040"/>
      <c r="J10" s="864"/>
      <c r="K10" s="865"/>
      <c r="L10" s="844"/>
      <c r="M10" s="787"/>
      <c r="N10" s="788"/>
      <c r="O10" s="1305"/>
      <c r="P10" s="1051"/>
      <c r="Q10" s="1052"/>
      <c r="R10" s="1053"/>
      <c r="S10" s="780"/>
      <c r="T10" s="1054"/>
      <c r="U10" s="938">
        <f t="shared" si="3"/>
        <v>0</v>
      </c>
      <c r="V10" s="938">
        <f t="shared" si="0"/>
        <v>0</v>
      </c>
      <c r="W10" s="939" t="str">
        <f t="shared" si="1"/>
        <v>-</v>
      </c>
      <c r="X10" s="940" t="s">
        <v>1281</v>
      </c>
      <c r="Y10" s="941">
        <v>5.3</v>
      </c>
      <c r="Z10" s="250">
        <f t="shared" si="2"/>
        <v>0</v>
      </c>
      <c r="AA10" s="942"/>
      <c r="AB10" s="943" t="s">
        <v>1261</v>
      </c>
      <c r="AC10" s="47"/>
      <c r="AD10" s="47"/>
      <c r="AE10" s="47"/>
      <c r="AF10" s="47"/>
      <c r="AG10" s="944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945"/>
      <c r="BC10" s="643"/>
      <c r="BD10" s="643"/>
      <c r="BE10" s="643"/>
      <c r="BF10" s="643"/>
      <c r="BG10" s="643"/>
      <c r="BH10" s="946"/>
      <c r="BI10" s="133"/>
      <c r="BJ10" s="947"/>
      <c r="BK10" s="947"/>
      <c r="BL10" s="947">
        <v>2</v>
      </c>
      <c r="BM10" s="947"/>
      <c r="BN10" s="947"/>
      <c r="BO10" s="947"/>
      <c r="BP10" s="948">
        <v>2</v>
      </c>
      <c r="BQ10" s="951"/>
      <c r="BR10" s="951"/>
      <c r="BS10" s="133"/>
      <c r="BT10" s="75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</row>
    <row r="11" spans="1:141" s="949" customFormat="1" ht="13" customHeight="1">
      <c r="A11" s="1301"/>
      <c r="B11" s="176" t="s">
        <v>1672</v>
      </c>
      <c r="C11" s="177" t="s">
        <v>1541</v>
      </c>
      <c r="D11" s="178">
        <v>2</v>
      </c>
      <c r="E11" s="950">
        <v>523</v>
      </c>
      <c r="F11" s="1037"/>
      <c r="G11" s="1038"/>
      <c r="H11" s="1039"/>
      <c r="I11" s="1040"/>
      <c r="J11" s="864"/>
      <c r="K11" s="865"/>
      <c r="L11" s="844"/>
      <c r="M11" s="787"/>
      <c r="N11" s="788"/>
      <c r="O11" s="1305"/>
      <c r="P11" s="1051"/>
      <c r="Q11" s="1052"/>
      <c r="R11" s="1053"/>
      <c r="S11" s="780"/>
      <c r="T11" s="1054"/>
      <c r="U11" s="938">
        <f t="shared" si="3"/>
        <v>0</v>
      </c>
      <c r="V11" s="938">
        <f t="shared" si="0"/>
        <v>0</v>
      </c>
      <c r="W11" s="939" t="str">
        <f t="shared" si="1"/>
        <v>-</v>
      </c>
      <c r="X11" s="940" t="s">
        <v>1281</v>
      </c>
      <c r="Y11" s="941">
        <v>5.0999999999999996</v>
      </c>
      <c r="Z11" s="250">
        <f t="shared" si="2"/>
        <v>0</v>
      </c>
      <c r="AA11" s="942"/>
      <c r="AB11" s="943" t="s">
        <v>1261</v>
      </c>
      <c r="AC11" s="47"/>
      <c r="AD11" s="47"/>
      <c r="AE11" s="47"/>
      <c r="AF11" s="47"/>
      <c r="AG11" s="944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945"/>
      <c r="BC11" s="643"/>
      <c r="BD11" s="643"/>
      <c r="BE11" s="643"/>
      <c r="BF11" s="643"/>
      <c r="BG11" s="643"/>
      <c r="BH11" s="946"/>
      <c r="BI11" s="133"/>
      <c r="BJ11" s="947"/>
      <c r="BK11" s="947"/>
      <c r="BL11" s="947">
        <v>2</v>
      </c>
      <c r="BM11" s="947"/>
      <c r="BN11" s="947"/>
      <c r="BO11" s="947"/>
      <c r="BP11" s="951"/>
      <c r="BQ11" s="951"/>
      <c r="BR11" s="948">
        <v>2</v>
      </c>
      <c r="BS11" s="133"/>
      <c r="BT11" s="75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</row>
    <row r="12" spans="1:141" s="949" customFormat="1" ht="13" customHeight="1">
      <c r="A12" s="1301"/>
      <c r="B12" s="935" t="s">
        <v>1673</v>
      </c>
      <c r="C12" s="177" t="s">
        <v>1542</v>
      </c>
      <c r="D12" s="178">
        <v>2</v>
      </c>
      <c r="E12" s="950">
        <v>520</v>
      </c>
      <c r="F12" s="1037"/>
      <c r="G12" s="1038"/>
      <c r="H12" s="1039"/>
      <c r="I12" s="1040"/>
      <c r="J12" s="864"/>
      <c r="K12" s="865"/>
      <c r="L12" s="844"/>
      <c r="M12" s="787"/>
      <c r="N12" s="788"/>
      <c r="O12" s="1305"/>
      <c r="P12" s="1051"/>
      <c r="Q12" s="1052"/>
      <c r="R12" s="1053"/>
      <c r="S12" s="780"/>
      <c r="T12" s="1054"/>
      <c r="U12" s="938">
        <f t="shared" si="3"/>
        <v>0</v>
      </c>
      <c r="V12" s="938">
        <f t="shared" si="0"/>
        <v>0</v>
      </c>
      <c r="W12" s="939" t="str">
        <f t="shared" si="1"/>
        <v>-</v>
      </c>
      <c r="X12" s="940" t="s">
        <v>1281</v>
      </c>
      <c r="Y12" s="941">
        <v>5.0999999999999996</v>
      </c>
      <c r="Z12" s="250">
        <f t="shared" si="2"/>
        <v>0</v>
      </c>
      <c r="AA12" s="942"/>
      <c r="AB12" s="943" t="s">
        <v>1261</v>
      </c>
      <c r="AC12" s="47"/>
      <c r="AD12" s="47"/>
      <c r="AE12" s="47"/>
      <c r="AF12" s="47"/>
      <c r="AG12" s="944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945"/>
      <c r="BC12" s="643"/>
      <c r="BD12" s="643"/>
      <c r="BE12" s="643"/>
      <c r="BF12" s="643"/>
      <c r="BG12" s="643"/>
      <c r="BH12" s="946"/>
      <c r="BI12" s="133"/>
      <c r="BJ12" s="947"/>
      <c r="BK12" s="947"/>
      <c r="BL12" s="947">
        <v>2</v>
      </c>
      <c r="BM12" s="947"/>
      <c r="BN12" s="947"/>
      <c r="BO12" s="947"/>
      <c r="BP12" s="951"/>
      <c r="BQ12" s="951"/>
      <c r="BR12" s="948">
        <v>2</v>
      </c>
      <c r="BS12" s="133"/>
      <c r="BT12" s="75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</row>
    <row r="13" spans="1:141" s="949" customFormat="1" ht="13" customHeight="1">
      <c r="A13" s="1301"/>
      <c r="B13" s="935" t="s">
        <v>1576</v>
      </c>
      <c r="C13" s="177" t="s">
        <v>1543</v>
      </c>
      <c r="D13" s="178">
        <v>2</v>
      </c>
      <c r="E13" s="950">
        <v>546</v>
      </c>
      <c r="F13" s="1041"/>
      <c r="G13" s="1042"/>
      <c r="H13" s="1039"/>
      <c r="I13" s="1043"/>
      <c r="J13" s="868"/>
      <c r="K13" s="865"/>
      <c r="L13" s="844"/>
      <c r="M13" s="787"/>
      <c r="N13" s="788"/>
      <c r="O13" s="1305"/>
      <c r="P13" s="1051"/>
      <c r="Q13" s="1052"/>
      <c r="R13" s="1053"/>
      <c r="S13" s="780"/>
      <c r="T13" s="1054"/>
      <c r="U13" s="938">
        <f t="shared" si="3"/>
        <v>0</v>
      </c>
      <c r="V13" s="938">
        <f t="shared" si="0"/>
        <v>0</v>
      </c>
      <c r="W13" s="939" t="str">
        <f t="shared" si="1"/>
        <v>-</v>
      </c>
      <c r="X13" s="940" t="s">
        <v>1281</v>
      </c>
      <c r="Y13" s="941">
        <v>5.3</v>
      </c>
      <c r="Z13" s="250">
        <f t="shared" si="2"/>
        <v>0</v>
      </c>
      <c r="AA13" s="942"/>
      <c r="AB13" s="943" t="s">
        <v>1261</v>
      </c>
      <c r="AC13" s="47"/>
      <c r="AD13" s="47"/>
      <c r="AE13" s="47"/>
      <c r="AF13" s="47"/>
      <c r="AG13" s="944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945"/>
      <c r="BC13" s="643"/>
      <c r="BD13" s="643"/>
      <c r="BE13" s="643"/>
      <c r="BF13" s="643"/>
      <c r="BG13" s="643"/>
      <c r="BH13" s="946"/>
      <c r="BI13" s="133"/>
      <c r="BJ13" s="947"/>
      <c r="BK13" s="947"/>
      <c r="BL13" s="947">
        <v>2</v>
      </c>
      <c r="BM13" s="947"/>
      <c r="BN13" s="947"/>
      <c r="BO13" s="947"/>
      <c r="BP13" s="951"/>
      <c r="BQ13" s="948">
        <v>1</v>
      </c>
      <c r="BR13" s="948">
        <v>1</v>
      </c>
      <c r="BS13" s="133"/>
      <c r="BT13" s="75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</row>
    <row r="14" spans="1:141" s="949" customFormat="1" ht="13" customHeight="1">
      <c r="A14" s="1302"/>
      <c r="B14" s="953" t="s">
        <v>1577</v>
      </c>
      <c r="C14" s="954" t="s">
        <v>1544</v>
      </c>
      <c r="D14" s="955">
        <v>2</v>
      </c>
      <c r="E14" s="956">
        <v>534</v>
      </c>
      <c r="F14" s="1044"/>
      <c r="G14" s="1045"/>
      <c r="H14" s="1046"/>
      <c r="I14" s="1047"/>
      <c r="J14" s="866"/>
      <c r="K14" s="867"/>
      <c r="L14" s="872"/>
      <c r="M14" s="797"/>
      <c r="N14" s="798"/>
      <c r="O14" s="1306"/>
      <c r="P14" s="1055"/>
      <c r="Q14" s="1056"/>
      <c r="R14" s="1057"/>
      <c r="S14" s="836"/>
      <c r="T14" s="1058"/>
      <c r="U14" s="957">
        <f t="shared" si="3"/>
        <v>0</v>
      </c>
      <c r="V14" s="957">
        <f t="shared" si="0"/>
        <v>0</v>
      </c>
      <c r="W14" s="958" t="str">
        <f t="shared" si="1"/>
        <v>-</v>
      </c>
      <c r="X14" s="959" t="s">
        <v>1281</v>
      </c>
      <c r="Y14" s="941">
        <v>5.3</v>
      </c>
      <c r="Z14" s="250">
        <f t="shared" si="2"/>
        <v>0</v>
      </c>
      <c r="AA14" s="942"/>
      <c r="AB14" s="960" t="s">
        <v>1261</v>
      </c>
      <c r="AC14" s="47"/>
      <c r="AD14" s="47"/>
      <c r="AE14" s="47"/>
      <c r="AF14" s="47"/>
      <c r="AG14" s="944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945"/>
      <c r="BC14" s="643"/>
      <c r="BD14" s="643"/>
      <c r="BE14" s="643"/>
      <c r="BF14" s="643"/>
      <c r="BG14" s="643"/>
      <c r="BH14" s="946"/>
      <c r="BI14" s="133"/>
      <c r="BJ14" s="947"/>
      <c r="BK14" s="947"/>
      <c r="BL14" s="947">
        <v>2</v>
      </c>
      <c r="BM14" s="947"/>
      <c r="BN14" s="947"/>
      <c r="BO14" s="947"/>
      <c r="BP14" s="951"/>
      <c r="BQ14" s="948">
        <v>1</v>
      </c>
      <c r="BR14" s="948">
        <v>1</v>
      </c>
      <c r="BS14" s="133"/>
      <c r="BT14" s="75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</row>
    <row r="15" spans="1:141" s="949" customFormat="1" ht="13" customHeight="1">
      <c r="A15" s="1294" t="e" vm="3">
        <v>#VALUE!</v>
      </c>
      <c r="B15" s="961" t="s">
        <v>1714</v>
      </c>
      <c r="C15" s="962" t="s">
        <v>1725</v>
      </c>
      <c r="D15" s="963">
        <v>4</v>
      </c>
      <c r="E15" s="950">
        <v>115</v>
      </c>
      <c r="F15" s="1041"/>
      <c r="G15" s="1042"/>
      <c r="H15" s="1048"/>
      <c r="I15" s="1043"/>
      <c r="J15" s="868"/>
      <c r="K15" s="869"/>
      <c r="L15" s="166"/>
      <c r="M15" s="1049"/>
      <c r="N15" s="1050"/>
      <c r="O15" s="1304"/>
      <c r="P15" s="1059"/>
      <c r="Q15" s="1060"/>
      <c r="R15" s="1061"/>
      <c r="S15" s="1062"/>
      <c r="T15" s="1063"/>
      <c r="U15" s="964">
        <f>SUM(F15:T15)</f>
        <v>0</v>
      </c>
      <c r="V15" s="965">
        <f t="shared" si="0"/>
        <v>0</v>
      </c>
      <c r="W15" s="966" t="str">
        <f t="shared" si="1"/>
        <v>-</v>
      </c>
      <c r="X15" s="967" t="s">
        <v>1281</v>
      </c>
      <c r="Y15" s="941">
        <v>1.2290000000000001</v>
      </c>
      <c r="Z15" s="250">
        <f t="shared" si="2"/>
        <v>0</v>
      </c>
      <c r="AA15" s="942"/>
      <c r="AB15" s="943" t="s">
        <v>1260</v>
      </c>
      <c r="AC15" s="47"/>
      <c r="AD15" s="47"/>
      <c r="AE15" s="47"/>
      <c r="AF15" s="47"/>
      <c r="AG15" s="944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945"/>
      <c r="BC15" s="643"/>
      <c r="BD15" s="643"/>
      <c r="BE15" s="643"/>
      <c r="BF15" s="643"/>
      <c r="BG15" s="643"/>
      <c r="BH15" s="946"/>
      <c r="BI15" s="133"/>
      <c r="BJ15" s="947"/>
      <c r="BK15" s="947"/>
      <c r="BL15" s="947"/>
      <c r="BM15" s="947"/>
      <c r="BN15" s="947"/>
      <c r="BO15" s="947"/>
      <c r="BP15" s="951"/>
      <c r="BQ15" s="948"/>
      <c r="BR15" s="948"/>
      <c r="BS15" s="133"/>
      <c r="BT15" s="75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</row>
    <row r="16" spans="1:141" s="949" customFormat="1" ht="13" customHeight="1">
      <c r="A16" s="1295"/>
      <c r="B16" s="961" t="s">
        <v>1715</v>
      </c>
      <c r="C16" s="962" t="s">
        <v>1726</v>
      </c>
      <c r="D16" s="963">
        <v>4</v>
      </c>
      <c r="E16" s="950">
        <v>117</v>
      </c>
      <c r="F16" s="1041"/>
      <c r="G16" s="1042"/>
      <c r="H16" s="1048"/>
      <c r="I16" s="1043"/>
      <c r="J16" s="868"/>
      <c r="K16" s="869"/>
      <c r="L16" s="166"/>
      <c r="M16" s="1049"/>
      <c r="N16" s="1050"/>
      <c r="O16" s="1305"/>
      <c r="P16" s="1059"/>
      <c r="Q16" s="1060"/>
      <c r="R16" s="1061"/>
      <c r="S16" s="1062"/>
      <c r="T16" s="1063"/>
      <c r="U16" s="938">
        <f t="shared" si="3"/>
        <v>0</v>
      </c>
      <c r="V16" s="965">
        <f t="shared" si="0"/>
        <v>0</v>
      </c>
      <c r="W16" s="966" t="str">
        <f t="shared" si="1"/>
        <v>-</v>
      </c>
      <c r="X16" s="967" t="s">
        <v>1281</v>
      </c>
      <c r="Y16" s="941">
        <v>1.2809999999999999</v>
      </c>
      <c r="Z16" s="250">
        <f t="shared" si="2"/>
        <v>0</v>
      </c>
      <c r="AA16" s="942"/>
      <c r="AB16" s="943" t="s">
        <v>1260</v>
      </c>
      <c r="AC16" s="47"/>
      <c r="AD16" s="47"/>
      <c r="AE16" s="47"/>
      <c r="AF16" s="47"/>
      <c r="AG16" s="944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945"/>
      <c r="BC16" s="643"/>
      <c r="BD16" s="643"/>
      <c r="BE16" s="643"/>
      <c r="BF16" s="643"/>
      <c r="BG16" s="643"/>
      <c r="BH16" s="946"/>
      <c r="BI16" s="133"/>
      <c r="BJ16" s="947"/>
      <c r="BK16" s="947"/>
      <c r="BL16" s="947"/>
      <c r="BM16" s="947"/>
      <c r="BN16" s="947"/>
      <c r="BO16" s="947"/>
      <c r="BP16" s="951"/>
      <c r="BQ16" s="948"/>
      <c r="BR16" s="948"/>
      <c r="BS16" s="133"/>
      <c r="BT16" s="75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</row>
    <row r="17" spans="1:141" s="949" customFormat="1" ht="13" customHeight="1">
      <c r="A17" s="1295"/>
      <c r="B17" s="961" t="s">
        <v>1716</v>
      </c>
      <c r="C17" s="962" t="s">
        <v>1727</v>
      </c>
      <c r="D17" s="963">
        <v>4</v>
      </c>
      <c r="E17" s="950">
        <v>106</v>
      </c>
      <c r="F17" s="1041"/>
      <c r="G17" s="1042"/>
      <c r="H17" s="1048"/>
      <c r="I17" s="1043"/>
      <c r="J17" s="868"/>
      <c r="K17" s="869"/>
      <c r="L17" s="166"/>
      <c r="M17" s="1049"/>
      <c r="N17" s="1050"/>
      <c r="O17" s="1305"/>
      <c r="P17" s="1059"/>
      <c r="Q17" s="1060"/>
      <c r="R17" s="1061"/>
      <c r="S17" s="1062"/>
      <c r="T17" s="1063"/>
      <c r="U17" s="938">
        <f t="shared" si="3"/>
        <v>0</v>
      </c>
      <c r="V17" s="965">
        <f t="shared" ref="V17:V25" si="4">U17*D17</f>
        <v>0</v>
      </c>
      <c r="W17" s="966" t="str">
        <f t="shared" ref="W17:W25" si="5">IF(U17&gt;0,U17*E17,"-")</f>
        <v>-</v>
      </c>
      <c r="X17" s="967" t="s">
        <v>1281</v>
      </c>
      <c r="Y17" s="941">
        <v>1.0780000000000001</v>
      </c>
      <c r="Z17" s="250">
        <f t="shared" si="2"/>
        <v>0</v>
      </c>
      <c r="AA17" s="942"/>
      <c r="AB17" s="943" t="s">
        <v>1260</v>
      </c>
      <c r="AC17" s="47"/>
      <c r="AD17" s="47"/>
      <c r="AE17" s="47"/>
      <c r="AF17" s="47"/>
      <c r="AG17" s="944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945"/>
      <c r="BC17" s="643"/>
      <c r="BD17" s="643"/>
      <c r="BE17" s="643"/>
      <c r="BF17" s="643"/>
      <c r="BG17" s="643"/>
      <c r="BH17" s="946"/>
      <c r="BI17" s="133"/>
      <c r="BJ17" s="947"/>
      <c r="BK17" s="947"/>
      <c r="BL17" s="947"/>
      <c r="BM17" s="947"/>
      <c r="BN17" s="947"/>
      <c r="BO17" s="947"/>
      <c r="BP17" s="951"/>
      <c r="BQ17" s="948"/>
      <c r="BR17" s="948"/>
      <c r="BS17" s="133"/>
      <c r="BT17" s="75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</row>
    <row r="18" spans="1:141" s="949" customFormat="1" ht="13" customHeight="1">
      <c r="A18" s="1295"/>
      <c r="B18" s="961" t="s">
        <v>1717</v>
      </c>
      <c r="C18" s="962" t="s">
        <v>1728</v>
      </c>
      <c r="D18" s="963">
        <v>4</v>
      </c>
      <c r="E18" s="950">
        <v>117</v>
      </c>
      <c r="F18" s="1041"/>
      <c r="G18" s="1042"/>
      <c r="H18" s="1048"/>
      <c r="I18" s="1043"/>
      <c r="J18" s="868"/>
      <c r="K18" s="869"/>
      <c r="L18" s="166"/>
      <c r="M18" s="1049"/>
      <c r="N18" s="1050"/>
      <c r="O18" s="1305"/>
      <c r="P18" s="1059"/>
      <c r="Q18" s="1060"/>
      <c r="R18" s="1061"/>
      <c r="S18" s="1062"/>
      <c r="T18" s="1063"/>
      <c r="U18" s="938">
        <f t="shared" si="3"/>
        <v>0</v>
      </c>
      <c r="V18" s="965">
        <f t="shared" si="4"/>
        <v>0</v>
      </c>
      <c r="W18" s="966" t="str">
        <f t="shared" si="5"/>
        <v>-</v>
      </c>
      <c r="X18" s="967" t="s">
        <v>1281</v>
      </c>
      <c r="Y18" s="941">
        <v>1.2809999999999999</v>
      </c>
      <c r="Z18" s="250">
        <f t="shared" si="2"/>
        <v>0</v>
      </c>
      <c r="AA18" s="942"/>
      <c r="AB18" s="943" t="s">
        <v>1260</v>
      </c>
      <c r="AC18" s="47"/>
      <c r="AD18" s="47"/>
      <c r="AE18" s="47"/>
      <c r="AF18" s="47"/>
      <c r="AG18" s="944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945"/>
      <c r="BC18" s="643"/>
      <c r="BD18" s="643"/>
      <c r="BE18" s="643"/>
      <c r="BF18" s="643"/>
      <c r="BG18" s="643"/>
      <c r="BH18" s="946"/>
      <c r="BI18" s="133"/>
      <c r="BJ18" s="947"/>
      <c r="BK18" s="947"/>
      <c r="BL18" s="947"/>
      <c r="BM18" s="947"/>
      <c r="BN18" s="947"/>
      <c r="BO18" s="947"/>
      <c r="BP18" s="951"/>
      <c r="BQ18" s="948"/>
      <c r="BR18" s="948"/>
      <c r="BS18" s="133"/>
      <c r="BT18" s="75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</row>
    <row r="19" spans="1:141" s="949" customFormat="1" ht="13" customHeight="1">
      <c r="A19" s="1295"/>
      <c r="B19" s="961" t="s">
        <v>1718</v>
      </c>
      <c r="C19" s="962" t="s">
        <v>1729</v>
      </c>
      <c r="D19" s="963">
        <v>4</v>
      </c>
      <c r="E19" s="950">
        <v>115</v>
      </c>
      <c r="F19" s="1041"/>
      <c r="G19" s="1042"/>
      <c r="H19" s="1048"/>
      <c r="I19" s="1043"/>
      <c r="J19" s="868"/>
      <c r="K19" s="869"/>
      <c r="L19" s="166"/>
      <c r="M19" s="1049"/>
      <c r="N19" s="1050"/>
      <c r="O19" s="1305"/>
      <c r="P19" s="1059"/>
      <c r="Q19" s="1060"/>
      <c r="R19" s="1061"/>
      <c r="S19" s="1062"/>
      <c r="T19" s="1063"/>
      <c r="U19" s="938">
        <f t="shared" si="3"/>
        <v>0</v>
      </c>
      <c r="V19" s="965">
        <f t="shared" si="4"/>
        <v>0</v>
      </c>
      <c r="W19" s="966" t="str">
        <f t="shared" si="5"/>
        <v>-</v>
      </c>
      <c r="X19" s="967" t="s">
        <v>1281</v>
      </c>
      <c r="Y19" s="941">
        <v>1.2370000000000001</v>
      </c>
      <c r="Z19" s="250">
        <f t="shared" si="2"/>
        <v>0</v>
      </c>
      <c r="AA19" s="942"/>
      <c r="AB19" s="943" t="s">
        <v>1260</v>
      </c>
      <c r="AC19" s="47"/>
      <c r="AD19" s="47"/>
      <c r="AE19" s="47"/>
      <c r="AF19" s="47"/>
      <c r="AG19" s="944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945"/>
      <c r="BC19" s="643"/>
      <c r="BD19" s="643"/>
      <c r="BE19" s="643"/>
      <c r="BF19" s="643"/>
      <c r="BG19" s="643"/>
      <c r="BH19" s="946"/>
      <c r="BI19" s="133"/>
      <c r="BJ19" s="947"/>
      <c r="BK19" s="947"/>
      <c r="BL19" s="947"/>
      <c r="BM19" s="947"/>
      <c r="BN19" s="947"/>
      <c r="BO19" s="947"/>
      <c r="BP19" s="951"/>
      <c r="BQ19" s="948"/>
      <c r="BR19" s="948"/>
      <c r="BS19" s="133"/>
      <c r="BT19" s="75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</row>
    <row r="20" spans="1:141" s="949" customFormat="1" ht="13" customHeight="1">
      <c r="A20" s="1295"/>
      <c r="B20" s="961" t="s">
        <v>1719</v>
      </c>
      <c r="C20" s="962" t="s">
        <v>1730</v>
      </c>
      <c r="D20" s="963">
        <v>2</v>
      </c>
      <c r="E20" s="950">
        <v>105</v>
      </c>
      <c r="F20" s="1041"/>
      <c r="G20" s="1042"/>
      <c r="H20" s="1048"/>
      <c r="I20" s="1043"/>
      <c r="J20" s="868"/>
      <c r="K20" s="869"/>
      <c r="L20" s="166"/>
      <c r="M20" s="1049"/>
      <c r="N20" s="1050"/>
      <c r="O20" s="1305"/>
      <c r="P20" s="1059"/>
      <c r="Q20" s="1060"/>
      <c r="R20" s="1061"/>
      <c r="S20" s="1062"/>
      <c r="T20" s="1063"/>
      <c r="U20" s="938">
        <f t="shared" si="3"/>
        <v>0</v>
      </c>
      <c r="V20" s="965">
        <f t="shared" si="4"/>
        <v>0</v>
      </c>
      <c r="W20" s="966" t="str">
        <f t="shared" si="5"/>
        <v>-</v>
      </c>
      <c r="X20" s="967" t="s">
        <v>1281</v>
      </c>
      <c r="Y20" s="941">
        <v>1.468</v>
      </c>
      <c r="Z20" s="250">
        <f t="shared" si="2"/>
        <v>0</v>
      </c>
      <c r="AA20" s="942"/>
      <c r="AB20" s="943" t="s">
        <v>1261</v>
      </c>
      <c r="AC20" s="47"/>
      <c r="AD20" s="47"/>
      <c r="AE20" s="47"/>
      <c r="AF20" s="47"/>
      <c r="AG20" s="944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945"/>
      <c r="BC20" s="643"/>
      <c r="BD20" s="643"/>
      <c r="BE20" s="643"/>
      <c r="BF20" s="643"/>
      <c r="BG20" s="643"/>
      <c r="BH20" s="946"/>
      <c r="BI20" s="133"/>
      <c r="BJ20" s="947"/>
      <c r="BK20" s="947"/>
      <c r="BL20" s="947"/>
      <c r="BM20" s="947"/>
      <c r="BN20" s="947"/>
      <c r="BO20" s="947"/>
      <c r="BP20" s="951"/>
      <c r="BQ20" s="948"/>
      <c r="BR20" s="948"/>
      <c r="BS20" s="133"/>
      <c r="BT20" s="75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</row>
    <row r="21" spans="1:141" s="949" customFormat="1" ht="13" customHeight="1">
      <c r="A21" s="1295"/>
      <c r="B21" s="961" t="s">
        <v>1720</v>
      </c>
      <c r="C21" s="962" t="s">
        <v>1731</v>
      </c>
      <c r="D21" s="963">
        <v>2</v>
      </c>
      <c r="E21" s="950">
        <v>114</v>
      </c>
      <c r="F21" s="1041"/>
      <c r="G21" s="1042"/>
      <c r="H21" s="1048"/>
      <c r="I21" s="1043"/>
      <c r="J21" s="868"/>
      <c r="K21" s="869"/>
      <c r="L21" s="166"/>
      <c r="M21" s="1049"/>
      <c r="N21" s="1050"/>
      <c r="O21" s="1305"/>
      <c r="P21" s="1059"/>
      <c r="Q21" s="1060"/>
      <c r="R21" s="1061"/>
      <c r="S21" s="1062"/>
      <c r="T21" s="1063"/>
      <c r="U21" s="938">
        <f t="shared" si="3"/>
        <v>0</v>
      </c>
      <c r="V21" s="965">
        <f t="shared" si="4"/>
        <v>0</v>
      </c>
      <c r="W21" s="966" t="str">
        <f t="shared" si="5"/>
        <v>-</v>
      </c>
      <c r="X21" s="967" t="s">
        <v>1281</v>
      </c>
      <c r="Y21" s="941">
        <v>1.633</v>
      </c>
      <c r="Z21" s="250">
        <f t="shared" si="2"/>
        <v>0</v>
      </c>
      <c r="AA21" s="942"/>
      <c r="AB21" s="943" t="s">
        <v>1261</v>
      </c>
      <c r="AC21" s="47"/>
      <c r="AD21" s="47"/>
      <c r="AE21" s="47"/>
      <c r="AF21" s="47"/>
      <c r="AG21" s="944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945"/>
      <c r="BC21" s="643"/>
      <c r="BD21" s="643"/>
      <c r="BE21" s="643"/>
      <c r="BF21" s="643"/>
      <c r="BG21" s="643"/>
      <c r="BH21" s="946"/>
      <c r="BI21" s="133"/>
      <c r="BJ21" s="947"/>
      <c r="BK21" s="947"/>
      <c r="BL21" s="947"/>
      <c r="BM21" s="947"/>
      <c r="BN21" s="947"/>
      <c r="BO21" s="947"/>
      <c r="BP21" s="951"/>
      <c r="BQ21" s="948"/>
      <c r="BR21" s="948"/>
      <c r="BS21" s="133"/>
      <c r="BT21" s="75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</row>
    <row r="22" spans="1:141" s="949" customFormat="1" ht="13" customHeight="1">
      <c r="A22" s="1295"/>
      <c r="B22" s="961" t="s">
        <v>1721</v>
      </c>
      <c r="C22" s="962" t="s">
        <v>1732</v>
      </c>
      <c r="D22" s="963">
        <v>2</v>
      </c>
      <c r="E22" s="950">
        <v>84</v>
      </c>
      <c r="F22" s="1041"/>
      <c r="G22" s="1042"/>
      <c r="H22" s="1048"/>
      <c r="I22" s="1043"/>
      <c r="J22" s="868"/>
      <c r="K22" s="869"/>
      <c r="L22" s="166"/>
      <c r="M22" s="1049"/>
      <c r="N22" s="1050"/>
      <c r="O22" s="1305"/>
      <c r="P22" s="1059"/>
      <c r="Q22" s="1060"/>
      <c r="R22" s="1061"/>
      <c r="S22" s="1062"/>
      <c r="T22" s="1063"/>
      <c r="U22" s="938">
        <f t="shared" si="3"/>
        <v>0</v>
      </c>
      <c r="V22" s="965">
        <f t="shared" si="4"/>
        <v>0</v>
      </c>
      <c r="W22" s="966" t="str">
        <f t="shared" si="5"/>
        <v>-</v>
      </c>
      <c r="X22" s="967" t="s">
        <v>1281</v>
      </c>
      <c r="Y22" s="941">
        <v>1.0620000000000001</v>
      </c>
      <c r="Z22" s="250">
        <f t="shared" si="2"/>
        <v>0</v>
      </c>
      <c r="AA22" s="942"/>
      <c r="AB22" s="943" t="s">
        <v>1261</v>
      </c>
      <c r="AC22" s="47"/>
      <c r="AD22" s="47"/>
      <c r="AE22" s="47"/>
      <c r="AF22" s="47"/>
      <c r="AG22" s="944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945"/>
      <c r="BC22" s="643"/>
      <c r="BD22" s="643"/>
      <c r="BE22" s="643"/>
      <c r="BF22" s="643"/>
      <c r="BG22" s="643"/>
      <c r="BH22" s="946"/>
      <c r="BI22" s="133"/>
      <c r="BJ22" s="947"/>
      <c r="BK22" s="947"/>
      <c r="BL22" s="947"/>
      <c r="BM22" s="947"/>
      <c r="BN22" s="947"/>
      <c r="BO22" s="947"/>
      <c r="BP22" s="951"/>
      <c r="BQ22" s="948"/>
      <c r="BR22" s="948"/>
      <c r="BS22" s="133"/>
      <c r="BT22" s="75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</row>
    <row r="23" spans="1:141" s="949" customFormat="1" ht="13" customHeight="1">
      <c r="A23" s="1295"/>
      <c r="B23" s="961" t="s">
        <v>1722</v>
      </c>
      <c r="C23" s="962" t="s">
        <v>1733</v>
      </c>
      <c r="D23" s="963">
        <v>2</v>
      </c>
      <c r="E23" s="950">
        <v>81</v>
      </c>
      <c r="F23" s="1041"/>
      <c r="G23" s="1042"/>
      <c r="H23" s="1048"/>
      <c r="I23" s="1043"/>
      <c r="J23" s="868"/>
      <c r="K23" s="869"/>
      <c r="L23" s="166"/>
      <c r="M23" s="1049"/>
      <c r="N23" s="1050"/>
      <c r="O23" s="1305"/>
      <c r="P23" s="1059"/>
      <c r="Q23" s="1060"/>
      <c r="R23" s="1061"/>
      <c r="S23" s="1062"/>
      <c r="T23" s="1063"/>
      <c r="U23" s="938">
        <f t="shared" si="3"/>
        <v>0</v>
      </c>
      <c r="V23" s="965">
        <f t="shared" si="4"/>
        <v>0</v>
      </c>
      <c r="W23" s="966" t="str">
        <f t="shared" si="5"/>
        <v>-</v>
      </c>
      <c r="X23" s="967" t="s">
        <v>1281</v>
      </c>
      <c r="Y23" s="941">
        <v>1.008</v>
      </c>
      <c r="Z23" s="250">
        <f t="shared" si="2"/>
        <v>0</v>
      </c>
      <c r="AA23" s="942"/>
      <c r="AB23" s="943" t="s">
        <v>1261</v>
      </c>
      <c r="AC23" s="47"/>
      <c r="AD23" s="47"/>
      <c r="AE23" s="47"/>
      <c r="AF23" s="47"/>
      <c r="AG23" s="944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945"/>
      <c r="BC23" s="643"/>
      <c r="BD23" s="643"/>
      <c r="BE23" s="643"/>
      <c r="BF23" s="643"/>
      <c r="BG23" s="643"/>
      <c r="BH23" s="946"/>
      <c r="BI23" s="133"/>
      <c r="BJ23" s="947"/>
      <c r="BK23" s="947"/>
      <c r="BL23" s="947"/>
      <c r="BM23" s="947"/>
      <c r="BN23" s="947"/>
      <c r="BO23" s="947"/>
      <c r="BP23" s="951"/>
      <c r="BQ23" s="948"/>
      <c r="BR23" s="948"/>
      <c r="BS23" s="133"/>
      <c r="BT23" s="75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</row>
    <row r="24" spans="1:141" s="949" customFormat="1" ht="13" customHeight="1">
      <c r="A24" s="1295"/>
      <c r="B24" s="961" t="s">
        <v>1723</v>
      </c>
      <c r="C24" s="962" t="s">
        <v>1734</v>
      </c>
      <c r="D24" s="963">
        <v>2</v>
      </c>
      <c r="E24" s="950">
        <v>107</v>
      </c>
      <c r="F24" s="1041"/>
      <c r="G24" s="1042"/>
      <c r="H24" s="1048"/>
      <c r="I24" s="1043"/>
      <c r="J24" s="868"/>
      <c r="K24" s="869"/>
      <c r="L24" s="166"/>
      <c r="M24" s="1049"/>
      <c r="N24" s="1050"/>
      <c r="O24" s="1305"/>
      <c r="P24" s="1059"/>
      <c r="Q24" s="1060"/>
      <c r="R24" s="1061"/>
      <c r="S24" s="1062"/>
      <c r="T24" s="1063"/>
      <c r="U24" s="938">
        <f t="shared" si="3"/>
        <v>0</v>
      </c>
      <c r="V24" s="965">
        <f t="shared" si="4"/>
        <v>0</v>
      </c>
      <c r="W24" s="966" t="str">
        <f t="shared" si="5"/>
        <v>-</v>
      </c>
      <c r="X24" s="967" t="s">
        <v>1281</v>
      </c>
      <c r="Y24" s="941">
        <v>1.5009999999999999</v>
      </c>
      <c r="Z24" s="250">
        <f t="shared" si="2"/>
        <v>0</v>
      </c>
      <c r="AA24" s="942"/>
      <c r="AB24" s="943" t="s">
        <v>1261</v>
      </c>
      <c r="AC24" s="47"/>
      <c r="AD24" s="47"/>
      <c r="AE24" s="47"/>
      <c r="AF24" s="47"/>
      <c r="AG24" s="944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945"/>
      <c r="BC24" s="643"/>
      <c r="BD24" s="643"/>
      <c r="BE24" s="643"/>
      <c r="BF24" s="643"/>
      <c r="BG24" s="643"/>
      <c r="BH24" s="946"/>
      <c r="BI24" s="133"/>
      <c r="BJ24" s="947"/>
      <c r="BK24" s="947"/>
      <c r="BL24" s="947"/>
      <c r="BM24" s="947"/>
      <c r="BN24" s="947"/>
      <c r="BO24" s="947"/>
      <c r="BP24" s="951"/>
      <c r="BQ24" s="948"/>
      <c r="BR24" s="948"/>
      <c r="BS24" s="133"/>
      <c r="BT24" s="75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</row>
    <row r="25" spans="1:141" s="949" customFormat="1" ht="13" customHeight="1">
      <c r="A25" s="1296"/>
      <c r="B25" s="968" t="s">
        <v>1724</v>
      </c>
      <c r="C25" s="969" t="s">
        <v>1735</v>
      </c>
      <c r="D25" s="955">
        <v>2</v>
      </c>
      <c r="E25" s="970">
        <v>94</v>
      </c>
      <c r="F25" s="1044"/>
      <c r="G25" s="1045"/>
      <c r="H25" s="1046"/>
      <c r="I25" s="1047"/>
      <c r="J25" s="866"/>
      <c r="K25" s="867"/>
      <c r="L25" s="872"/>
      <c r="M25" s="797"/>
      <c r="N25" s="798"/>
      <c r="O25" s="1306"/>
      <c r="P25" s="1055"/>
      <c r="Q25" s="1056"/>
      <c r="R25" s="1057"/>
      <c r="S25" s="836"/>
      <c r="T25" s="1058"/>
      <c r="U25" s="957">
        <f t="shared" si="3"/>
        <v>0</v>
      </c>
      <c r="V25" s="957">
        <f t="shared" si="4"/>
        <v>0</v>
      </c>
      <c r="W25" s="958" t="str">
        <f t="shared" si="5"/>
        <v>-</v>
      </c>
      <c r="X25" s="959" t="s">
        <v>1281</v>
      </c>
      <c r="Y25" s="941">
        <v>1.2669999999999999</v>
      </c>
      <c r="Z25" s="250">
        <f t="shared" si="2"/>
        <v>0</v>
      </c>
      <c r="AA25" s="942"/>
      <c r="AB25" s="960" t="s">
        <v>1261</v>
      </c>
      <c r="AC25" s="47"/>
      <c r="AD25" s="47"/>
      <c r="AE25" s="47"/>
      <c r="AF25" s="47"/>
      <c r="AG25" s="944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945"/>
      <c r="BC25" s="643"/>
      <c r="BD25" s="643"/>
      <c r="BE25" s="643"/>
      <c r="BF25" s="643"/>
      <c r="BG25" s="643"/>
      <c r="BH25" s="946"/>
      <c r="BI25" s="133"/>
      <c r="BJ25" s="947"/>
      <c r="BK25" s="947"/>
      <c r="BL25" s="947"/>
      <c r="BM25" s="947"/>
      <c r="BN25" s="947"/>
      <c r="BO25" s="947"/>
      <c r="BP25" s="951"/>
      <c r="BQ25" s="948"/>
      <c r="BR25" s="948"/>
      <c r="BS25" s="133"/>
      <c r="BT25" s="75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</row>
    <row r="26" spans="1:141" s="949" customFormat="1" ht="13" customHeight="1">
      <c r="A26" s="1297" t="e" vm="4">
        <v>#VALUE!</v>
      </c>
      <c r="B26" s="971" t="s">
        <v>1747</v>
      </c>
      <c r="C26" s="936" t="s">
        <v>1737</v>
      </c>
      <c r="D26" s="972">
        <v>2</v>
      </c>
      <c r="E26" s="950">
        <v>545</v>
      </c>
      <c r="F26" s="1064"/>
      <c r="G26" s="1065"/>
      <c r="H26" s="1066"/>
      <c r="I26" s="1067"/>
      <c r="J26" s="1258"/>
      <c r="K26" s="1261"/>
      <c r="L26" s="1281"/>
      <c r="M26" s="1327"/>
      <c r="N26" s="1330"/>
      <c r="O26" s="1068"/>
      <c r="P26" s="1307"/>
      <c r="Q26" s="1310"/>
      <c r="R26" s="1313"/>
      <c r="S26" s="1163"/>
      <c r="T26" s="1316"/>
      <c r="U26" s="938">
        <f t="shared" si="3"/>
        <v>0</v>
      </c>
      <c r="V26" s="973">
        <f t="shared" ref="V26:V49" si="6">U26*D26</f>
        <v>0</v>
      </c>
      <c r="W26" s="974" t="str">
        <f t="shared" ref="W26:W49" si="7">IF(U26&gt;0,U26*E26,"-")</f>
        <v>-</v>
      </c>
      <c r="X26" s="975" t="s">
        <v>1281</v>
      </c>
      <c r="Y26" s="250">
        <v>7.4</v>
      </c>
      <c r="Z26" s="250">
        <f t="shared" si="2"/>
        <v>0</v>
      </c>
      <c r="AA26" s="942"/>
      <c r="AB26" s="943" t="s">
        <v>1260</v>
      </c>
      <c r="AC26" s="47"/>
      <c r="AD26" s="976"/>
      <c r="AE26" s="976"/>
      <c r="AF26" s="976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945"/>
      <c r="BC26" s="643"/>
      <c r="BD26" s="643"/>
      <c r="BE26" s="643"/>
      <c r="BF26" s="643"/>
      <c r="BG26" s="643"/>
      <c r="BH26" s="946"/>
      <c r="BI26" s="133"/>
      <c r="BJ26" s="441"/>
      <c r="BK26" s="441">
        <v>1</v>
      </c>
      <c r="BL26" s="441">
        <v>1</v>
      </c>
      <c r="BM26" s="441"/>
      <c r="BN26" s="441"/>
      <c r="BO26" s="441"/>
      <c r="BP26" s="133"/>
      <c r="BQ26" s="133"/>
      <c r="BR26" s="133"/>
      <c r="BS26" s="133"/>
      <c r="BT26" s="75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</row>
    <row r="27" spans="1:141" s="949" customFormat="1" ht="13" customHeight="1">
      <c r="A27" s="1298"/>
      <c r="B27" s="179" t="s">
        <v>1748</v>
      </c>
      <c r="C27" s="977" t="s">
        <v>1738</v>
      </c>
      <c r="D27" s="978">
        <v>2</v>
      </c>
      <c r="E27" s="950">
        <v>510</v>
      </c>
      <c r="F27" s="1037"/>
      <c r="G27" s="1038"/>
      <c r="H27" s="1039"/>
      <c r="I27" s="1040"/>
      <c r="J27" s="1259"/>
      <c r="K27" s="1262"/>
      <c r="L27" s="1282"/>
      <c r="M27" s="1328"/>
      <c r="N27" s="1331"/>
      <c r="O27" s="1162"/>
      <c r="P27" s="1308"/>
      <c r="Q27" s="1311"/>
      <c r="R27" s="1314"/>
      <c r="S27" s="1164"/>
      <c r="T27" s="1317"/>
      <c r="U27" s="938">
        <f t="shared" si="3"/>
        <v>0</v>
      </c>
      <c r="V27" s="979">
        <f t="shared" si="6"/>
        <v>0</v>
      </c>
      <c r="W27" s="980" t="str">
        <f t="shared" si="7"/>
        <v>-</v>
      </c>
      <c r="X27" s="981" t="s">
        <v>1281</v>
      </c>
      <c r="Y27" s="250">
        <v>6.25</v>
      </c>
      <c r="Z27" s="250">
        <f t="shared" si="2"/>
        <v>0</v>
      </c>
      <c r="AA27" s="942"/>
      <c r="AB27" s="982" t="s">
        <v>1260</v>
      </c>
      <c r="AC27" s="47"/>
      <c r="AD27" s="976"/>
      <c r="AE27" s="976"/>
      <c r="AF27" s="976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945"/>
      <c r="BC27" s="643"/>
      <c r="BD27" s="643"/>
      <c r="BE27" s="643"/>
      <c r="BF27" s="643"/>
      <c r="BG27" s="643"/>
      <c r="BH27" s="946"/>
      <c r="BI27" s="133"/>
      <c r="BJ27" s="441"/>
      <c r="BK27" s="441">
        <v>1</v>
      </c>
      <c r="BL27" s="441">
        <v>1</v>
      </c>
      <c r="BM27" s="441"/>
      <c r="BN27" s="441"/>
      <c r="BO27" s="441"/>
      <c r="BP27" s="133"/>
      <c r="BQ27" s="133"/>
      <c r="BR27" s="133"/>
      <c r="BS27" s="133"/>
      <c r="BT27" s="75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</row>
    <row r="28" spans="1:141" s="949" customFormat="1" ht="13" customHeight="1">
      <c r="A28" s="1298"/>
      <c r="B28" s="179" t="s">
        <v>1749</v>
      </c>
      <c r="C28" s="977" t="s">
        <v>1739</v>
      </c>
      <c r="D28" s="978">
        <v>1</v>
      </c>
      <c r="E28" s="950">
        <v>565</v>
      </c>
      <c r="F28" s="1037"/>
      <c r="G28" s="1038"/>
      <c r="H28" s="1039"/>
      <c r="I28" s="1040"/>
      <c r="J28" s="1259"/>
      <c r="K28" s="1262"/>
      <c r="L28" s="1282"/>
      <c r="M28" s="1328"/>
      <c r="N28" s="1331"/>
      <c r="O28" s="1162"/>
      <c r="P28" s="1308"/>
      <c r="Q28" s="1311"/>
      <c r="R28" s="1314"/>
      <c r="S28" s="1164"/>
      <c r="T28" s="1317"/>
      <c r="U28" s="938">
        <f t="shared" si="3"/>
        <v>0</v>
      </c>
      <c r="V28" s="979">
        <f t="shared" si="6"/>
        <v>0</v>
      </c>
      <c r="W28" s="980" t="str">
        <f t="shared" si="7"/>
        <v>-</v>
      </c>
      <c r="X28" s="981" t="s">
        <v>1281</v>
      </c>
      <c r="Y28" s="250">
        <v>10.7</v>
      </c>
      <c r="Z28" s="250">
        <f t="shared" si="2"/>
        <v>0</v>
      </c>
      <c r="AA28" s="942"/>
      <c r="AB28" s="982" t="s">
        <v>1261</v>
      </c>
      <c r="AC28" s="47"/>
      <c r="AD28" s="976"/>
      <c r="AE28" s="976"/>
      <c r="AF28" s="976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945"/>
      <c r="BC28" s="643"/>
      <c r="BD28" s="643"/>
      <c r="BE28" s="643"/>
      <c r="BF28" s="643"/>
      <c r="BG28" s="643"/>
      <c r="BH28" s="946"/>
      <c r="BI28" s="133"/>
      <c r="BJ28" s="441"/>
      <c r="BK28" s="441"/>
      <c r="BL28" s="441"/>
      <c r="BM28" s="441">
        <v>1</v>
      </c>
      <c r="BN28" s="441"/>
      <c r="BO28" s="441"/>
      <c r="BP28" s="133"/>
      <c r="BQ28" s="133"/>
      <c r="BR28" s="133"/>
      <c r="BS28" s="133"/>
      <c r="BT28" s="75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</row>
    <row r="29" spans="1:141" s="949" customFormat="1" ht="13" customHeight="1">
      <c r="A29" s="1298"/>
      <c r="B29" s="983" t="s">
        <v>1750</v>
      </c>
      <c r="C29" s="962" t="s">
        <v>1740</v>
      </c>
      <c r="D29" s="984">
        <v>1</v>
      </c>
      <c r="E29" s="950">
        <v>552</v>
      </c>
      <c r="F29" s="1037"/>
      <c r="G29" s="1038"/>
      <c r="H29" s="1039"/>
      <c r="I29" s="1040"/>
      <c r="J29" s="1259"/>
      <c r="K29" s="1262"/>
      <c r="L29" s="1282"/>
      <c r="M29" s="1328"/>
      <c r="N29" s="1331"/>
      <c r="O29" s="1162"/>
      <c r="P29" s="1308"/>
      <c r="Q29" s="1311"/>
      <c r="R29" s="1314"/>
      <c r="S29" s="1164"/>
      <c r="T29" s="1317"/>
      <c r="U29" s="938">
        <f t="shared" ref="U29:U36" si="8">SUM(F29:T29)</f>
        <v>0</v>
      </c>
      <c r="V29" s="979">
        <f t="shared" ref="V29:V36" si="9">U29*D29</f>
        <v>0</v>
      </c>
      <c r="W29" s="980" t="str">
        <f t="shared" ref="W29:W36" si="10">IF(U29&gt;0,U29*E29,"-")</f>
        <v>-</v>
      </c>
      <c r="X29" s="981" t="s">
        <v>1281</v>
      </c>
      <c r="Y29" s="250">
        <v>10</v>
      </c>
      <c r="Z29" s="250">
        <f t="shared" si="2"/>
        <v>0</v>
      </c>
      <c r="AA29" s="942"/>
      <c r="AB29" s="985" t="s">
        <v>1261</v>
      </c>
      <c r="AC29" s="47"/>
      <c r="AD29" s="976"/>
      <c r="AE29" s="976"/>
      <c r="AF29" s="976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945"/>
      <c r="BC29" s="643"/>
      <c r="BD29" s="643"/>
      <c r="BE29" s="643"/>
      <c r="BF29" s="643"/>
      <c r="BG29" s="643"/>
      <c r="BH29" s="946"/>
      <c r="BI29" s="133"/>
      <c r="BJ29" s="441"/>
      <c r="BK29" s="441"/>
      <c r="BL29" s="441"/>
      <c r="BM29" s="441">
        <v>1</v>
      </c>
      <c r="BN29" s="441"/>
      <c r="BO29" s="441"/>
      <c r="BP29" s="133"/>
      <c r="BQ29" s="133"/>
      <c r="BR29" s="133"/>
      <c r="BS29" s="133"/>
      <c r="BT29" s="75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</row>
    <row r="30" spans="1:141" s="949" customFormat="1" ht="13" customHeight="1">
      <c r="A30" s="1298"/>
      <c r="B30" s="983" t="s">
        <v>1751</v>
      </c>
      <c r="C30" s="962" t="s">
        <v>1741</v>
      </c>
      <c r="D30" s="984">
        <v>1</v>
      </c>
      <c r="E30" s="950">
        <v>767</v>
      </c>
      <c r="F30" s="1037"/>
      <c r="G30" s="1038"/>
      <c r="H30" s="1039"/>
      <c r="I30" s="1040"/>
      <c r="J30" s="1259"/>
      <c r="K30" s="1262"/>
      <c r="L30" s="1282"/>
      <c r="M30" s="1328"/>
      <c r="N30" s="1331"/>
      <c r="O30" s="1162"/>
      <c r="P30" s="1308"/>
      <c r="Q30" s="1311"/>
      <c r="R30" s="1314"/>
      <c r="S30" s="1164"/>
      <c r="T30" s="1317"/>
      <c r="U30" s="938">
        <f t="shared" si="8"/>
        <v>0</v>
      </c>
      <c r="V30" s="979">
        <f t="shared" si="9"/>
        <v>0</v>
      </c>
      <c r="W30" s="980" t="str">
        <f t="shared" si="10"/>
        <v>-</v>
      </c>
      <c r="X30" s="981" t="s">
        <v>1281</v>
      </c>
      <c r="Y30" s="250">
        <v>18.350000000000001</v>
      </c>
      <c r="Z30" s="250">
        <f t="shared" si="2"/>
        <v>0</v>
      </c>
      <c r="AA30" s="942"/>
      <c r="AB30" s="985" t="s">
        <v>1257</v>
      </c>
      <c r="AC30" s="47"/>
      <c r="AD30" s="976"/>
      <c r="AE30" s="976"/>
      <c r="AF30" s="976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945"/>
      <c r="BC30" s="643"/>
      <c r="BD30" s="643"/>
      <c r="BE30" s="643"/>
      <c r="BF30" s="643"/>
      <c r="BG30" s="643"/>
      <c r="BH30" s="946"/>
      <c r="BI30" s="133"/>
      <c r="BJ30" s="441"/>
      <c r="BK30" s="441"/>
      <c r="BL30" s="441"/>
      <c r="BM30" s="441"/>
      <c r="BN30" s="441">
        <v>1</v>
      </c>
      <c r="BO30" s="441"/>
      <c r="BP30" s="133"/>
      <c r="BQ30" s="133"/>
      <c r="BR30" s="133"/>
      <c r="BS30" s="133"/>
      <c r="BT30" s="75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</row>
    <row r="31" spans="1:141" s="949" customFormat="1" ht="13" customHeight="1">
      <c r="A31" s="1298"/>
      <c r="B31" s="983" t="s">
        <v>1752</v>
      </c>
      <c r="C31" s="962" t="s">
        <v>1742</v>
      </c>
      <c r="D31" s="984">
        <v>1</v>
      </c>
      <c r="E31" s="950">
        <v>697</v>
      </c>
      <c r="F31" s="1037"/>
      <c r="G31" s="1038"/>
      <c r="H31" s="1039"/>
      <c r="I31" s="1040"/>
      <c r="J31" s="1259"/>
      <c r="K31" s="1262"/>
      <c r="L31" s="1282"/>
      <c r="M31" s="1328"/>
      <c r="N31" s="1331"/>
      <c r="O31" s="1162"/>
      <c r="P31" s="1308"/>
      <c r="Q31" s="1311"/>
      <c r="R31" s="1314"/>
      <c r="S31" s="1164"/>
      <c r="T31" s="1317"/>
      <c r="U31" s="938">
        <f t="shared" si="8"/>
        <v>0</v>
      </c>
      <c r="V31" s="979">
        <f t="shared" si="9"/>
        <v>0</v>
      </c>
      <c r="W31" s="980" t="str">
        <f t="shared" si="10"/>
        <v>-</v>
      </c>
      <c r="X31" s="981" t="s">
        <v>1281</v>
      </c>
      <c r="Y31" s="250">
        <v>15.25</v>
      </c>
      <c r="Z31" s="250">
        <f t="shared" si="2"/>
        <v>0</v>
      </c>
      <c r="AA31" s="942"/>
      <c r="AB31" s="985" t="s">
        <v>1257</v>
      </c>
      <c r="AC31" s="47"/>
      <c r="AD31" s="976"/>
      <c r="AE31" s="976"/>
      <c r="AF31" s="976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945"/>
      <c r="BC31" s="643"/>
      <c r="BD31" s="643"/>
      <c r="BE31" s="643"/>
      <c r="BF31" s="643"/>
      <c r="BG31" s="643"/>
      <c r="BH31" s="946"/>
      <c r="BI31" s="133"/>
      <c r="BJ31" s="441"/>
      <c r="BK31" s="441"/>
      <c r="BL31" s="441"/>
      <c r="BM31" s="441"/>
      <c r="BN31" s="441">
        <v>1</v>
      </c>
      <c r="BO31" s="441"/>
      <c r="BP31" s="133"/>
      <c r="BQ31" s="133"/>
      <c r="BR31" s="133"/>
      <c r="BS31" s="133"/>
      <c r="BT31" s="75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</row>
    <row r="32" spans="1:141" s="949" customFormat="1" ht="13" customHeight="1">
      <c r="A32" s="1298"/>
      <c r="B32" s="983" t="s">
        <v>1753</v>
      </c>
      <c r="C32" s="962" t="s">
        <v>1273</v>
      </c>
      <c r="D32" s="984">
        <v>2</v>
      </c>
      <c r="E32" s="950">
        <v>571</v>
      </c>
      <c r="F32" s="1037"/>
      <c r="G32" s="1038"/>
      <c r="H32" s="1039"/>
      <c r="I32" s="1040"/>
      <c r="J32" s="1259"/>
      <c r="K32" s="1262"/>
      <c r="L32" s="1282"/>
      <c r="M32" s="1328"/>
      <c r="N32" s="1331"/>
      <c r="O32" s="1162"/>
      <c r="P32" s="1308"/>
      <c r="Q32" s="1311"/>
      <c r="R32" s="1314"/>
      <c r="S32" s="1164"/>
      <c r="T32" s="1317"/>
      <c r="U32" s="938">
        <f t="shared" si="8"/>
        <v>0</v>
      </c>
      <c r="V32" s="979">
        <f t="shared" si="9"/>
        <v>0</v>
      </c>
      <c r="W32" s="980" t="str">
        <f t="shared" si="10"/>
        <v>-</v>
      </c>
      <c r="X32" s="981" t="s">
        <v>1281</v>
      </c>
      <c r="Y32" s="250">
        <v>7.4</v>
      </c>
      <c r="Z32" s="250">
        <f t="shared" si="2"/>
        <v>0</v>
      </c>
      <c r="AA32" s="942"/>
      <c r="AB32" s="985" t="s">
        <v>1260</v>
      </c>
      <c r="AC32" s="47"/>
      <c r="AD32" s="976"/>
      <c r="AE32" s="976"/>
      <c r="AF32" s="976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945"/>
      <c r="BC32" s="643"/>
      <c r="BD32" s="643"/>
      <c r="BE32" s="643"/>
      <c r="BF32" s="643"/>
      <c r="BG32" s="643"/>
      <c r="BH32" s="946"/>
      <c r="BI32" s="133"/>
      <c r="BJ32" s="441"/>
      <c r="BK32" s="441">
        <v>1</v>
      </c>
      <c r="BL32" s="441">
        <v>1</v>
      </c>
      <c r="BM32" s="441"/>
      <c r="BN32" s="441"/>
      <c r="BO32" s="441"/>
      <c r="BP32" s="133"/>
      <c r="BQ32" s="133"/>
      <c r="BR32" s="133"/>
      <c r="BS32" s="133"/>
      <c r="BT32" s="75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</row>
    <row r="33" spans="1:86" s="949" customFormat="1" ht="13" customHeight="1">
      <c r="A33" s="1298"/>
      <c r="B33" s="983" t="s">
        <v>1362</v>
      </c>
      <c r="C33" s="962" t="s">
        <v>1274</v>
      </c>
      <c r="D33" s="984">
        <v>2</v>
      </c>
      <c r="E33" s="950">
        <v>534</v>
      </c>
      <c r="F33" s="1037"/>
      <c r="G33" s="1038"/>
      <c r="H33" s="1039"/>
      <c r="I33" s="1040"/>
      <c r="J33" s="1259"/>
      <c r="K33" s="1262"/>
      <c r="L33" s="1282"/>
      <c r="M33" s="1328"/>
      <c r="N33" s="1331"/>
      <c r="O33" s="1162"/>
      <c r="P33" s="1308"/>
      <c r="Q33" s="1311"/>
      <c r="R33" s="1314"/>
      <c r="S33" s="1164"/>
      <c r="T33" s="1317"/>
      <c r="U33" s="938">
        <f t="shared" si="8"/>
        <v>0</v>
      </c>
      <c r="V33" s="979">
        <f t="shared" si="9"/>
        <v>0</v>
      </c>
      <c r="W33" s="980" t="str">
        <f t="shared" si="10"/>
        <v>-</v>
      </c>
      <c r="X33" s="981" t="s">
        <v>1281</v>
      </c>
      <c r="Y33" s="250">
        <v>6.25</v>
      </c>
      <c r="Z33" s="250">
        <f t="shared" si="2"/>
        <v>0</v>
      </c>
      <c r="AA33" s="942"/>
      <c r="AB33" s="985" t="s">
        <v>1260</v>
      </c>
      <c r="AC33" s="47"/>
      <c r="AD33" s="976"/>
      <c r="AE33" s="976"/>
      <c r="AF33" s="976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945"/>
      <c r="BC33" s="643"/>
      <c r="BD33" s="643"/>
      <c r="BE33" s="643"/>
      <c r="BF33" s="643"/>
      <c r="BG33" s="643"/>
      <c r="BH33" s="946"/>
      <c r="BI33" s="133"/>
      <c r="BJ33" s="441"/>
      <c r="BK33" s="441">
        <v>1</v>
      </c>
      <c r="BL33" s="441">
        <v>1</v>
      </c>
      <c r="BM33" s="441"/>
      <c r="BN33" s="441"/>
      <c r="BO33" s="441"/>
      <c r="BP33" s="133"/>
      <c r="BQ33" s="133"/>
      <c r="BR33" s="133"/>
      <c r="BS33" s="133"/>
      <c r="BT33" s="75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</row>
    <row r="34" spans="1:86" s="949" customFormat="1" ht="13" customHeight="1">
      <c r="A34" s="1298"/>
      <c r="B34" s="983" t="s">
        <v>1754</v>
      </c>
      <c r="C34" s="962" t="s">
        <v>1743</v>
      </c>
      <c r="D34" s="984">
        <v>1</v>
      </c>
      <c r="E34" s="950">
        <v>578</v>
      </c>
      <c r="F34" s="1037"/>
      <c r="G34" s="1038"/>
      <c r="H34" s="1039"/>
      <c r="I34" s="1040"/>
      <c r="J34" s="1259"/>
      <c r="K34" s="1262"/>
      <c r="L34" s="1282"/>
      <c r="M34" s="1328"/>
      <c r="N34" s="1331"/>
      <c r="O34" s="1162"/>
      <c r="P34" s="1308"/>
      <c r="Q34" s="1311"/>
      <c r="R34" s="1314"/>
      <c r="S34" s="1164"/>
      <c r="T34" s="1317"/>
      <c r="U34" s="938">
        <f t="shared" si="8"/>
        <v>0</v>
      </c>
      <c r="V34" s="979">
        <f t="shared" si="9"/>
        <v>0</v>
      </c>
      <c r="W34" s="980" t="str">
        <f t="shared" si="10"/>
        <v>-</v>
      </c>
      <c r="X34" s="981" t="s">
        <v>1281</v>
      </c>
      <c r="Y34" s="250">
        <v>10.7</v>
      </c>
      <c r="Z34" s="250">
        <f t="shared" si="2"/>
        <v>0</v>
      </c>
      <c r="AA34" s="942"/>
      <c r="AB34" s="985" t="s">
        <v>1261</v>
      </c>
      <c r="AC34" s="47"/>
      <c r="AD34" s="976"/>
      <c r="AE34" s="976"/>
      <c r="AF34" s="97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945"/>
      <c r="BC34" s="643"/>
      <c r="BD34" s="643"/>
      <c r="BE34" s="643"/>
      <c r="BF34" s="643"/>
      <c r="BG34" s="643"/>
      <c r="BH34" s="946"/>
      <c r="BI34" s="133"/>
      <c r="BJ34" s="441"/>
      <c r="BK34" s="441"/>
      <c r="BL34" s="441"/>
      <c r="BM34" s="441">
        <v>1</v>
      </c>
      <c r="BN34" s="441"/>
      <c r="BO34" s="441"/>
      <c r="BP34" s="133"/>
      <c r="BQ34" s="133"/>
      <c r="BR34" s="133"/>
      <c r="BS34" s="133"/>
      <c r="BT34" s="75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</row>
    <row r="35" spans="1:86" s="949" customFormat="1" ht="13" customHeight="1">
      <c r="A35" s="1298"/>
      <c r="B35" s="983" t="s">
        <v>1755</v>
      </c>
      <c r="C35" s="962" t="s">
        <v>1744</v>
      </c>
      <c r="D35" s="984">
        <v>1</v>
      </c>
      <c r="E35" s="950">
        <v>565</v>
      </c>
      <c r="F35" s="1037"/>
      <c r="G35" s="1038"/>
      <c r="H35" s="1039"/>
      <c r="I35" s="1040"/>
      <c r="J35" s="1259"/>
      <c r="K35" s="1262"/>
      <c r="L35" s="1282"/>
      <c r="M35" s="1328"/>
      <c r="N35" s="1331"/>
      <c r="O35" s="1162"/>
      <c r="P35" s="1308"/>
      <c r="Q35" s="1311"/>
      <c r="R35" s="1314"/>
      <c r="S35" s="1164"/>
      <c r="T35" s="1317"/>
      <c r="U35" s="938">
        <f t="shared" si="8"/>
        <v>0</v>
      </c>
      <c r="V35" s="979">
        <f t="shared" si="9"/>
        <v>0</v>
      </c>
      <c r="W35" s="980" t="str">
        <f t="shared" si="10"/>
        <v>-</v>
      </c>
      <c r="X35" s="981" t="s">
        <v>1281</v>
      </c>
      <c r="Y35" s="250">
        <v>10</v>
      </c>
      <c r="Z35" s="250">
        <f t="shared" si="2"/>
        <v>0</v>
      </c>
      <c r="AA35" s="942"/>
      <c r="AB35" s="985" t="s">
        <v>1261</v>
      </c>
      <c r="AC35" s="47"/>
      <c r="AD35" s="976"/>
      <c r="AE35" s="976"/>
      <c r="AF35" s="97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945"/>
      <c r="BC35" s="643"/>
      <c r="BD35" s="643"/>
      <c r="BE35" s="643"/>
      <c r="BF35" s="643"/>
      <c r="BG35" s="643"/>
      <c r="BH35" s="946"/>
      <c r="BI35" s="133"/>
      <c r="BJ35" s="441"/>
      <c r="BK35" s="441"/>
      <c r="BL35" s="441"/>
      <c r="BM35" s="441">
        <v>1</v>
      </c>
      <c r="BN35" s="441"/>
      <c r="BO35" s="441"/>
      <c r="BP35" s="133"/>
      <c r="BQ35" s="133"/>
      <c r="BR35" s="133"/>
      <c r="BS35" s="133"/>
      <c r="BT35" s="75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</row>
    <row r="36" spans="1:86" s="949" customFormat="1" ht="13" customHeight="1">
      <c r="A36" s="1298"/>
      <c r="B36" s="983" t="s">
        <v>1756</v>
      </c>
      <c r="C36" s="962" t="s">
        <v>1745</v>
      </c>
      <c r="D36" s="984">
        <v>1</v>
      </c>
      <c r="E36" s="950">
        <v>785</v>
      </c>
      <c r="F36" s="1037"/>
      <c r="G36" s="1038"/>
      <c r="H36" s="1039"/>
      <c r="I36" s="1040"/>
      <c r="J36" s="1259"/>
      <c r="K36" s="1262"/>
      <c r="L36" s="1282"/>
      <c r="M36" s="1328"/>
      <c r="N36" s="1331"/>
      <c r="O36" s="1162"/>
      <c r="P36" s="1308"/>
      <c r="Q36" s="1311"/>
      <c r="R36" s="1314"/>
      <c r="S36" s="1164"/>
      <c r="T36" s="1317"/>
      <c r="U36" s="938">
        <f t="shared" si="8"/>
        <v>0</v>
      </c>
      <c r="V36" s="979">
        <f t="shared" si="9"/>
        <v>0</v>
      </c>
      <c r="W36" s="980" t="str">
        <f t="shared" si="10"/>
        <v>-</v>
      </c>
      <c r="X36" s="981" t="s">
        <v>1281</v>
      </c>
      <c r="Y36" s="250">
        <v>18.350000000000001</v>
      </c>
      <c r="Z36" s="250">
        <f t="shared" si="2"/>
        <v>0</v>
      </c>
      <c r="AA36" s="942"/>
      <c r="AB36" s="985" t="s">
        <v>1257</v>
      </c>
      <c r="AC36" s="47"/>
      <c r="AD36" s="976"/>
      <c r="AE36" s="976"/>
      <c r="AF36" s="976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945"/>
      <c r="BC36" s="643"/>
      <c r="BD36" s="643"/>
      <c r="BE36" s="643"/>
      <c r="BF36" s="643"/>
      <c r="BG36" s="643"/>
      <c r="BH36" s="946"/>
      <c r="BI36" s="133"/>
      <c r="BJ36" s="441"/>
      <c r="BK36" s="441"/>
      <c r="BL36" s="441"/>
      <c r="BM36" s="441"/>
      <c r="BN36" s="441">
        <v>1</v>
      </c>
      <c r="BO36" s="441"/>
      <c r="BP36" s="133"/>
      <c r="BQ36" s="133"/>
      <c r="BR36" s="133"/>
      <c r="BS36" s="133"/>
      <c r="BT36" s="75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</row>
    <row r="37" spans="1:86" s="949" customFormat="1" ht="13" customHeight="1">
      <c r="A37" s="1299"/>
      <c r="B37" s="986" t="s">
        <v>1757</v>
      </c>
      <c r="C37" s="969" t="s">
        <v>1746</v>
      </c>
      <c r="D37" s="978">
        <v>1</v>
      </c>
      <c r="E37" s="956">
        <v>712</v>
      </c>
      <c r="F37" s="1037"/>
      <c r="G37" s="1038"/>
      <c r="H37" s="1039"/>
      <c r="I37" s="1040"/>
      <c r="J37" s="1260"/>
      <c r="K37" s="1263"/>
      <c r="L37" s="1283"/>
      <c r="M37" s="1329"/>
      <c r="N37" s="1332"/>
      <c r="O37" s="1162"/>
      <c r="P37" s="1309"/>
      <c r="Q37" s="1312"/>
      <c r="R37" s="1315"/>
      <c r="S37" s="838"/>
      <c r="T37" s="1318"/>
      <c r="U37" s="957">
        <f t="shared" si="3"/>
        <v>0</v>
      </c>
      <c r="V37" s="979">
        <f t="shared" si="6"/>
        <v>0</v>
      </c>
      <c r="W37" s="980" t="str">
        <f t="shared" si="7"/>
        <v>-</v>
      </c>
      <c r="X37" s="981" t="s">
        <v>1281</v>
      </c>
      <c r="Y37" s="250">
        <v>15.25</v>
      </c>
      <c r="Z37" s="250">
        <f t="shared" si="2"/>
        <v>0</v>
      </c>
      <c r="AA37" s="942"/>
      <c r="AB37" s="987" t="s">
        <v>1257</v>
      </c>
      <c r="AC37" s="47"/>
      <c r="AD37" s="976"/>
      <c r="AE37" s="976"/>
      <c r="AF37" s="976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945"/>
      <c r="BC37" s="643"/>
      <c r="BD37" s="643"/>
      <c r="BE37" s="643"/>
      <c r="BF37" s="643"/>
      <c r="BG37" s="643"/>
      <c r="BH37" s="946"/>
      <c r="BI37" s="133"/>
      <c r="BJ37" s="441"/>
      <c r="BK37" s="441"/>
      <c r="BL37" s="441"/>
      <c r="BM37" s="441"/>
      <c r="BN37" s="441">
        <v>1</v>
      </c>
      <c r="BO37" s="441"/>
      <c r="BP37" s="133"/>
      <c r="BQ37" s="133"/>
      <c r="BR37" s="133"/>
      <c r="BS37" s="133"/>
      <c r="BT37" s="75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</row>
    <row r="38" spans="1:86" s="949" customFormat="1" ht="13" customHeight="1">
      <c r="A38" s="1297" t="e" vm="5">
        <v>#VALUE!</v>
      </c>
      <c r="B38" s="988" t="s">
        <v>1928</v>
      </c>
      <c r="C38" s="989" t="s">
        <v>1346</v>
      </c>
      <c r="D38" s="990">
        <v>1</v>
      </c>
      <c r="E38" s="950">
        <v>94</v>
      </c>
      <c r="F38" s="1069"/>
      <c r="G38" s="1070"/>
      <c r="H38" s="1071"/>
      <c r="I38" s="1072"/>
      <c r="J38" s="1319"/>
      <c r="K38" s="1261"/>
      <c r="L38" s="1073"/>
      <c r="M38" s="1074"/>
      <c r="N38" s="879"/>
      <c r="O38" s="1075"/>
      <c r="P38" s="1307"/>
      <c r="Q38" s="1310"/>
      <c r="R38" s="1313"/>
      <c r="S38" s="1076"/>
      <c r="T38" s="1316"/>
      <c r="U38" s="938">
        <f>SUM(F38:T38)</f>
        <v>0</v>
      </c>
      <c r="V38" s="991">
        <f t="shared" si="6"/>
        <v>0</v>
      </c>
      <c r="W38" s="992" t="str">
        <f t="shared" si="7"/>
        <v>-</v>
      </c>
      <c r="X38" s="993" t="s">
        <v>473</v>
      </c>
      <c r="Y38" s="716">
        <f>0.956</f>
        <v>0.95599999999999996</v>
      </c>
      <c r="Z38" s="250">
        <f t="shared" ref="Z38:Z49" si="11">Y38*U38</f>
        <v>0</v>
      </c>
      <c r="AA38" s="942"/>
      <c r="AB38" s="994" t="s">
        <v>1262</v>
      </c>
      <c r="AC38" s="1303" t="s">
        <v>1927</v>
      </c>
      <c r="AD38" s="995"/>
      <c r="AE38" s="995"/>
      <c r="AF38" s="995"/>
      <c r="AG38" s="995"/>
      <c r="AH38" s="995"/>
      <c r="AI38" s="995"/>
      <c r="AJ38" s="995"/>
      <c r="AK38" s="995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945"/>
      <c r="BC38" s="643"/>
      <c r="BD38" s="643"/>
      <c r="BE38" s="643"/>
      <c r="BF38" s="643"/>
      <c r="BG38" s="643"/>
      <c r="BH38" s="946"/>
      <c r="BI38" s="133"/>
      <c r="BJ38" s="441"/>
      <c r="BK38" s="441">
        <v>1</v>
      </c>
      <c r="BL38" s="441"/>
      <c r="BM38" s="441"/>
      <c r="BN38" s="441"/>
      <c r="BO38" s="441"/>
      <c r="BP38" s="133"/>
      <c r="BQ38" s="133"/>
      <c r="BR38" s="133"/>
      <c r="BS38" s="133"/>
      <c r="BT38" s="75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</row>
    <row r="39" spans="1:86" s="949" customFormat="1" ht="13" customHeight="1">
      <c r="A39" s="1298"/>
      <c r="B39" s="996" t="s">
        <v>1929</v>
      </c>
      <c r="C39" s="997" t="s">
        <v>1347</v>
      </c>
      <c r="D39" s="978">
        <v>1</v>
      </c>
      <c r="E39" s="950">
        <v>141</v>
      </c>
      <c r="F39" s="1077"/>
      <c r="G39" s="1078"/>
      <c r="H39" s="1079"/>
      <c r="I39" s="1080"/>
      <c r="J39" s="1320"/>
      <c r="K39" s="1262"/>
      <c r="L39" s="1081"/>
      <c r="M39" s="1082"/>
      <c r="N39" s="849"/>
      <c r="O39" s="1083"/>
      <c r="P39" s="1308"/>
      <c r="Q39" s="1311"/>
      <c r="R39" s="1314"/>
      <c r="S39" s="1084"/>
      <c r="T39" s="1317"/>
      <c r="U39" s="938">
        <f t="shared" si="3"/>
        <v>0</v>
      </c>
      <c r="V39" s="979">
        <f t="shared" si="6"/>
        <v>0</v>
      </c>
      <c r="W39" s="980" t="str">
        <f t="shared" si="7"/>
        <v>-</v>
      </c>
      <c r="X39" s="981" t="s">
        <v>156</v>
      </c>
      <c r="Y39" s="716">
        <f>0.949</f>
        <v>0.94899999999999995</v>
      </c>
      <c r="Z39" s="250">
        <f t="shared" si="11"/>
        <v>0</v>
      </c>
      <c r="AA39" s="942"/>
      <c r="AB39" s="982" t="s">
        <v>1260</v>
      </c>
      <c r="AC39" s="1303"/>
      <c r="AD39" s="995"/>
      <c r="AE39" s="995"/>
      <c r="AF39" s="995"/>
      <c r="AG39" s="995"/>
      <c r="AH39" s="995"/>
      <c r="AI39" s="995"/>
      <c r="AJ39" s="995"/>
      <c r="AK39" s="995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945"/>
      <c r="BC39" s="643"/>
      <c r="BD39" s="643"/>
      <c r="BE39" s="643"/>
      <c r="BF39" s="643"/>
      <c r="BG39" s="643"/>
      <c r="BH39" s="946"/>
      <c r="BI39" s="133"/>
      <c r="BJ39" s="441"/>
      <c r="BK39" s="441"/>
      <c r="BL39" s="441">
        <v>1</v>
      </c>
      <c r="BM39" s="441"/>
      <c r="BN39" s="441"/>
      <c r="BO39" s="441"/>
      <c r="BP39" s="133"/>
      <c r="BQ39" s="133"/>
      <c r="BR39" s="133"/>
      <c r="BS39" s="133"/>
      <c r="BT39" s="75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</row>
    <row r="40" spans="1:86" s="949" customFormat="1" ht="13" customHeight="1">
      <c r="A40" s="1298"/>
      <c r="B40" s="996" t="s">
        <v>1930</v>
      </c>
      <c r="C40" s="997" t="s">
        <v>1348</v>
      </c>
      <c r="D40" s="978">
        <v>1</v>
      </c>
      <c r="E40" s="956">
        <v>255</v>
      </c>
      <c r="F40" s="1077"/>
      <c r="G40" s="1078"/>
      <c r="H40" s="1079"/>
      <c r="I40" s="1080"/>
      <c r="J40" s="1321"/>
      <c r="K40" s="1322"/>
      <c r="L40" s="1081"/>
      <c r="M40" s="1082"/>
      <c r="N40" s="849"/>
      <c r="O40" s="1068"/>
      <c r="P40" s="1323"/>
      <c r="Q40" s="1324"/>
      <c r="R40" s="1325"/>
      <c r="S40" s="1084"/>
      <c r="T40" s="1326"/>
      <c r="U40" s="957">
        <f t="shared" si="3"/>
        <v>0</v>
      </c>
      <c r="V40" s="957">
        <f t="shared" si="6"/>
        <v>0</v>
      </c>
      <c r="W40" s="958" t="str">
        <f t="shared" si="7"/>
        <v>-</v>
      </c>
      <c r="X40" s="998" t="s">
        <v>323</v>
      </c>
      <c r="Y40" s="716">
        <f>0.495</f>
        <v>0.495</v>
      </c>
      <c r="Z40" s="250">
        <f t="shared" si="11"/>
        <v>0</v>
      </c>
      <c r="AA40" s="942"/>
      <c r="AB40" s="982" t="s">
        <v>1261</v>
      </c>
      <c r="AC40" s="1303"/>
      <c r="AD40" s="995"/>
      <c r="AE40" s="995"/>
      <c r="AF40" s="995"/>
      <c r="AG40" s="995"/>
      <c r="AH40" s="995"/>
      <c r="AI40" s="995"/>
      <c r="AJ40" s="995"/>
      <c r="AK40" s="995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945"/>
      <c r="BC40" s="643"/>
      <c r="BD40" s="643"/>
      <c r="BE40" s="643"/>
      <c r="BF40" s="643"/>
      <c r="BG40" s="643"/>
      <c r="BH40" s="946"/>
      <c r="BI40" s="133"/>
      <c r="BJ40" s="441"/>
      <c r="BK40" s="441"/>
      <c r="BL40" s="441"/>
      <c r="BM40" s="441">
        <v>1</v>
      </c>
      <c r="BN40" s="441"/>
      <c r="BO40" s="441"/>
      <c r="BP40" s="133"/>
      <c r="BQ40" s="133"/>
      <c r="BR40" s="133"/>
      <c r="BS40" s="133"/>
      <c r="BT40" s="75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</row>
    <row r="41" spans="1:86" s="949" customFormat="1" ht="13" customHeight="1">
      <c r="A41" s="1298"/>
      <c r="B41" s="999" t="s">
        <v>1931</v>
      </c>
      <c r="C41" s="1000" t="s">
        <v>1353</v>
      </c>
      <c r="D41" s="1001">
        <v>1</v>
      </c>
      <c r="E41" s="950">
        <v>130</v>
      </c>
      <c r="F41" s="1085"/>
      <c r="G41" s="1086"/>
      <c r="H41" s="1087"/>
      <c r="I41" s="1088"/>
      <c r="J41" s="1334"/>
      <c r="K41" s="1336"/>
      <c r="L41" s="1089"/>
      <c r="M41" s="1090"/>
      <c r="N41" s="1091"/>
      <c r="O41" s="1075"/>
      <c r="P41" s="1337"/>
      <c r="Q41" s="1338"/>
      <c r="R41" s="1339"/>
      <c r="S41" s="1092"/>
      <c r="T41" s="1333"/>
      <c r="U41" s="938">
        <f t="shared" si="3"/>
        <v>0</v>
      </c>
      <c r="V41" s="973">
        <f t="shared" si="6"/>
        <v>0</v>
      </c>
      <c r="W41" s="974" t="str">
        <f t="shared" si="7"/>
        <v>-</v>
      </c>
      <c r="X41" s="975" t="s">
        <v>294</v>
      </c>
      <c r="Y41" s="716">
        <f>0.557</f>
        <v>0.55700000000000005</v>
      </c>
      <c r="Z41" s="250">
        <f t="shared" si="11"/>
        <v>0</v>
      </c>
      <c r="AA41" s="942"/>
      <c r="AB41" s="943" t="s">
        <v>1262</v>
      </c>
      <c r="AC41" s="1303"/>
      <c r="AD41" s="995"/>
      <c r="AE41" s="995"/>
      <c r="AF41" s="995"/>
      <c r="AG41" s="995"/>
      <c r="AH41" s="995"/>
      <c r="AI41" s="995"/>
      <c r="AJ41" s="995"/>
      <c r="AK41" s="995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945"/>
      <c r="BC41" s="643"/>
      <c r="BD41" s="643"/>
      <c r="BE41" s="643"/>
      <c r="BF41" s="643"/>
      <c r="BG41" s="643"/>
      <c r="BH41" s="946"/>
      <c r="BI41" s="133"/>
      <c r="BJ41" s="441"/>
      <c r="BK41" s="441">
        <v>1</v>
      </c>
      <c r="BL41" s="441"/>
      <c r="BM41" s="441"/>
      <c r="BN41" s="441"/>
      <c r="BO41" s="441"/>
      <c r="BP41" s="133"/>
      <c r="BQ41" s="133"/>
      <c r="BR41" s="133"/>
      <c r="BS41" s="133"/>
      <c r="BT41" s="75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</row>
    <row r="42" spans="1:86" s="949" customFormat="1" ht="13" customHeight="1">
      <c r="A42" s="1298"/>
      <c r="B42" s="1002" t="s">
        <v>1932</v>
      </c>
      <c r="C42" s="1003" t="s">
        <v>1354</v>
      </c>
      <c r="D42" s="984">
        <v>1</v>
      </c>
      <c r="E42" s="950">
        <v>224</v>
      </c>
      <c r="F42" s="1077"/>
      <c r="G42" s="1078"/>
      <c r="H42" s="1079"/>
      <c r="I42" s="1080"/>
      <c r="J42" s="1320"/>
      <c r="K42" s="1262"/>
      <c r="L42" s="1081"/>
      <c r="M42" s="1082"/>
      <c r="N42" s="849"/>
      <c r="O42" s="1083"/>
      <c r="P42" s="1308"/>
      <c r="Q42" s="1311"/>
      <c r="R42" s="1314"/>
      <c r="S42" s="1084"/>
      <c r="T42" s="1317"/>
      <c r="U42" s="938">
        <f t="shared" si="3"/>
        <v>0</v>
      </c>
      <c r="V42" s="979">
        <f t="shared" si="6"/>
        <v>0</v>
      </c>
      <c r="W42" s="980" t="str">
        <f t="shared" si="7"/>
        <v>-</v>
      </c>
      <c r="X42" s="981" t="s">
        <v>56</v>
      </c>
      <c r="Y42" s="716">
        <f>1.996</f>
        <v>1.996</v>
      </c>
      <c r="Z42" s="250">
        <f t="shared" si="11"/>
        <v>0</v>
      </c>
      <c r="AA42" s="942"/>
      <c r="AB42" s="982" t="s">
        <v>1260</v>
      </c>
      <c r="AC42" s="1303"/>
      <c r="AD42" s="995"/>
      <c r="AE42" s="995"/>
      <c r="AF42" s="995"/>
      <c r="AG42" s="995"/>
      <c r="AH42" s="995"/>
      <c r="AI42" s="995"/>
      <c r="AJ42" s="995"/>
      <c r="AK42" s="995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945"/>
      <c r="BC42" s="643"/>
      <c r="BD42" s="643"/>
      <c r="BE42" s="643"/>
      <c r="BF42" s="643"/>
      <c r="BG42" s="643"/>
      <c r="BH42" s="946"/>
      <c r="BI42" s="133"/>
      <c r="BJ42" s="441"/>
      <c r="BK42" s="441"/>
      <c r="BL42" s="441">
        <v>1</v>
      </c>
      <c r="BM42" s="441"/>
      <c r="BN42" s="441"/>
      <c r="BO42" s="441"/>
      <c r="BP42" s="133"/>
      <c r="BQ42" s="133"/>
      <c r="BR42" s="133"/>
      <c r="BS42" s="133"/>
      <c r="BT42" s="75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</row>
    <row r="43" spans="1:86" s="949" customFormat="1" ht="13" customHeight="1">
      <c r="A43" s="1298"/>
      <c r="B43" s="1004" t="s">
        <v>1933</v>
      </c>
      <c r="C43" s="1005" t="s">
        <v>1355</v>
      </c>
      <c r="D43" s="1006">
        <v>1</v>
      </c>
      <c r="E43" s="956">
        <v>368</v>
      </c>
      <c r="F43" s="1093"/>
      <c r="G43" s="1094"/>
      <c r="H43" s="1095"/>
      <c r="I43" s="1096"/>
      <c r="J43" s="1335"/>
      <c r="K43" s="1263"/>
      <c r="L43" s="1097"/>
      <c r="M43" s="1098"/>
      <c r="N43" s="861"/>
      <c r="O43" s="1099"/>
      <c r="P43" s="1309"/>
      <c r="Q43" s="1312"/>
      <c r="R43" s="1315"/>
      <c r="S43" s="1100"/>
      <c r="T43" s="1318"/>
      <c r="U43" s="957">
        <f t="shared" si="3"/>
        <v>0</v>
      </c>
      <c r="V43" s="957">
        <f t="shared" si="6"/>
        <v>0</v>
      </c>
      <c r="W43" s="958" t="str">
        <f t="shared" si="7"/>
        <v>-</v>
      </c>
      <c r="X43" s="998" t="s">
        <v>40</v>
      </c>
      <c r="Y43" s="716">
        <f>1.58</f>
        <v>1.58</v>
      </c>
      <c r="Z43" s="250">
        <f t="shared" si="11"/>
        <v>0</v>
      </c>
      <c r="AA43" s="942"/>
      <c r="AB43" s="982" t="s">
        <v>1261</v>
      </c>
      <c r="AC43" s="1303"/>
      <c r="AD43" s="995"/>
      <c r="AE43" s="995"/>
      <c r="AF43" s="995"/>
      <c r="AG43" s="995"/>
      <c r="AH43" s="995"/>
      <c r="AI43" s="995"/>
      <c r="AJ43" s="995"/>
      <c r="AK43" s="995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945"/>
      <c r="BC43" s="643"/>
      <c r="BD43" s="643"/>
      <c r="BE43" s="643"/>
      <c r="BF43" s="643"/>
      <c r="BG43" s="643"/>
      <c r="BH43" s="946"/>
      <c r="BI43" s="133"/>
      <c r="BJ43" s="441"/>
      <c r="BK43" s="441"/>
      <c r="BL43" s="441"/>
      <c r="BM43" s="441">
        <v>1</v>
      </c>
      <c r="BN43" s="441"/>
      <c r="BO43" s="441"/>
      <c r="BP43" s="133"/>
      <c r="BQ43" s="133"/>
      <c r="BR43" s="133"/>
      <c r="BS43" s="133"/>
      <c r="BT43" s="75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</row>
    <row r="44" spans="1:86" s="949" customFormat="1" ht="13" customHeight="1">
      <c r="A44" s="1298"/>
      <c r="B44" s="1007" t="s">
        <v>1934</v>
      </c>
      <c r="C44" s="1008" t="s">
        <v>1356</v>
      </c>
      <c r="D44" s="972">
        <v>1</v>
      </c>
      <c r="E44" s="950">
        <v>91</v>
      </c>
      <c r="F44" s="1101"/>
      <c r="G44" s="1102"/>
      <c r="H44" s="1103"/>
      <c r="I44" s="1104"/>
      <c r="J44" s="1319"/>
      <c r="K44" s="1261"/>
      <c r="L44" s="1105"/>
      <c r="M44" s="1106"/>
      <c r="N44" s="846"/>
      <c r="O44" s="1107"/>
      <c r="P44" s="1307"/>
      <c r="Q44" s="1310"/>
      <c r="R44" s="1313"/>
      <c r="S44" s="1108"/>
      <c r="T44" s="1316"/>
      <c r="U44" s="938">
        <f t="shared" si="3"/>
        <v>0</v>
      </c>
      <c r="V44" s="973">
        <f t="shared" si="6"/>
        <v>0</v>
      </c>
      <c r="W44" s="974" t="str">
        <f t="shared" si="7"/>
        <v>-</v>
      </c>
      <c r="X44" s="975" t="s">
        <v>320</v>
      </c>
      <c r="Y44" s="716">
        <f>0.878</f>
        <v>0.878</v>
      </c>
      <c r="Z44" s="250">
        <f t="shared" si="11"/>
        <v>0</v>
      </c>
      <c r="AA44" s="942"/>
      <c r="AB44" s="943" t="s">
        <v>1263</v>
      </c>
      <c r="AC44" s="1303"/>
      <c r="AD44" s="995"/>
      <c r="AE44" s="995"/>
      <c r="AF44" s="995"/>
      <c r="AG44" s="995"/>
      <c r="AH44" s="995"/>
      <c r="AI44" s="995"/>
      <c r="AJ44" s="995"/>
      <c r="AK44" s="995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945"/>
      <c r="BC44" s="643"/>
      <c r="BD44" s="643"/>
      <c r="BE44" s="643"/>
      <c r="BF44" s="643"/>
      <c r="BG44" s="643"/>
      <c r="BH44" s="946"/>
      <c r="BI44" s="133"/>
      <c r="BJ44" s="441">
        <v>1</v>
      </c>
      <c r="BK44" s="441"/>
      <c r="BL44" s="441"/>
      <c r="BM44" s="441"/>
      <c r="BN44" s="441"/>
      <c r="BO44" s="441"/>
      <c r="BP44" s="133"/>
      <c r="BQ44" s="133"/>
      <c r="BR44" s="133"/>
      <c r="BS44" s="133"/>
      <c r="BT44" s="75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</row>
    <row r="45" spans="1:86" s="949" customFormat="1" ht="13" customHeight="1">
      <c r="A45" s="1298"/>
      <c r="B45" s="996" t="s">
        <v>1935</v>
      </c>
      <c r="C45" s="997" t="s">
        <v>1357</v>
      </c>
      <c r="D45" s="978">
        <v>1</v>
      </c>
      <c r="E45" s="950">
        <v>134</v>
      </c>
      <c r="F45" s="1077"/>
      <c r="G45" s="1078"/>
      <c r="H45" s="1079"/>
      <c r="I45" s="1080"/>
      <c r="J45" s="1320"/>
      <c r="K45" s="1262"/>
      <c r="L45" s="1081"/>
      <c r="M45" s="1082"/>
      <c r="N45" s="849"/>
      <c r="O45" s="1083"/>
      <c r="P45" s="1308"/>
      <c r="Q45" s="1311"/>
      <c r="R45" s="1314"/>
      <c r="S45" s="1084"/>
      <c r="T45" s="1317"/>
      <c r="U45" s="938">
        <f t="shared" si="3"/>
        <v>0</v>
      </c>
      <c r="V45" s="979">
        <f t="shared" si="6"/>
        <v>0</v>
      </c>
      <c r="W45" s="980" t="str">
        <f t="shared" si="7"/>
        <v>-</v>
      </c>
      <c r="X45" s="981" t="s">
        <v>294</v>
      </c>
      <c r="Y45" s="716">
        <f>0.989</f>
        <v>0.98899999999999999</v>
      </c>
      <c r="Z45" s="250">
        <f t="shared" si="11"/>
        <v>0</v>
      </c>
      <c r="AA45" s="942"/>
      <c r="AB45" s="982" t="s">
        <v>1262</v>
      </c>
      <c r="AC45" s="1303"/>
      <c r="AD45" s="995"/>
      <c r="AE45" s="995"/>
      <c r="AF45" s="995"/>
      <c r="AG45" s="995"/>
      <c r="AH45" s="995"/>
      <c r="AI45" s="995"/>
      <c r="AJ45" s="995"/>
      <c r="AK45" s="995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945"/>
      <c r="BC45" s="643"/>
      <c r="BD45" s="643"/>
      <c r="BE45" s="643"/>
      <c r="BF45" s="643"/>
      <c r="BG45" s="643"/>
      <c r="BH45" s="946"/>
      <c r="BI45" s="133"/>
      <c r="BJ45" s="441"/>
      <c r="BK45" s="441">
        <v>1</v>
      </c>
      <c r="BL45" s="441"/>
      <c r="BM45" s="441"/>
      <c r="BN45" s="441"/>
      <c r="BO45" s="441"/>
      <c r="BP45" s="133"/>
      <c r="BQ45" s="133"/>
      <c r="BR45" s="133"/>
      <c r="BS45" s="133"/>
      <c r="BT45" s="75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</row>
    <row r="46" spans="1:86" s="949" customFormat="1" ht="13" customHeight="1">
      <c r="A46" s="1298"/>
      <c r="B46" s="996" t="s">
        <v>1936</v>
      </c>
      <c r="C46" s="997" t="s">
        <v>1358</v>
      </c>
      <c r="D46" s="978">
        <v>1</v>
      </c>
      <c r="E46" s="956">
        <v>192</v>
      </c>
      <c r="F46" s="1077"/>
      <c r="G46" s="1078"/>
      <c r="H46" s="1079"/>
      <c r="I46" s="1080"/>
      <c r="J46" s="1321"/>
      <c r="K46" s="1322"/>
      <c r="L46" s="1081"/>
      <c r="M46" s="1082"/>
      <c r="N46" s="849"/>
      <c r="O46" s="1068"/>
      <c r="P46" s="1323"/>
      <c r="Q46" s="1324"/>
      <c r="R46" s="1325"/>
      <c r="S46" s="1084"/>
      <c r="T46" s="1326"/>
      <c r="U46" s="957">
        <f t="shared" si="3"/>
        <v>0</v>
      </c>
      <c r="V46" s="957">
        <f t="shared" si="6"/>
        <v>0</v>
      </c>
      <c r="W46" s="958" t="str">
        <f t="shared" si="7"/>
        <v>-</v>
      </c>
      <c r="X46" s="998" t="s">
        <v>323</v>
      </c>
      <c r="Y46" s="716">
        <f>3.775</f>
        <v>3.7749999999999999</v>
      </c>
      <c r="Z46" s="250">
        <f t="shared" si="11"/>
        <v>0</v>
      </c>
      <c r="AA46" s="942"/>
      <c r="AB46" s="982" t="s">
        <v>1260</v>
      </c>
      <c r="AC46" s="1303"/>
      <c r="AD46" s="995"/>
      <c r="AE46" s="995"/>
      <c r="AF46" s="995"/>
      <c r="AG46" s="995"/>
      <c r="AH46" s="995"/>
      <c r="AI46" s="995"/>
      <c r="AJ46" s="995"/>
      <c r="AK46" s="995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945"/>
      <c r="BC46" s="643"/>
      <c r="BD46" s="643"/>
      <c r="BE46" s="643"/>
      <c r="BF46" s="643"/>
      <c r="BG46" s="643"/>
      <c r="BH46" s="946"/>
      <c r="BI46" s="133"/>
      <c r="BJ46" s="441"/>
      <c r="BK46" s="441"/>
      <c r="BL46" s="441">
        <v>1</v>
      </c>
      <c r="BM46" s="441"/>
      <c r="BN46" s="441"/>
      <c r="BO46" s="441"/>
      <c r="BP46" s="133"/>
      <c r="BQ46" s="133"/>
      <c r="BR46" s="133"/>
      <c r="BS46" s="133"/>
      <c r="BT46" s="75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</row>
    <row r="47" spans="1:86" s="949" customFormat="1" ht="13" customHeight="1">
      <c r="A47" s="1298"/>
      <c r="B47" s="999" t="s">
        <v>1937</v>
      </c>
      <c r="C47" s="1000" t="s">
        <v>1359</v>
      </c>
      <c r="D47" s="1001">
        <v>1</v>
      </c>
      <c r="E47" s="950">
        <v>128</v>
      </c>
      <c r="F47" s="1085"/>
      <c r="G47" s="1086"/>
      <c r="H47" s="1087"/>
      <c r="I47" s="1088"/>
      <c r="J47" s="1334"/>
      <c r="K47" s="1336"/>
      <c r="L47" s="1089"/>
      <c r="M47" s="1090"/>
      <c r="N47" s="1091"/>
      <c r="O47" s="1075"/>
      <c r="P47" s="1337"/>
      <c r="Q47" s="1338"/>
      <c r="R47" s="1339"/>
      <c r="S47" s="1092"/>
      <c r="T47" s="1333"/>
      <c r="U47" s="938">
        <f t="shared" si="3"/>
        <v>0</v>
      </c>
      <c r="V47" s="973">
        <f t="shared" si="6"/>
        <v>0</v>
      </c>
      <c r="W47" s="974" t="str">
        <f t="shared" si="7"/>
        <v>-</v>
      </c>
      <c r="X47" s="975" t="s">
        <v>323</v>
      </c>
      <c r="Y47" s="716">
        <f>2.855</f>
        <v>2.855</v>
      </c>
      <c r="Z47" s="250">
        <f t="shared" si="11"/>
        <v>0</v>
      </c>
      <c r="AA47" s="942"/>
      <c r="AB47" s="943" t="s">
        <v>1262</v>
      </c>
      <c r="AC47" s="1303"/>
      <c r="AD47" s="995"/>
      <c r="AE47" s="995"/>
      <c r="AF47" s="995"/>
      <c r="AG47" s="995"/>
      <c r="AH47" s="995"/>
      <c r="AI47" s="995"/>
      <c r="AJ47" s="995"/>
      <c r="AK47" s="995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945"/>
      <c r="BC47" s="643"/>
      <c r="BD47" s="643"/>
      <c r="BE47" s="643"/>
      <c r="BF47" s="643"/>
      <c r="BG47" s="643"/>
      <c r="BH47" s="946"/>
      <c r="BI47" s="133"/>
      <c r="BJ47" s="441"/>
      <c r="BK47" s="441">
        <v>1</v>
      </c>
      <c r="BL47" s="441"/>
      <c r="BM47" s="441"/>
      <c r="BN47" s="441"/>
      <c r="BO47" s="441"/>
      <c r="BP47" s="133"/>
      <c r="BQ47" s="133"/>
      <c r="BR47" s="133"/>
      <c r="BS47" s="133"/>
      <c r="BT47" s="75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</row>
    <row r="48" spans="1:86" s="949" customFormat="1" ht="13" customHeight="1">
      <c r="A48" s="1298"/>
      <c r="B48" s="996" t="s">
        <v>1938</v>
      </c>
      <c r="C48" s="1009" t="s">
        <v>1360</v>
      </c>
      <c r="D48" s="978">
        <v>1</v>
      </c>
      <c r="E48" s="950">
        <v>188</v>
      </c>
      <c r="F48" s="1077"/>
      <c r="G48" s="1078"/>
      <c r="H48" s="1079"/>
      <c r="I48" s="1080"/>
      <c r="J48" s="1320"/>
      <c r="K48" s="1262"/>
      <c r="L48" s="1081"/>
      <c r="M48" s="1082"/>
      <c r="N48" s="849"/>
      <c r="O48" s="1083"/>
      <c r="P48" s="1308"/>
      <c r="Q48" s="1311"/>
      <c r="R48" s="1314"/>
      <c r="S48" s="1084"/>
      <c r="T48" s="1317"/>
      <c r="U48" s="938">
        <f t="shared" si="3"/>
        <v>0</v>
      </c>
      <c r="V48" s="979">
        <f t="shared" si="6"/>
        <v>0</v>
      </c>
      <c r="W48" s="980" t="str">
        <f t="shared" si="7"/>
        <v>-</v>
      </c>
      <c r="X48" s="981" t="s">
        <v>56</v>
      </c>
      <c r="Y48" s="716">
        <f>1.908</f>
        <v>1.9079999999999999</v>
      </c>
      <c r="Z48" s="250">
        <f t="shared" si="11"/>
        <v>0</v>
      </c>
      <c r="AA48" s="942"/>
      <c r="AB48" s="982" t="s">
        <v>1260</v>
      </c>
      <c r="AC48" s="1303"/>
      <c r="AD48" s="995"/>
      <c r="AE48" s="995"/>
      <c r="AF48" s="995"/>
      <c r="AG48" s="995"/>
      <c r="AH48" s="995"/>
      <c r="AI48" s="995"/>
      <c r="AJ48" s="995"/>
      <c r="AK48" s="995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945"/>
      <c r="BC48" s="643"/>
      <c r="BD48" s="643"/>
      <c r="BE48" s="643"/>
      <c r="BF48" s="643"/>
      <c r="BG48" s="643"/>
      <c r="BH48" s="946"/>
      <c r="BI48" s="133"/>
      <c r="BJ48" s="441"/>
      <c r="BK48" s="441"/>
      <c r="BL48" s="441">
        <v>1</v>
      </c>
      <c r="BM48" s="441"/>
      <c r="BN48" s="441"/>
      <c r="BO48" s="441"/>
      <c r="BP48" s="133"/>
      <c r="BQ48" s="133"/>
      <c r="BR48" s="133"/>
      <c r="BS48" s="133"/>
      <c r="BT48" s="75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</row>
    <row r="49" spans="1:86" s="949" customFormat="1" ht="13" customHeight="1">
      <c r="A49" s="1299"/>
      <c r="B49" s="1004" t="s">
        <v>1939</v>
      </c>
      <c r="C49" s="1010" t="s">
        <v>1361</v>
      </c>
      <c r="D49" s="1006">
        <v>1</v>
      </c>
      <c r="E49" s="1011">
        <v>311</v>
      </c>
      <c r="F49" s="1093"/>
      <c r="G49" s="1094"/>
      <c r="H49" s="1095"/>
      <c r="I49" s="1096"/>
      <c r="J49" s="1335"/>
      <c r="K49" s="1263"/>
      <c r="L49" s="859"/>
      <c r="M49" s="1098"/>
      <c r="N49" s="861"/>
      <c r="O49" s="1099"/>
      <c r="P49" s="1309"/>
      <c r="Q49" s="1312"/>
      <c r="R49" s="1315"/>
      <c r="S49" s="1100"/>
      <c r="T49" s="1318"/>
      <c r="U49" s="957">
        <f t="shared" si="3"/>
        <v>0</v>
      </c>
      <c r="V49" s="957">
        <f t="shared" si="6"/>
        <v>0</v>
      </c>
      <c r="W49" s="958" t="str">
        <f t="shared" si="7"/>
        <v>-</v>
      </c>
      <c r="X49" s="1012" t="s">
        <v>351</v>
      </c>
      <c r="Y49" s="716">
        <f>1.656</f>
        <v>1.6559999999999999</v>
      </c>
      <c r="Z49" s="250">
        <f t="shared" si="11"/>
        <v>0</v>
      </c>
      <c r="AA49" s="942"/>
      <c r="AB49" s="982" t="s">
        <v>1261</v>
      </c>
      <c r="AC49" s="1303"/>
      <c r="AD49" s="995"/>
      <c r="AE49" s="995"/>
      <c r="AF49" s="995"/>
      <c r="AG49" s="995"/>
      <c r="AH49" s="995"/>
      <c r="AI49" s="995"/>
      <c r="AJ49" s="995"/>
      <c r="AK49" s="995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945"/>
      <c r="BC49" s="643"/>
      <c r="BD49" s="643"/>
      <c r="BE49" s="643"/>
      <c r="BF49" s="643"/>
      <c r="BG49" s="643"/>
      <c r="BH49" s="946"/>
      <c r="BI49" s="133"/>
      <c r="BJ49" s="441"/>
      <c r="BK49" s="441"/>
      <c r="BL49" s="441"/>
      <c r="BM49" s="441">
        <v>1</v>
      </c>
      <c r="BN49" s="441"/>
      <c r="BO49" s="441"/>
      <c r="BP49" s="133"/>
      <c r="BQ49" s="133"/>
      <c r="BR49" s="133"/>
      <c r="BS49" s="133"/>
      <c r="BT49" s="75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</row>
    <row r="50" spans="1:86" s="949" customFormat="1" ht="13" customHeight="1">
      <c r="A50" s="1013"/>
      <c r="B50" s="1014"/>
      <c r="C50" s="1015"/>
      <c r="D50" s="1292" t="s">
        <v>1769</v>
      </c>
      <c r="E50" s="1293"/>
      <c r="F50" s="502">
        <f>SUMPRODUCT($D$4:$D$49,F4:F49)</f>
        <v>0</v>
      </c>
      <c r="G50" s="503">
        <f t="shared" ref="G50:T50" si="12">SUMPRODUCT($D$4:$D$49,G4:G49)</f>
        <v>0</v>
      </c>
      <c r="H50" s="504">
        <f t="shared" si="12"/>
        <v>0</v>
      </c>
      <c r="I50" s="505">
        <f t="shared" si="12"/>
        <v>0</v>
      </c>
      <c r="J50" s="751">
        <f t="shared" si="12"/>
        <v>0</v>
      </c>
      <c r="K50" s="507">
        <f t="shared" si="12"/>
        <v>0</v>
      </c>
      <c r="L50" s="496">
        <f t="shared" si="12"/>
        <v>0</v>
      </c>
      <c r="M50" s="753">
        <f t="shared" si="12"/>
        <v>0</v>
      </c>
      <c r="N50" s="510">
        <f t="shared" si="12"/>
        <v>0</v>
      </c>
      <c r="O50" s="1016">
        <f t="shared" si="12"/>
        <v>0</v>
      </c>
      <c r="P50" s="511">
        <f t="shared" si="12"/>
        <v>0</v>
      </c>
      <c r="Q50" s="512">
        <f t="shared" si="12"/>
        <v>0</v>
      </c>
      <c r="R50" s="513">
        <f t="shared" si="12"/>
        <v>0</v>
      </c>
      <c r="S50" s="1017">
        <f t="shared" si="12"/>
        <v>0</v>
      </c>
      <c r="T50" s="515">
        <f t="shared" si="12"/>
        <v>0</v>
      </c>
      <c r="U50" s="973">
        <f>SUM(U4:U49)</f>
        <v>0</v>
      </c>
      <c r="V50" s="973">
        <f>SUM(V4:V49)</f>
        <v>0</v>
      </c>
      <c r="W50" s="1018"/>
      <c r="X50" s="1019"/>
      <c r="Y50" s="1020"/>
      <c r="Z50" s="1021"/>
      <c r="AA50" s="942"/>
      <c r="AB50" s="942"/>
      <c r="AC50" s="1150"/>
      <c r="AD50" s="976"/>
      <c r="AE50" s="976"/>
      <c r="AF50" s="976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945"/>
      <c r="BC50" s="643"/>
      <c r="BD50" s="643"/>
      <c r="BE50" s="643"/>
      <c r="BF50" s="643"/>
      <c r="BG50" s="643"/>
      <c r="BH50" s="946"/>
      <c r="BI50" s="133"/>
      <c r="BJ50" s="1022"/>
      <c r="BK50" s="133"/>
      <c r="BL50" s="133"/>
      <c r="BM50" s="133"/>
      <c r="BN50" s="133"/>
      <c r="BO50" s="133"/>
      <c r="BP50" s="133"/>
      <c r="BQ50" s="133"/>
      <c r="BR50" s="133"/>
      <c r="BS50" s="133"/>
      <c r="BT50" s="75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</row>
    <row r="51" spans="1:86" s="949" customFormat="1" ht="13" customHeight="1">
      <c r="A51" s="1023"/>
      <c r="B51" s="942"/>
      <c r="C51" s="942"/>
      <c r="D51" s="527"/>
      <c r="E51" s="1024"/>
      <c r="F51" s="527"/>
      <c r="G51" s="527"/>
      <c r="H51" s="527"/>
      <c r="I51" s="527"/>
      <c r="J51" s="527"/>
      <c r="K51" s="527"/>
      <c r="L51" s="527"/>
      <c r="M51" s="527"/>
      <c r="N51" s="527"/>
      <c r="O51" s="527"/>
      <c r="P51" s="527"/>
      <c r="Q51" s="527"/>
      <c r="R51" s="527"/>
      <c r="S51" s="527"/>
      <c r="T51" s="527"/>
      <c r="U51" s="1288" t="s">
        <v>1784</v>
      </c>
      <c r="V51" s="1288"/>
      <c r="W51" s="1025">
        <f>SUM(W4:W49)</f>
        <v>0</v>
      </c>
      <c r="X51" s="1026"/>
      <c r="Y51" s="1027"/>
      <c r="Z51" s="1028"/>
      <c r="AA51" s="942"/>
      <c r="AB51" s="942"/>
      <c r="AC51" s="47"/>
      <c r="AD51" s="976"/>
      <c r="AE51" s="976"/>
      <c r="AF51" s="976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75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133"/>
      <c r="BT51" s="75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</row>
    <row r="52" spans="1:86" s="47" customFormat="1" ht="18" customHeight="1">
      <c r="A52" s="1023"/>
      <c r="B52" s="1029"/>
      <c r="C52" s="1029"/>
      <c r="D52" s="1029"/>
      <c r="Y52" s="1030"/>
      <c r="Z52" s="1022"/>
      <c r="AD52" s="976"/>
      <c r="AE52" s="976"/>
      <c r="AF52" s="976"/>
      <c r="BH52" s="75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133"/>
      <c r="BT52" s="75"/>
    </row>
    <row r="53" spans="1:86" s="47" customFormat="1" ht="18" customHeight="1">
      <c r="A53" s="1023"/>
      <c r="B53" s="1029"/>
      <c r="C53" s="1029"/>
      <c r="D53" s="1029"/>
      <c r="Y53" s="1030"/>
      <c r="Z53" s="1022"/>
      <c r="AD53" s="976"/>
      <c r="AE53" s="976"/>
      <c r="AF53" s="976"/>
      <c r="BH53" s="75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133"/>
      <c r="BT53" s="75"/>
    </row>
    <row r="54" spans="1:86" s="47" customFormat="1" ht="18" customHeight="1">
      <c r="A54" s="1023"/>
      <c r="B54" s="1029"/>
      <c r="C54" s="1029"/>
      <c r="D54" s="1029"/>
      <c r="Y54" s="1030"/>
      <c r="Z54" s="1022"/>
      <c r="AD54" s="976"/>
      <c r="AE54" s="976"/>
      <c r="AF54" s="976"/>
      <c r="BH54" s="75"/>
      <c r="BI54" s="133"/>
      <c r="BJ54" s="133"/>
      <c r="BK54" s="133"/>
      <c r="BL54" s="133"/>
      <c r="BM54" s="133"/>
      <c r="BN54" s="133"/>
      <c r="BO54" s="133"/>
      <c r="BP54" s="133"/>
      <c r="BQ54" s="133"/>
      <c r="BR54" s="133"/>
      <c r="BS54" s="133"/>
      <c r="BT54" s="75"/>
    </row>
    <row r="55" spans="1:86" s="47" customFormat="1" ht="36" customHeight="1">
      <c r="A55" s="1023"/>
      <c r="B55" s="1029"/>
      <c r="C55" s="1029"/>
      <c r="D55" s="1029"/>
      <c r="Q55" s="1029"/>
      <c r="Y55" s="1030"/>
      <c r="Z55" s="1022"/>
      <c r="AD55" s="976"/>
      <c r="AE55" s="976"/>
      <c r="AF55" s="976"/>
      <c r="BH55" s="75"/>
      <c r="BI55" s="133"/>
      <c r="BJ55" s="133"/>
      <c r="BK55" s="133"/>
      <c r="BL55" s="133"/>
      <c r="BM55" s="133"/>
      <c r="BN55" s="133"/>
      <c r="BO55" s="133"/>
      <c r="BP55" s="133"/>
      <c r="BQ55" s="133"/>
      <c r="BR55" s="133"/>
      <c r="BS55" s="133"/>
      <c r="BT55" s="75"/>
    </row>
    <row r="56" spans="1:86" s="47" customFormat="1" ht="18" customHeight="1">
      <c r="A56" s="1023"/>
      <c r="B56" s="1029"/>
      <c r="C56" s="1029"/>
      <c r="D56" s="1029"/>
      <c r="Y56" s="1030"/>
      <c r="Z56" s="1022"/>
      <c r="AD56" s="976"/>
      <c r="AE56" s="976"/>
      <c r="AF56" s="976"/>
      <c r="BH56" s="75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133"/>
      <c r="BT56" s="75"/>
    </row>
    <row r="57" spans="1:86" s="47" customFormat="1" ht="18" customHeight="1">
      <c r="A57" s="1023"/>
      <c r="B57" s="1029"/>
      <c r="C57" s="1029"/>
      <c r="D57" s="1029"/>
      <c r="Y57" s="1030"/>
      <c r="Z57" s="1022"/>
      <c r="AD57" s="976"/>
      <c r="AE57" s="976"/>
      <c r="AF57" s="976"/>
      <c r="BH57" s="75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133"/>
      <c r="BT57" s="75"/>
    </row>
    <row r="58" spans="1:86" s="47" customFormat="1" ht="18" customHeight="1">
      <c r="A58" s="1023"/>
      <c r="B58" s="1029"/>
      <c r="C58" s="1029"/>
      <c r="D58" s="1029"/>
      <c r="E58" s="1029"/>
      <c r="F58" s="1029"/>
      <c r="G58" s="1029"/>
      <c r="H58" s="1029"/>
      <c r="I58" s="1029"/>
      <c r="J58" s="1029"/>
      <c r="K58" s="1029"/>
      <c r="L58" s="1029"/>
      <c r="M58" s="1029"/>
      <c r="N58" s="1029"/>
      <c r="O58" s="1029"/>
      <c r="P58" s="1029"/>
      <c r="Q58" s="1029"/>
      <c r="R58" s="1029"/>
      <c r="S58" s="1029"/>
      <c r="T58" s="1029"/>
      <c r="U58" s="1029"/>
      <c r="V58" s="1029"/>
      <c r="W58" s="1029"/>
      <c r="Y58" s="1031"/>
      <c r="Z58" s="1032"/>
      <c r="BH58" s="75"/>
      <c r="BI58" s="133"/>
      <c r="BJ58" s="133"/>
      <c r="BK58" s="133"/>
      <c r="BL58" s="133"/>
      <c r="BM58" s="133"/>
      <c r="BN58" s="133"/>
      <c r="BO58" s="133"/>
      <c r="BP58" s="133"/>
      <c r="BQ58" s="133"/>
      <c r="BR58" s="133"/>
      <c r="BS58" s="133"/>
      <c r="BT58" s="75"/>
    </row>
    <row r="59" spans="1:86" s="47" customFormat="1" ht="18" customHeight="1">
      <c r="A59" s="1023"/>
      <c r="B59" s="1029"/>
      <c r="C59" s="1029"/>
      <c r="D59" s="1029"/>
      <c r="E59" s="1029"/>
      <c r="F59" s="1029"/>
      <c r="G59" s="1029"/>
      <c r="H59" s="1029"/>
      <c r="I59" s="1029"/>
      <c r="J59" s="1029"/>
      <c r="K59" s="1029"/>
      <c r="L59" s="1029"/>
      <c r="M59" s="1029"/>
      <c r="N59" s="1029"/>
      <c r="O59" s="1029"/>
      <c r="P59" s="1029"/>
      <c r="Q59" s="1029"/>
      <c r="R59" s="1029"/>
      <c r="S59" s="1029"/>
      <c r="T59" s="1029"/>
      <c r="U59" s="1029"/>
      <c r="V59" s="1029"/>
      <c r="W59" s="1029"/>
      <c r="Y59" s="1031"/>
      <c r="Z59" s="1032"/>
      <c r="BH59" s="75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133"/>
      <c r="BT59" s="75"/>
    </row>
  </sheetData>
  <sheetProtection algorithmName="SHA-512" hashValue="nrZUQWJt7Jg1dxNe5qkTEUoOjbCbSqbdLhPQ1aW5+j6th+Jgj7sGf/Q7MpXx0LesKADlnUwI33bhUY+7NTDnwA==" saltValue="n0y8jjmKTYPfM7tSFPNH9Q==" spinCount="100000" sheet="1" objects="1" scenarios="1"/>
  <mergeCells count="49">
    <mergeCell ref="T47:T49"/>
    <mergeCell ref="J47:J49"/>
    <mergeCell ref="K47:K49"/>
    <mergeCell ref="P47:P49"/>
    <mergeCell ref="Q47:Q49"/>
    <mergeCell ref="R47:R49"/>
    <mergeCell ref="T41:T43"/>
    <mergeCell ref="J44:J46"/>
    <mergeCell ref="K44:K46"/>
    <mergeCell ref="P44:P46"/>
    <mergeCell ref="Q44:Q46"/>
    <mergeCell ref="R44:R46"/>
    <mergeCell ref="T44:T46"/>
    <mergeCell ref="J41:J43"/>
    <mergeCell ref="K41:K43"/>
    <mergeCell ref="P41:P43"/>
    <mergeCell ref="Q41:Q43"/>
    <mergeCell ref="R41:R43"/>
    <mergeCell ref="P26:P37"/>
    <mergeCell ref="Q26:Q37"/>
    <mergeCell ref="R26:R37"/>
    <mergeCell ref="T26:T37"/>
    <mergeCell ref="J38:J40"/>
    <mergeCell ref="K38:K40"/>
    <mergeCell ref="P38:P40"/>
    <mergeCell ref="Q38:Q40"/>
    <mergeCell ref="R38:R40"/>
    <mergeCell ref="T38:T40"/>
    <mergeCell ref="J26:J37"/>
    <mergeCell ref="K26:K37"/>
    <mergeCell ref="L26:L37"/>
    <mergeCell ref="M26:M37"/>
    <mergeCell ref="N26:N37"/>
    <mergeCell ref="BP2:BR2"/>
    <mergeCell ref="U51:V51"/>
    <mergeCell ref="F1:T1"/>
    <mergeCell ref="BJ2:BO2"/>
    <mergeCell ref="C2:E2"/>
    <mergeCell ref="U1:X1"/>
    <mergeCell ref="U2:V2"/>
    <mergeCell ref="D50:E50"/>
    <mergeCell ref="A1:D1"/>
    <mergeCell ref="A15:A25"/>
    <mergeCell ref="A26:A37"/>
    <mergeCell ref="A38:A49"/>
    <mergeCell ref="A4:A14"/>
    <mergeCell ref="AC38:AC49"/>
    <mergeCell ref="O4:O14"/>
    <mergeCell ref="O15:O25"/>
  </mergeCells>
  <phoneticPr fontId="7" type="noConversion"/>
  <pageMargins left="0.5" right="0.5" top="0.75" bottom="0.75" header="0.27777800000000002" footer="0.27777800000000002"/>
  <pageSetup orientation="portrait" r:id="rId1"/>
  <headerFooter>
    <oddFooter>&amp;L&amp;"Helvetica,Regular"&amp;11&amp;K000000	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1:JN143"/>
  <sheetViews>
    <sheetView showGridLines="0" zoomScale="110" zoomScaleNormal="5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J13" sqref="J13"/>
    </sheetView>
  </sheetViews>
  <sheetFormatPr baseColWidth="10" defaultColWidth="30.5" defaultRowHeight="18" customHeight="1"/>
  <cols>
    <col min="1" max="1" width="9.5" style="36" customWidth="1"/>
    <col min="2" max="2" width="15.33203125" style="37" customWidth="1"/>
    <col min="3" max="3" width="10.33203125" style="37" customWidth="1"/>
    <col min="4" max="4" width="13.5" style="37" customWidth="1"/>
    <col min="5" max="5" width="24.6640625" style="25" customWidth="1"/>
    <col min="6" max="6" width="9.1640625" style="25" customWidth="1"/>
    <col min="7" max="12" width="8.33203125" style="25" customWidth="1"/>
    <col min="13" max="13" width="6.5" style="25" customWidth="1"/>
    <col min="14" max="14" width="7.5" style="25" customWidth="1"/>
    <col min="15" max="15" width="14.1640625" style="25" customWidth="1"/>
    <col min="16" max="16" width="23.33203125" style="37" hidden="1" customWidth="1"/>
    <col min="17" max="17" width="23.33203125" style="25" hidden="1" customWidth="1"/>
    <col min="18" max="18" width="4" style="25" customWidth="1"/>
    <col min="19" max="19" width="9" style="25" customWidth="1"/>
    <col min="20" max="37" width="23.33203125" style="25" customWidth="1"/>
    <col min="38" max="38" width="8.1640625" style="42" hidden="1" customWidth="1"/>
    <col min="39" max="39" width="7.33203125" style="45" hidden="1" customWidth="1"/>
    <col min="40" max="41" width="10.1640625" style="45" hidden="1" customWidth="1"/>
    <col min="42" max="42" width="11.6640625" style="45" hidden="1" customWidth="1"/>
    <col min="43" max="43" width="13.1640625" style="45" hidden="1" customWidth="1"/>
    <col min="44" max="44" width="8.83203125" style="45" hidden="1" customWidth="1"/>
    <col min="45" max="45" width="17.83203125" style="42" hidden="1" customWidth="1"/>
    <col min="46" max="48" width="17.83203125" style="25" customWidth="1"/>
    <col min="49" max="275" width="30.5" style="25" customWidth="1"/>
    <col min="276" max="16384" width="30.5" style="25"/>
  </cols>
  <sheetData>
    <row r="1" spans="1:274" ht="73" customHeight="1">
      <c r="A1" s="363"/>
      <c r="B1" s="1345" t="e" vm="1">
        <v>#VALUE!</v>
      </c>
      <c r="C1" s="1345"/>
      <c r="D1" s="1345"/>
      <c r="E1" s="1345"/>
      <c r="F1" s="364"/>
      <c r="G1" s="1344" t="s">
        <v>1951</v>
      </c>
      <c r="H1" s="1344"/>
      <c r="I1" s="1344"/>
      <c r="J1" s="1344"/>
      <c r="K1" s="1344"/>
      <c r="L1" s="1344"/>
      <c r="M1" s="1343"/>
      <c r="N1" s="1343"/>
      <c r="O1" s="1343"/>
      <c r="P1" s="22"/>
      <c r="Q1" s="23"/>
      <c r="R1" s="28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41"/>
      <c r="AM1" s="43"/>
      <c r="AN1" s="43"/>
      <c r="AO1" s="43"/>
      <c r="AP1" s="43"/>
      <c r="AQ1" s="43"/>
      <c r="AR1" s="43"/>
      <c r="AS1" s="41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4"/>
    </row>
    <row r="2" spans="1:274" s="217" customFormat="1" ht="25" customHeight="1">
      <c r="A2" s="1109" t="s">
        <v>1736</v>
      </c>
      <c r="B2" s="205"/>
      <c r="C2" s="205"/>
      <c r="D2" s="206"/>
      <c r="E2" s="1346" t="s">
        <v>1774</v>
      </c>
      <c r="F2" s="1346"/>
      <c r="G2" s="207">
        <v>7001</v>
      </c>
      <c r="H2" s="208">
        <v>9005</v>
      </c>
      <c r="I2" s="209">
        <v>7046</v>
      </c>
      <c r="J2" s="210">
        <v>5015</v>
      </c>
      <c r="K2" s="211">
        <v>1018</v>
      </c>
      <c r="L2" s="212">
        <v>3020</v>
      </c>
      <c r="M2" s="1291" t="s">
        <v>1775</v>
      </c>
      <c r="N2" s="1291"/>
      <c r="O2" s="213">
        <f>SUM(Q4:Q135)</f>
        <v>0</v>
      </c>
      <c r="P2" s="214"/>
      <c r="Q2" s="215"/>
      <c r="R2" s="216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218"/>
      <c r="AK2" s="218"/>
      <c r="AL2" s="219"/>
      <c r="AM2" s="1342" t="s">
        <v>1344</v>
      </c>
      <c r="AN2" s="1342"/>
      <c r="AO2" s="1342"/>
      <c r="AP2" s="1342"/>
      <c r="AQ2" s="1342"/>
      <c r="AR2" s="1342"/>
      <c r="AS2" s="220"/>
      <c r="AT2" s="221"/>
      <c r="AU2" s="221"/>
      <c r="AV2" s="221"/>
      <c r="AW2" s="221"/>
      <c r="AX2" s="221"/>
      <c r="AY2" s="221"/>
      <c r="AZ2" s="221"/>
      <c r="BA2" s="221"/>
      <c r="BB2" s="221"/>
      <c r="BC2" s="221"/>
      <c r="BD2" s="221"/>
      <c r="BE2" s="221"/>
      <c r="BF2" s="221"/>
      <c r="BG2" s="221"/>
      <c r="BH2" s="221"/>
      <c r="BI2" s="221"/>
      <c r="BJ2" s="221"/>
      <c r="BK2" s="221"/>
      <c r="BL2" s="221"/>
      <c r="BM2" s="221"/>
      <c r="BN2" s="221"/>
      <c r="BO2" s="221"/>
      <c r="BP2" s="221"/>
      <c r="BQ2" s="221"/>
      <c r="BR2" s="221"/>
      <c r="BS2" s="221"/>
      <c r="BT2" s="221"/>
      <c r="BU2" s="221"/>
      <c r="BV2" s="221"/>
      <c r="BW2" s="221"/>
      <c r="BX2" s="221"/>
      <c r="BY2" s="221"/>
      <c r="BZ2" s="221"/>
      <c r="CA2" s="221"/>
      <c r="CB2" s="221"/>
      <c r="CC2" s="221"/>
      <c r="CD2" s="221"/>
      <c r="CE2" s="221"/>
      <c r="CF2" s="221"/>
      <c r="CG2" s="221"/>
      <c r="CH2" s="221"/>
      <c r="CI2" s="221"/>
      <c r="CJ2" s="221"/>
      <c r="CK2" s="221"/>
      <c r="CL2" s="221"/>
      <c r="CM2" s="221"/>
      <c r="CN2" s="221"/>
      <c r="CO2" s="221"/>
      <c r="CP2" s="221"/>
      <c r="CQ2" s="221"/>
      <c r="CR2" s="221"/>
      <c r="CS2" s="221"/>
      <c r="CT2" s="221"/>
      <c r="CU2" s="221"/>
      <c r="CV2" s="221"/>
      <c r="CW2" s="221"/>
      <c r="CX2" s="221"/>
      <c r="CY2" s="221"/>
      <c r="CZ2" s="221"/>
      <c r="DA2" s="221"/>
      <c r="DB2" s="221"/>
      <c r="DC2" s="221"/>
      <c r="DD2" s="221"/>
      <c r="DE2" s="221"/>
      <c r="DF2" s="221"/>
      <c r="DG2" s="221"/>
      <c r="DH2" s="221"/>
      <c r="DI2" s="221"/>
      <c r="DJ2" s="221"/>
      <c r="DK2" s="221"/>
      <c r="DL2" s="221"/>
      <c r="DM2" s="221"/>
      <c r="DN2" s="221"/>
      <c r="DO2" s="221"/>
      <c r="DP2" s="221"/>
      <c r="DQ2" s="221"/>
      <c r="DR2" s="221"/>
      <c r="DS2" s="221"/>
      <c r="DT2" s="221"/>
      <c r="DU2" s="221"/>
      <c r="DV2" s="221"/>
      <c r="DW2" s="221"/>
      <c r="DX2" s="221"/>
      <c r="DY2" s="221"/>
      <c r="DZ2" s="221"/>
      <c r="EA2" s="221"/>
      <c r="EB2" s="221"/>
      <c r="EC2" s="221"/>
      <c r="ED2" s="221"/>
      <c r="EE2" s="221"/>
      <c r="EF2" s="221"/>
      <c r="EG2" s="221"/>
      <c r="EH2" s="221"/>
      <c r="EI2" s="221"/>
      <c r="EJ2" s="221"/>
      <c r="EK2" s="221"/>
      <c r="EL2" s="221"/>
      <c r="EM2" s="221"/>
      <c r="EN2" s="221"/>
      <c r="EO2" s="221"/>
      <c r="EP2" s="221"/>
      <c r="EQ2" s="221"/>
      <c r="ER2" s="221"/>
      <c r="ES2" s="221"/>
      <c r="ET2" s="221"/>
      <c r="EU2" s="221"/>
      <c r="EV2" s="221"/>
      <c r="EW2" s="221"/>
      <c r="EX2" s="221"/>
      <c r="EY2" s="221"/>
      <c r="EZ2" s="221"/>
      <c r="FA2" s="221"/>
      <c r="FB2" s="221"/>
      <c r="FC2" s="221"/>
      <c r="FD2" s="221"/>
      <c r="FE2" s="221"/>
      <c r="FF2" s="221"/>
      <c r="FG2" s="221"/>
      <c r="FH2" s="221"/>
      <c r="FI2" s="221"/>
      <c r="FJ2" s="221"/>
      <c r="FK2" s="221"/>
      <c r="FL2" s="221"/>
      <c r="FM2" s="221"/>
      <c r="FN2" s="221"/>
      <c r="FO2" s="221"/>
      <c r="FP2" s="221"/>
      <c r="FQ2" s="221"/>
      <c r="FR2" s="221"/>
      <c r="FS2" s="221"/>
      <c r="FT2" s="221"/>
      <c r="FU2" s="221"/>
      <c r="FV2" s="221"/>
      <c r="FW2" s="221"/>
      <c r="FX2" s="221"/>
      <c r="FY2" s="221"/>
      <c r="FZ2" s="221"/>
      <c r="GA2" s="221"/>
      <c r="GB2" s="221"/>
      <c r="GC2" s="221"/>
      <c r="GD2" s="221"/>
      <c r="GE2" s="221"/>
      <c r="GF2" s="221"/>
      <c r="GG2" s="221"/>
      <c r="GH2" s="221"/>
      <c r="GI2" s="221"/>
      <c r="GJ2" s="221"/>
      <c r="GK2" s="221"/>
      <c r="GL2" s="221"/>
      <c r="GM2" s="221"/>
      <c r="GN2" s="221"/>
      <c r="GO2" s="221"/>
      <c r="GP2" s="221"/>
      <c r="GQ2" s="221"/>
      <c r="GR2" s="221"/>
      <c r="GS2" s="221"/>
      <c r="GT2" s="221"/>
      <c r="GU2" s="221"/>
      <c r="GV2" s="221"/>
      <c r="GW2" s="221"/>
      <c r="GX2" s="221"/>
      <c r="GY2" s="221"/>
      <c r="GZ2" s="221"/>
      <c r="HA2" s="221"/>
      <c r="HB2" s="221"/>
      <c r="HC2" s="221"/>
      <c r="HD2" s="221"/>
      <c r="HE2" s="221"/>
      <c r="HF2" s="221"/>
      <c r="HG2" s="221"/>
      <c r="HH2" s="221"/>
      <c r="HI2" s="221"/>
      <c r="HJ2" s="221"/>
      <c r="HK2" s="221"/>
      <c r="HL2" s="221"/>
      <c r="HM2" s="221"/>
      <c r="HN2" s="221"/>
      <c r="HO2" s="221"/>
      <c r="HP2" s="221"/>
      <c r="HQ2" s="221"/>
      <c r="HR2" s="221"/>
      <c r="HS2" s="221"/>
      <c r="HT2" s="221"/>
      <c r="HU2" s="221"/>
      <c r="HV2" s="221"/>
      <c r="HW2" s="221"/>
      <c r="HX2" s="221"/>
      <c r="HY2" s="221"/>
      <c r="HZ2" s="221"/>
      <c r="IA2" s="221"/>
      <c r="IB2" s="221"/>
      <c r="IC2" s="221"/>
      <c r="ID2" s="221"/>
      <c r="IE2" s="221"/>
      <c r="IF2" s="221"/>
      <c r="IG2" s="221"/>
      <c r="IH2" s="221"/>
      <c r="II2" s="221"/>
      <c r="IJ2" s="221"/>
      <c r="IK2" s="221"/>
      <c r="IL2" s="221"/>
      <c r="IM2" s="221"/>
      <c r="IN2" s="221"/>
      <c r="IO2" s="221"/>
      <c r="IP2" s="221"/>
      <c r="IQ2" s="221"/>
      <c r="IR2" s="221"/>
      <c r="IS2" s="221"/>
      <c r="IT2" s="221"/>
      <c r="IU2" s="221"/>
      <c r="IV2" s="221"/>
      <c r="IW2" s="221"/>
      <c r="IX2" s="221"/>
      <c r="IY2" s="221"/>
      <c r="IZ2" s="221"/>
      <c r="JA2" s="221"/>
      <c r="JB2" s="221"/>
      <c r="JC2" s="221"/>
      <c r="JD2" s="221"/>
      <c r="JE2" s="221"/>
      <c r="JF2" s="221"/>
      <c r="JG2" s="221"/>
      <c r="JH2" s="221"/>
      <c r="JI2" s="221"/>
      <c r="JJ2" s="221"/>
      <c r="JK2" s="221"/>
      <c r="JL2" s="221"/>
      <c r="JM2" s="221"/>
      <c r="JN2" s="222"/>
    </row>
    <row r="3" spans="1:274" s="217" customFormat="1" ht="30" customHeight="1">
      <c r="A3" s="223" t="s">
        <v>2</v>
      </c>
      <c r="B3" s="223" t="s">
        <v>3</v>
      </c>
      <c r="C3" s="223" t="s">
        <v>4</v>
      </c>
      <c r="D3" s="224" t="s">
        <v>1789</v>
      </c>
      <c r="E3" s="224" t="s">
        <v>680</v>
      </c>
      <c r="F3" s="225" t="s">
        <v>1776</v>
      </c>
      <c r="G3" s="226" t="s">
        <v>1963</v>
      </c>
      <c r="H3" s="227" t="s">
        <v>557</v>
      </c>
      <c r="I3" s="228" t="s">
        <v>1962</v>
      </c>
      <c r="J3" s="229" t="s">
        <v>558</v>
      </c>
      <c r="K3" s="230" t="s">
        <v>559</v>
      </c>
      <c r="L3" s="231" t="s">
        <v>560</v>
      </c>
      <c r="M3" s="232" t="s">
        <v>5</v>
      </c>
      <c r="N3" s="233" t="s">
        <v>1790</v>
      </c>
      <c r="O3" s="225" t="s">
        <v>1763</v>
      </c>
      <c r="P3" s="234" t="s">
        <v>6</v>
      </c>
      <c r="Q3" s="234" t="s">
        <v>1</v>
      </c>
      <c r="R3" s="216"/>
      <c r="S3" s="235" t="s">
        <v>1256</v>
      </c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9"/>
      <c r="AM3" s="236" t="s">
        <v>1340</v>
      </c>
      <c r="AN3" s="236" t="s">
        <v>1341</v>
      </c>
      <c r="AO3" s="236" t="s">
        <v>1338</v>
      </c>
      <c r="AP3" s="236" t="s">
        <v>1339</v>
      </c>
      <c r="AQ3" s="236" t="s">
        <v>1342</v>
      </c>
      <c r="AR3" s="236" t="s">
        <v>1343</v>
      </c>
      <c r="AS3" s="220"/>
      <c r="AT3" s="221"/>
      <c r="AU3" s="221"/>
      <c r="AV3" s="221"/>
      <c r="AW3" s="221"/>
      <c r="AX3" s="221"/>
      <c r="AY3" s="221"/>
      <c r="AZ3" s="221"/>
      <c r="BA3" s="221"/>
      <c r="BB3" s="221"/>
      <c r="BC3" s="221"/>
      <c r="BD3" s="221"/>
      <c r="BE3" s="221"/>
      <c r="BF3" s="221"/>
      <c r="BG3" s="221"/>
      <c r="BH3" s="221"/>
      <c r="BI3" s="221"/>
      <c r="BJ3" s="221"/>
      <c r="BK3" s="221"/>
      <c r="BL3" s="221"/>
      <c r="BM3" s="221"/>
      <c r="BN3" s="221"/>
      <c r="BO3" s="221"/>
      <c r="BP3" s="221"/>
      <c r="BQ3" s="221"/>
      <c r="BR3" s="221"/>
      <c r="BS3" s="221"/>
      <c r="BT3" s="221"/>
      <c r="BU3" s="221"/>
      <c r="BV3" s="221"/>
      <c r="BW3" s="221"/>
      <c r="BX3" s="221"/>
      <c r="BY3" s="221"/>
      <c r="BZ3" s="221"/>
      <c r="CA3" s="221"/>
      <c r="CB3" s="221"/>
      <c r="CC3" s="221"/>
      <c r="CD3" s="221"/>
      <c r="CE3" s="221"/>
      <c r="CF3" s="221"/>
      <c r="CG3" s="221"/>
      <c r="CH3" s="221"/>
      <c r="CI3" s="221"/>
      <c r="CJ3" s="221"/>
      <c r="CK3" s="221"/>
      <c r="CL3" s="221"/>
      <c r="CM3" s="221"/>
      <c r="CN3" s="221"/>
      <c r="CO3" s="221"/>
      <c r="CP3" s="221"/>
      <c r="CQ3" s="221"/>
      <c r="CR3" s="221"/>
      <c r="CS3" s="221"/>
      <c r="CT3" s="221"/>
      <c r="CU3" s="221"/>
      <c r="CV3" s="221"/>
      <c r="CW3" s="221"/>
      <c r="CX3" s="221"/>
      <c r="CY3" s="221"/>
      <c r="CZ3" s="221"/>
      <c r="DA3" s="221"/>
      <c r="DB3" s="221"/>
      <c r="DC3" s="221"/>
      <c r="DD3" s="221"/>
      <c r="DE3" s="221"/>
      <c r="DF3" s="221"/>
      <c r="DG3" s="221"/>
      <c r="DH3" s="221"/>
      <c r="DI3" s="221"/>
      <c r="DJ3" s="221"/>
      <c r="DK3" s="221"/>
      <c r="DL3" s="221"/>
      <c r="DM3" s="221"/>
      <c r="DN3" s="221"/>
      <c r="DO3" s="221"/>
      <c r="DP3" s="221"/>
      <c r="DQ3" s="221"/>
      <c r="DR3" s="221"/>
      <c r="DS3" s="221"/>
      <c r="DT3" s="221"/>
      <c r="DU3" s="221"/>
      <c r="DV3" s="221"/>
      <c r="DW3" s="221"/>
      <c r="DX3" s="221"/>
      <c r="DY3" s="221"/>
      <c r="DZ3" s="221"/>
      <c r="EA3" s="221"/>
      <c r="EB3" s="221"/>
      <c r="EC3" s="221"/>
      <c r="ED3" s="221"/>
      <c r="EE3" s="221"/>
      <c r="EF3" s="221"/>
      <c r="EG3" s="221"/>
      <c r="EH3" s="221"/>
      <c r="EI3" s="221"/>
      <c r="EJ3" s="221"/>
      <c r="EK3" s="221"/>
      <c r="EL3" s="221"/>
      <c r="EM3" s="221"/>
      <c r="EN3" s="221"/>
      <c r="EO3" s="221"/>
      <c r="EP3" s="221"/>
      <c r="EQ3" s="221"/>
      <c r="ER3" s="221"/>
      <c r="ES3" s="221"/>
      <c r="ET3" s="221"/>
      <c r="EU3" s="221"/>
      <c r="EV3" s="221"/>
      <c r="EW3" s="221"/>
      <c r="EX3" s="221"/>
      <c r="EY3" s="221"/>
      <c r="EZ3" s="221"/>
      <c r="FA3" s="221"/>
      <c r="FB3" s="221"/>
      <c r="FC3" s="221"/>
      <c r="FD3" s="221"/>
      <c r="FE3" s="221"/>
      <c r="FF3" s="221"/>
      <c r="FG3" s="221"/>
      <c r="FH3" s="221"/>
      <c r="FI3" s="221"/>
      <c r="FJ3" s="221"/>
      <c r="FK3" s="221"/>
      <c r="FL3" s="221"/>
      <c r="FM3" s="221"/>
      <c r="FN3" s="221"/>
      <c r="FO3" s="221"/>
      <c r="FP3" s="221"/>
      <c r="FQ3" s="221"/>
      <c r="FR3" s="221"/>
      <c r="FS3" s="221"/>
      <c r="FT3" s="221"/>
      <c r="FU3" s="221"/>
      <c r="FV3" s="221"/>
      <c r="FW3" s="221"/>
      <c r="FX3" s="221"/>
      <c r="FY3" s="221"/>
      <c r="FZ3" s="221"/>
      <c r="GA3" s="221"/>
      <c r="GB3" s="221"/>
      <c r="GC3" s="221"/>
      <c r="GD3" s="221"/>
      <c r="GE3" s="221"/>
      <c r="GF3" s="221"/>
      <c r="GG3" s="221"/>
      <c r="GH3" s="221"/>
      <c r="GI3" s="221"/>
      <c r="GJ3" s="221"/>
      <c r="GK3" s="221"/>
      <c r="GL3" s="221"/>
      <c r="GM3" s="221"/>
      <c r="GN3" s="221"/>
      <c r="GO3" s="221"/>
      <c r="GP3" s="221"/>
      <c r="GQ3" s="221"/>
      <c r="GR3" s="221"/>
      <c r="GS3" s="221"/>
      <c r="GT3" s="221"/>
      <c r="GU3" s="221"/>
      <c r="GV3" s="221"/>
      <c r="GW3" s="221"/>
      <c r="GX3" s="221"/>
      <c r="GY3" s="221"/>
      <c r="GZ3" s="221"/>
      <c r="HA3" s="221"/>
      <c r="HB3" s="221"/>
      <c r="HC3" s="221"/>
      <c r="HD3" s="221"/>
      <c r="HE3" s="221"/>
      <c r="HF3" s="221"/>
      <c r="HG3" s="221"/>
      <c r="HH3" s="221"/>
      <c r="HI3" s="221"/>
      <c r="HJ3" s="221"/>
      <c r="HK3" s="221"/>
      <c r="HL3" s="221"/>
      <c r="HM3" s="221"/>
      <c r="HN3" s="221"/>
      <c r="HO3" s="221"/>
      <c r="HP3" s="221"/>
      <c r="HQ3" s="221"/>
      <c r="HR3" s="221"/>
      <c r="HS3" s="221"/>
      <c r="HT3" s="221"/>
      <c r="HU3" s="221"/>
      <c r="HV3" s="221"/>
      <c r="HW3" s="221"/>
      <c r="HX3" s="221"/>
      <c r="HY3" s="221"/>
      <c r="HZ3" s="221"/>
      <c r="IA3" s="221"/>
      <c r="IB3" s="221"/>
      <c r="IC3" s="221"/>
      <c r="ID3" s="221"/>
      <c r="IE3" s="221"/>
      <c r="IF3" s="221"/>
      <c r="IG3" s="221"/>
      <c r="IH3" s="221"/>
      <c r="II3" s="221"/>
      <c r="IJ3" s="221"/>
      <c r="IK3" s="221"/>
      <c r="IL3" s="221"/>
      <c r="IM3" s="221"/>
      <c r="IN3" s="221"/>
      <c r="IO3" s="221"/>
      <c r="IP3" s="221"/>
      <c r="IQ3" s="221"/>
      <c r="IR3" s="221"/>
      <c r="IS3" s="221"/>
      <c r="IT3" s="221"/>
      <c r="IU3" s="221"/>
      <c r="IV3" s="221"/>
      <c r="IW3" s="221"/>
      <c r="IX3" s="221"/>
      <c r="IY3" s="221"/>
      <c r="IZ3" s="221"/>
      <c r="JA3" s="221"/>
      <c r="JB3" s="221"/>
      <c r="JC3" s="221"/>
      <c r="JD3" s="221"/>
      <c r="JE3" s="221"/>
      <c r="JF3" s="221"/>
      <c r="JG3" s="221"/>
      <c r="JH3" s="221"/>
      <c r="JI3" s="221"/>
      <c r="JJ3" s="221"/>
      <c r="JK3" s="221"/>
      <c r="JL3" s="221"/>
      <c r="JM3" s="221"/>
      <c r="JN3" s="222"/>
    </row>
    <row r="4" spans="1:274" ht="13" customHeight="1">
      <c r="A4" s="1340" t="s">
        <v>682</v>
      </c>
      <c r="B4" s="237" t="s">
        <v>683</v>
      </c>
      <c r="C4" s="237" t="s">
        <v>684</v>
      </c>
      <c r="D4" s="238">
        <v>2</v>
      </c>
      <c r="E4" s="323" t="s">
        <v>1401</v>
      </c>
      <c r="F4" s="239">
        <v>234</v>
      </c>
      <c r="G4" s="240"/>
      <c r="H4" s="241"/>
      <c r="I4" s="242"/>
      <c r="J4" s="243"/>
      <c r="K4" s="244"/>
      <c r="L4" s="245"/>
      <c r="M4" s="246">
        <f t="shared" ref="M4:M35" si="0">G4+H4+I4+J4+K4+L4</f>
        <v>0</v>
      </c>
      <c r="N4" s="247">
        <f t="shared" ref="N4:N35" si="1">M4*D4</f>
        <v>0</v>
      </c>
      <c r="O4" s="248" t="str">
        <f t="shared" ref="O4:O35" si="2">IF(M4&gt;0,M4*F4,"-")</f>
        <v>-</v>
      </c>
      <c r="P4" s="249">
        <v>4.4000000000000004</v>
      </c>
      <c r="Q4" s="250">
        <f t="shared" ref="Q4:Q61" si="3">P4*M4</f>
        <v>0</v>
      </c>
      <c r="R4" s="251"/>
      <c r="S4" s="252" t="s">
        <v>1260</v>
      </c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4">
        <v>1.48</v>
      </c>
      <c r="AM4" s="40"/>
      <c r="AN4" s="40"/>
      <c r="AO4" s="40">
        <v>2</v>
      </c>
      <c r="AP4" s="40"/>
      <c r="AQ4" s="40"/>
      <c r="AR4" s="40"/>
      <c r="AS4" s="4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6"/>
      <c r="IF4" s="26"/>
      <c r="IG4" s="26"/>
      <c r="IH4" s="26"/>
      <c r="II4" s="26"/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7"/>
    </row>
    <row r="5" spans="1:274" ht="13" customHeight="1">
      <c r="A5" s="1341"/>
      <c r="B5" s="253" t="s">
        <v>685</v>
      </c>
      <c r="C5" s="253" t="s">
        <v>686</v>
      </c>
      <c r="D5" s="254">
        <v>2</v>
      </c>
      <c r="E5" s="367" t="s">
        <v>1402</v>
      </c>
      <c r="F5" s="255">
        <v>370</v>
      </c>
      <c r="G5" s="256"/>
      <c r="H5" s="257"/>
      <c r="I5" s="258"/>
      <c r="J5" s="259"/>
      <c r="K5" s="260"/>
      <c r="L5" s="261"/>
      <c r="M5" s="262">
        <f t="shared" si="0"/>
        <v>0</v>
      </c>
      <c r="N5" s="263">
        <f t="shared" si="1"/>
        <v>0</v>
      </c>
      <c r="O5" s="264" t="str">
        <f t="shared" si="2"/>
        <v>-</v>
      </c>
      <c r="P5" s="249">
        <v>9.3000000000000007</v>
      </c>
      <c r="Q5" s="250">
        <f t="shared" si="3"/>
        <v>0</v>
      </c>
      <c r="R5" s="251"/>
      <c r="S5" s="265" t="s">
        <v>1261</v>
      </c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4">
        <v>5.17</v>
      </c>
      <c r="AM5" s="40"/>
      <c r="AN5" s="40"/>
      <c r="AO5" s="40"/>
      <c r="AP5" s="40">
        <v>2</v>
      </c>
      <c r="AQ5" s="40"/>
      <c r="AR5" s="40"/>
      <c r="AS5" s="4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7"/>
    </row>
    <row r="6" spans="1:274" ht="13" customHeight="1">
      <c r="A6" s="365" t="s">
        <v>687</v>
      </c>
      <c r="B6" s="253" t="s">
        <v>688</v>
      </c>
      <c r="C6" s="253" t="s">
        <v>689</v>
      </c>
      <c r="D6" s="254">
        <v>3</v>
      </c>
      <c r="E6" s="367" t="s">
        <v>1390</v>
      </c>
      <c r="F6" s="266">
        <v>366</v>
      </c>
      <c r="G6" s="256"/>
      <c r="H6" s="257"/>
      <c r="I6" s="258"/>
      <c r="J6" s="259"/>
      <c r="K6" s="260"/>
      <c r="L6" s="261"/>
      <c r="M6" s="262">
        <f t="shared" si="0"/>
        <v>0</v>
      </c>
      <c r="N6" s="263">
        <f t="shared" si="1"/>
        <v>0</v>
      </c>
      <c r="O6" s="264" t="str">
        <f t="shared" si="2"/>
        <v>-</v>
      </c>
      <c r="P6" s="249">
        <v>9.4</v>
      </c>
      <c r="Q6" s="250">
        <f t="shared" si="3"/>
        <v>0</v>
      </c>
      <c r="R6" s="251"/>
      <c r="S6" s="267" t="s">
        <v>1260</v>
      </c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4">
        <v>9</v>
      </c>
      <c r="AM6" s="40"/>
      <c r="AN6" s="40"/>
      <c r="AO6" s="40">
        <v>3</v>
      </c>
      <c r="AP6" s="40"/>
      <c r="AQ6" s="40"/>
      <c r="AR6" s="40"/>
      <c r="AS6" s="4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7"/>
    </row>
    <row r="7" spans="1:274" ht="13" customHeight="1">
      <c r="A7" s="1340" t="s">
        <v>690</v>
      </c>
      <c r="B7" s="237" t="s">
        <v>691</v>
      </c>
      <c r="C7" s="237" t="s">
        <v>692</v>
      </c>
      <c r="D7" s="238">
        <v>2</v>
      </c>
      <c r="E7" s="323" t="s">
        <v>1490</v>
      </c>
      <c r="F7" s="268">
        <v>300</v>
      </c>
      <c r="G7" s="240"/>
      <c r="H7" s="241"/>
      <c r="I7" s="242"/>
      <c r="J7" s="243"/>
      <c r="K7" s="244"/>
      <c r="L7" s="245"/>
      <c r="M7" s="246">
        <f t="shared" si="0"/>
        <v>0</v>
      </c>
      <c r="N7" s="247">
        <f t="shared" si="1"/>
        <v>0</v>
      </c>
      <c r="O7" s="248" t="str">
        <f t="shared" si="2"/>
        <v>-</v>
      </c>
      <c r="P7" s="249">
        <v>6.1</v>
      </c>
      <c r="Q7" s="250">
        <f t="shared" si="3"/>
        <v>0</v>
      </c>
      <c r="R7" s="251"/>
      <c r="S7" s="252" t="s">
        <v>1261</v>
      </c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4">
        <v>4.4000000000000004</v>
      </c>
      <c r="AM7" s="40"/>
      <c r="AN7" s="40"/>
      <c r="AO7" s="40">
        <v>1</v>
      </c>
      <c r="AP7" s="40">
        <v>1</v>
      </c>
      <c r="AQ7" s="40"/>
      <c r="AR7" s="40"/>
      <c r="AS7" s="4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7"/>
    </row>
    <row r="8" spans="1:274" ht="13" customHeight="1">
      <c r="A8" s="1251"/>
      <c r="B8" s="269" t="s">
        <v>693</v>
      </c>
      <c r="C8" s="269" t="s">
        <v>694</v>
      </c>
      <c r="D8" s="270">
        <v>2</v>
      </c>
      <c r="E8" s="331" t="s">
        <v>1403</v>
      </c>
      <c r="F8" s="268">
        <v>303</v>
      </c>
      <c r="G8" s="272"/>
      <c r="H8" s="273"/>
      <c r="I8" s="274"/>
      <c r="J8" s="275"/>
      <c r="K8" s="276"/>
      <c r="L8" s="277"/>
      <c r="M8" s="246">
        <f t="shared" si="0"/>
        <v>0</v>
      </c>
      <c r="N8" s="247">
        <f t="shared" si="1"/>
        <v>0</v>
      </c>
      <c r="O8" s="248" t="str">
        <f t="shared" si="2"/>
        <v>-</v>
      </c>
      <c r="P8" s="249">
        <v>6.3</v>
      </c>
      <c r="Q8" s="250">
        <f t="shared" si="3"/>
        <v>0</v>
      </c>
      <c r="R8" s="251"/>
      <c r="S8" s="271" t="s">
        <v>1261</v>
      </c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4">
        <v>6</v>
      </c>
      <c r="AM8" s="40"/>
      <c r="AN8" s="40"/>
      <c r="AO8" s="40">
        <v>1</v>
      </c>
      <c r="AP8" s="40">
        <v>1</v>
      </c>
      <c r="AQ8" s="40"/>
      <c r="AR8" s="40"/>
      <c r="AS8" s="4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7"/>
    </row>
    <row r="9" spans="1:274" ht="13" customHeight="1">
      <c r="A9" s="1251"/>
      <c r="B9" s="269" t="s">
        <v>695</v>
      </c>
      <c r="C9" s="269" t="s">
        <v>696</v>
      </c>
      <c r="D9" s="270">
        <v>2</v>
      </c>
      <c r="E9" s="331" t="s">
        <v>1404</v>
      </c>
      <c r="F9" s="268">
        <v>331</v>
      </c>
      <c r="G9" s="272"/>
      <c r="H9" s="273"/>
      <c r="I9" s="274"/>
      <c r="J9" s="275"/>
      <c r="K9" s="276"/>
      <c r="L9" s="277"/>
      <c r="M9" s="246">
        <f t="shared" si="0"/>
        <v>0</v>
      </c>
      <c r="N9" s="247">
        <f t="shared" si="1"/>
        <v>0</v>
      </c>
      <c r="O9" s="248" t="str">
        <f t="shared" si="2"/>
        <v>-</v>
      </c>
      <c r="P9" s="249">
        <v>7</v>
      </c>
      <c r="Q9" s="250">
        <f t="shared" si="3"/>
        <v>0</v>
      </c>
      <c r="R9" s="251"/>
      <c r="S9" s="271" t="s">
        <v>1261</v>
      </c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4">
        <v>6</v>
      </c>
      <c r="AM9" s="40"/>
      <c r="AN9" s="40"/>
      <c r="AO9" s="40">
        <v>1</v>
      </c>
      <c r="AP9" s="40">
        <v>1</v>
      </c>
      <c r="AQ9" s="40"/>
      <c r="AR9" s="40"/>
      <c r="AS9" s="4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7"/>
    </row>
    <row r="10" spans="1:274" ht="13" customHeight="1">
      <c r="A10" s="1251"/>
      <c r="B10" s="269" t="s">
        <v>697</v>
      </c>
      <c r="C10" s="269" t="s">
        <v>698</v>
      </c>
      <c r="D10" s="270">
        <v>2</v>
      </c>
      <c r="E10" s="331" t="s">
        <v>1405</v>
      </c>
      <c r="F10" s="268">
        <v>303</v>
      </c>
      <c r="G10" s="272"/>
      <c r="H10" s="273"/>
      <c r="I10" s="274"/>
      <c r="J10" s="275"/>
      <c r="K10" s="276"/>
      <c r="L10" s="277"/>
      <c r="M10" s="246">
        <f t="shared" si="0"/>
        <v>0</v>
      </c>
      <c r="N10" s="247">
        <f t="shared" si="1"/>
        <v>0</v>
      </c>
      <c r="O10" s="248" t="str">
        <f t="shared" si="2"/>
        <v>-</v>
      </c>
      <c r="P10" s="249">
        <v>6.2</v>
      </c>
      <c r="Q10" s="250">
        <f t="shared" si="3"/>
        <v>0</v>
      </c>
      <c r="R10" s="251"/>
      <c r="S10" s="271" t="s">
        <v>1261</v>
      </c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4">
        <v>6</v>
      </c>
      <c r="AM10" s="40"/>
      <c r="AN10" s="40"/>
      <c r="AO10" s="40">
        <v>1</v>
      </c>
      <c r="AP10" s="40">
        <v>1</v>
      </c>
      <c r="AQ10" s="40"/>
      <c r="AR10" s="40"/>
      <c r="AS10" s="4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7"/>
    </row>
    <row r="11" spans="1:274" ht="13" customHeight="1">
      <c r="A11" s="1251"/>
      <c r="B11" s="269" t="s">
        <v>699</v>
      </c>
      <c r="C11" s="278" t="s">
        <v>700</v>
      </c>
      <c r="D11" s="270">
        <v>6</v>
      </c>
      <c r="E11" s="368" t="s">
        <v>1406</v>
      </c>
      <c r="F11" s="268">
        <v>912</v>
      </c>
      <c r="G11" s="272"/>
      <c r="H11" s="273"/>
      <c r="I11" s="274"/>
      <c r="J11" s="275"/>
      <c r="K11" s="276"/>
      <c r="L11" s="277"/>
      <c r="M11" s="246">
        <f t="shared" si="0"/>
        <v>0</v>
      </c>
      <c r="N11" s="247">
        <f t="shared" si="1"/>
        <v>0</v>
      </c>
      <c r="O11" s="248" t="str">
        <f t="shared" si="2"/>
        <v>-</v>
      </c>
      <c r="P11" s="249">
        <v>24.3</v>
      </c>
      <c r="Q11" s="250">
        <f t="shared" si="3"/>
        <v>0</v>
      </c>
      <c r="R11" s="251"/>
      <c r="S11" s="271" t="s">
        <v>1261</v>
      </c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4">
        <v>36</v>
      </c>
      <c r="AM11" s="40"/>
      <c r="AN11" s="40"/>
      <c r="AO11" s="44">
        <v>6</v>
      </c>
      <c r="AP11" s="40"/>
      <c r="AQ11" s="40"/>
      <c r="AR11" s="40"/>
      <c r="AS11" s="4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7"/>
    </row>
    <row r="12" spans="1:274" ht="13" customHeight="1">
      <c r="A12" s="1251"/>
      <c r="B12" s="269" t="s">
        <v>701</v>
      </c>
      <c r="C12" s="278" t="s">
        <v>702</v>
      </c>
      <c r="D12" s="270">
        <v>6</v>
      </c>
      <c r="E12" s="368" t="s">
        <v>1406</v>
      </c>
      <c r="F12" s="268">
        <v>954</v>
      </c>
      <c r="G12" s="272"/>
      <c r="H12" s="273"/>
      <c r="I12" s="274"/>
      <c r="J12" s="275"/>
      <c r="K12" s="276"/>
      <c r="L12" s="277"/>
      <c r="M12" s="246">
        <f t="shared" si="0"/>
        <v>0</v>
      </c>
      <c r="N12" s="247">
        <f t="shared" si="1"/>
        <v>0</v>
      </c>
      <c r="O12" s="248" t="str">
        <f t="shared" si="2"/>
        <v>-</v>
      </c>
      <c r="P12" s="249">
        <v>22.3</v>
      </c>
      <c r="Q12" s="250">
        <f t="shared" si="3"/>
        <v>0</v>
      </c>
      <c r="R12" s="251"/>
      <c r="S12" s="271" t="s">
        <v>1261</v>
      </c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4">
        <v>36</v>
      </c>
      <c r="AM12" s="40"/>
      <c r="AN12" s="40"/>
      <c r="AO12" s="44">
        <v>6</v>
      </c>
      <c r="AP12" s="40"/>
      <c r="AQ12" s="40"/>
      <c r="AR12" s="40"/>
      <c r="AS12" s="4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7"/>
    </row>
    <row r="13" spans="1:274" ht="13" customHeight="1">
      <c r="A13" s="1341"/>
      <c r="B13" s="253" t="s">
        <v>703</v>
      </c>
      <c r="C13" s="280" t="s">
        <v>704</v>
      </c>
      <c r="D13" s="254">
        <v>3</v>
      </c>
      <c r="E13" s="367" t="s">
        <v>1491</v>
      </c>
      <c r="F13" s="255">
        <v>558</v>
      </c>
      <c r="G13" s="256"/>
      <c r="H13" s="257"/>
      <c r="I13" s="258"/>
      <c r="J13" s="259"/>
      <c r="K13" s="260"/>
      <c r="L13" s="261"/>
      <c r="M13" s="262">
        <f t="shared" si="0"/>
        <v>0</v>
      </c>
      <c r="N13" s="263">
        <f t="shared" si="1"/>
        <v>0</v>
      </c>
      <c r="O13" s="264" t="str">
        <f t="shared" si="2"/>
        <v>-</v>
      </c>
      <c r="P13" s="249">
        <v>19.2</v>
      </c>
      <c r="Q13" s="250">
        <f t="shared" si="3"/>
        <v>0</v>
      </c>
      <c r="R13" s="251"/>
      <c r="S13" s="265" t="s">
        <v>1261</v>
      </c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4">
        <v>20</v>
      </c>
      <c r="AM13" s="40"/>
      <c r="AN13" s="44">
        <v>1</v>
      </c>
      <c r="AO13" s="44">
        <v>1</v>
      </c>
      <c r="AP13" s="40">
        <v>1</v>
      </c>
      <c r="AQ13" s="40"/>
      <c r="AR13" s="40"/>
      <c r="AS13" s="4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7"/>
    </row>
    <row r="14" spans="1:274" ht="13" customHeight="1">
      <c r="A14" s="1340" t="s">
        <v>1497</v>
      </c>
      <c r="B14" s="237" t="s">
        <v>705</v>
      </c>
      <c r="C14" s="237" t="s">
        <v>706</v>
      </c>
      <c r="D14" s="238">
        <v>3</v>
      </c>
      <c r="E14" s="323" t="s">
        <v>1407</v>
      </c>
      <c r="F14" s="268">
        <v>418</v>
      </c>
      <c r="G14" s="240"/>
      <c r="H14" s="241"/>
      <c r="I14" s="242"/>
      <c r="J14" s="243"/>
      <c r="K14" s="244"/>
      <c r="L14" s="245"/>
      <c r="M14" s="246">
        <f t="shared" si="0"/>
        <v>0</v>
      </c>
      <c r="N14" s="247">
        <f t="shared" si="1"/>
        <v>0</v>
      </c>
      <c r="O14" s="248" t="str">
        <f t="shared" si="2"/>
        <v>-</v>
      </c>
      <c r="P14" s="249">
        <v>8.1</v>
      </c>
      <c r="Q14" s="250">
        <f t="shared" si="3"/>
        <v>0</v>
      </c>
      <c r="R14" s="251"/>
      <c r="S14" s="252" t="s">
        <v>1266</v>
      </c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4">
        <v>7</v>
      </c>
      <c r="AM14" s="40"/>
      <c r="AN14" s="40">
        <v>1</v>
      </c>
      <c r="AO14" s="40">
        <v>1</v>
      </c>
      <c r="AP14" s="40">
        <v>1</v>
      </c>
      <c r="AQ14" s="40"/>
      <c r="AR14" s="40"/>
      <c r="AS14" s="41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7"/>
    </row>
    <row r="15" spans="1:274" ht="13" customHeight="1">
      <c r="A15" s="1251"/>
      <c r="B15" s="269" t="s">
        <v>707</v>
      </c>
      <c r="C15" s="269" t="s">
        <v>708</v>
      </c>
      <c r="D15" s="270">
        <v>3</v>
      </c>
      <c r="E15" s="331" t="s">
        <v>1408</v>
      </c>
      <c r="F15" s="268">
        <v>418</v>
      </c>
      <c r="G15" s="272"/>
      <c r="H15" s="273"/>
      <c r="I15" s="274"/>
      <c r="J15" s="275"/>
      <c r="K15" s="276"/>
      <c r="L15" s="277"/>
      <c r="M15" s="246">
        <f t="shared" si="0"/>
        <v>0</v>
      </c>
      <c r="N15" s="247">
        <f t="shared" si="1"/>
        <v>0</v>
      </c>
      <c r="O15" s="248" t="str">
        <f t="shared" si="2"/>
        <v>-</v>
      </c>
      <c r="P15" s="249">
        <v>8.8000000000000007</v>
      </c>
      <c r="Q15" s="250">
        <f t="shared" si="3"/>
        <v>0</v>
      </c>
      <c r="R15" s="251"/>
      <c r="S15" s="271" t="s">
        <v>1266</v>
      </c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4">
        <v>7</v>
      </c>
      <c r="AM15" s="40"/>
      <c r="AN15" s="40">
        <v>1</v>
      </c>
      <c r="AO15" s="40">
        <v>1</v>
      </c>
      <c r="AP15" s="40">
        <v>1</v>
      </c>
      <c r="AQ15" s="40"/>
      <c r="AR15" s="40"/>
      <c r="AS15" s="41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7"/>
    </row>
    <row r="16" spans="1:274" ht="13" customHeight="1">
      <c r="A16" s="1251"/>
      <c r="B16" s="269" t="s">
        <v>709</v>
      </c>
      <c r="C16" s="269" t="s">
        <v>710</v>
      </c>
      <c r="D16" s="270">
        <v>3</v>
      </c>
      <c r="E16" s="331" t="s">
        <v>1409</v>
      </c>
      <c r="F16" s="268">
        <v>418</v>
      </c>
      <c r="G16" s="272"/>
      <c r="H16" s="273"/>
      <c r="I16" s="274"/>
      <c r="J16" s="275"/>
      <c r="K16" s="276"/>
      <c r="L16" s="277"/>
      <c r="M16" s="246">
        <f t="shared" si="0"/>
        <v>0</v>
      </c>
      <c r="N16" s="247">
        <f t="shared" si="1"/>
        <v>0</v>
      </c>
      <c r="O16" s="248" t="str">
        <f t="shared" si="2"/>
        <v>-</v>
      </c>
      <c r="P16" s="249">
        <v>9</v>
      </c>
      <c r="Q16" s="250">
        <f t="shared" si="3"/>
        <v>0</v>
      </c>
      <c r="R16" s="251"/>
      <c r="S16" s="271" t="s">
        <v>1266</v>
      </c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4">
        <v>7</v>
      </c>
      <c r="AM16" s="40"/>
      <c r="AN16" s="40">
        <v>1</v>
      </c>
      <c r="AO16" s="40">
        <v>1</v>
      </c>
      <c r="AP16" s="40">
        <v>1</v>
      </c>
      <c r="AQ16" s="40"/>
      <c r="AR16" s="40"/>
      <c r="AS16" s="41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7"/>
    </row>
    <row r="17" spans="1:274" ht="13" customHeight="1">
      <c r="A17" s="1251"/>
      <c r="B17" s="269" t="s">
        <v>711</v>
      </c>
      <c r="C17" s="269" t="s">
        <v>712</v>
      </c>
      <c r="D17" s="270">
        <v>3</v>
      </c>
      <c r="E17" s="331" t="s">
        <v>1410</v>
      </c>
      <c r="F17" s="268">
        <v>418</v>
      </c>
      <c r="G17" s="272"/>
      <c r="H17" s="273"/>
      <c r="I17" s="274"/>
      <c r="J17" s="275"/>
      <c r="K17" s="276"/>
      <c r="L17" s="277"/>
      <c r="M17" s="246">
        <f t="shared" si="0"/>
        <v>0</v>
      </c>
      <c r="N17" s="247">
        <f t="shared" si="1"/>
        <v>0</v>
      </c>
      <c r="O17" s="248" t="str">
        <f t="shared" si="2"/>
        <v>-</v>
      </c>
      <c r="P17" s="249">
        <v>9.5</v>
      </c>
      <c r="Q17" s="250">
        <f t="shared" si="3"/>
        <v>0</v>
      </c>
      <c r="R17" s="251"/>
      <c r="S17" s="271" t="s">
        <v>1266</v>
      </c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4">
        <v>7</v>
      </c>
      <c r="AM17" s="40"/>
      <c r="AN17" s="40">
        <v>1</v>
      </c>
      <c r="AO17" s="40">
        <v>1</v>
      </c>
      <c r="AP17" s="40">
        <v>1</v>
      </c>
      <c r="AQ17" s="40"/>
      <c r="AR17" s="40"/>
      <c r="AS17" s="41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7"/>
    </row>
    <row r="18" spans="1:274" ht="13" customHeight="1">
      <c r="A18" s="1251"/>
      <c r="B18" s="269" t="s">
        <v>713</v>
      </c>
      <c r="C18" s="269" t="s">
        <v>714</v>
      </c>
      <c r="D18" s="270">
        <v>1</v>
      </c>
      <c r="E18" s="331" t="s">
        <v>1411</v>
      </c>
      <c r="F18" s="268">
        <v>246</v>
      </c>
      <c r="G18" s="272"/>
      <c r="H18" s="273"/>
      <c r="I18" s="274"/>
      <c r="J18" s="275"/>
      <c r="K18" s="276"/>
      <c r="L18" s="277"/>
      <c r="M18" s="246">
        <f t="shared" si="0"/>
        <v>0</v>
      </c>
      <c r="N18" s="247">
        <f t="shared" si="1"/>
        <v>0</v>
      </c>
      <c r="O18" s="248" t="str">
        <f t="shared" si="2"/>
        <v>-</v>
      </c>
      <c r="P18" s="249">
        <v>7.7</v>
      </c>
      <c r="Q18" s="250">
        <f t="shared" si="3"/>
        <v>0</v>
      </c>
      <c r="R18" s="251"/>
      <c r="S18" s="271" t="s">
        <v>1261</v>
      </c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4">
        <v>5</v>
      </c>
      <c r="AM18" s="40"/>
      <c r="AN18" s="40"/>
      <c r="AO18" s="40"/>
      <c r="AP18" s="40">
        <v>1</v>
      </c>
      <c r="AQ18" s="40"/>
      <c r="AR18" s="40"/>
      <c r="AS18" s="41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  <c r="IW18" s="26"/>
      <c r="IX18" s="26"/>
      <c r="IY18" s="26"/>
      <c r="IZ18" s="26"/>
      <c r="JA18" s="26"/>
      <c r="JB18" s="26"/>
      <c r="JC18" s="26"/>
      <c r="JD18" s="26"/>
      <c r="JE18" s="26"/>
      <c r="JF18" s="26"/>
      <c r="JG18" s="26"/>
      <c r="JH18" s="26"/>
      <c r="JI18" s="26"/>
      <c r="JJ18" s="26"/>
      <c r="JK18" s="26"/>
      <c r="JL18" s="26"/>
      <c r="JM18" s="26"/>
      <c r="JN18" s="27"/>
    </row>
    <row r="19" spans="1:274" ht="13" customHeight="1">
      <c r="A19" s="1251"/>
      <c r="B19" s="269" t="s">
        <v>715</v>
      </c>
      <c r="C19" s="269" t="s">
        <v>716</v>
      </c>
      <c r="D19" s="270">
        <v>1</v>
      </c>
      <c r="E19" s="331" t="s">
        <v>1412</v>
      </c>
      <c r="F19" s="268">
        <v>231</v>
      </c>
      <c r="G19" s="272"/>
      <c r="H19" s="273"/>
      <c r="I19" s="274"/>
      <c r="J19" s="275"/>
      <c r="K19" s="276"/>
      <c r="L19" s="277"/>
      <c r="M19" s="246">
        <f t="shared" si="0"/>
        <v>0</v>
      </c>
      <c r="N19" s="247">
        <f t="shared" si="1"/>
        <v>0</v>
      </c>
      <c r="O19" s="248" t="str">
        <f t="shared" si="2"/>
        <v>-</v>
      </c>
      <c r="P19" s="249">
        <v>6.5</v>
      </c>
      <c r="Q19" s="250">
        <f t="shared" si="3"/>
        <v>0</v>
      </c>
      <c r="R19" s="251"/>
      <c r="S19" s="271" t="s">
        <v>1261</v>
      </c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4">
        <v>5</v>
      </c>
      <c r="AM19" s="40"/>
      <c r="AN19" s="40"/>
      <c r="AO19" s="40"/>
      <c r="AP19" s="40">
        <v>1</v>
      </c>
      <c r="AQ19" s="40"/>
      <c r="AR19" s="40"/>
      <c r="AS19" s="41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7"/>
    </row>
    <row r="20" spans="1:274" ht="13" customHeight="1">
      <c r="A20" s="1251"/>
      <c r="B20" s="269" t="s">
        <v>717</v>
      </c>
      <c r="C20" s="269" t="s">
        <v>718</v>
      </c>
      <c r="D20" s="270">
        <v>1</v>
      </c>
      <c r="E20" s="331" t="s">
        <v>1413</v>
      </c>
      <c r="F20" s="268">
        <v>231</v>
      </c>
      <c r="G20" s="272"/>
      <c r="H20" s="273"/>
      <c r="I20" s="274"/>
      <c r="J20" s="275"/>
      <c r="K20" s="276"/>
      <c r="L20" s="277"/>
      <c r="M20" s="246">
        <f t="shared" si="0"/>
        <v>0</v>
      </c>
      <c r="N20" s="247">
        <f t="shared" si="1"/>
        <v>0</v>
      </c>
      <c r="O20" s="248" t="str">
        <f t="shared" si="2"/>
        <v>-</v>
      </c>
      <c r="P20" s="249">
        <v>6.9</v>
      </c>
      <c r="Q20" s="250">
        <f t="shared" si="3"/>
        <v>0</v>
      </c>
      <c r="R20" s="251"/>
      <c r="S20" s="271" t="s">
        <v>1261</v>
      </c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4">
        <v>5</v>
      </c>
      <c r="AM20" s="40"/>
      <c r="AN20" s="40"/>
      <c r="AO20" s="40"/>
      <c r="AP20" s="40">
        <v>1</v>
      </c>
      <c r="AQ20" s="40"/>
      <c r="AR20" s="40"/>
      <c r="AS20" s="41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7"/>
    </row>
    <row r="21" spans="1:274" ht="13" customHeight="1">
      <c r="A21" s="1251"/>
      <c r="B21" s="253" t="s">
        <v>719</v>
      </c>
      <c r="C21" s="253" t="s">
        <v>720</v>
      </c>
      <c r="D21" s="254">
        <v>2</v>
      </c>
      <c r="E21" s="367" t="s">
        <v>1414</v>
      </c>
      <c r="F21" s="255">
        <v>698</v>
      </c>
      <c r="G21" s="256"/>
      <c r="H21" s="257"/>
      <c r="I21" s="258"/>
      <c r="J21" s="259"/>
      <c r="K21" s="260"/>
      <c r="L21" s="261"/>
      <c r="M21" s="262">
        <f t="shared" si="0"/>
        <v>0</v>
      </c>
      <c r="N21" s="263">
        <f t="shared" si="1"/>
        <v>0</v>
      </c>
      <c r="O21" s="264" t="str">
        <f t="shared" si="2"/>
        <v>-</v>
      </c>
      <c r="P21" s="281">
        <v>32.5</v>
      </c>
      <c r="Q21" s="250">
        <f t="shared" si="3"/>
        <v>0</v>
      </c>
      <c r="R21" s="251"/>
      <c r="S21" s="265" t="s">
        <v>1261</v>
      </c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4"/>
      <c r="AM21" s="40"/>
      <c r="AN21" s="40"/>
      <c r="AO21" s="40"/>
      <c r="AP21" s="40">
        <v>2</v>
      </c>
      <c r="AQ21" s="40"/>
      <c r="AR21" s="40"/>
      <c r="AS21" s="41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  <c r="IU21" s="26"/>
      <c r="IV21" s="26"/>
      <c r="IW21" s="26"/>
      <c r="IX21" s="26"/>
      <c r="IY21" s="26"/>
      <c r="IZ21" s="26"/>
      <c r="JA21" s="26"/>
      <c r="JB21" s="26"/>
      <c r="JC21" s="26"/>
      <c r="JD21" s="26"/>
      <c r="JE21" s="26"/>
      <c r="JF21" s="26"/>
      <c r="JG21" s="26"/>
      <c r="JH21" s="26"/>
      <c r="JI21" s="26"/>
      <c r="JJ21" s="26"/>
      <c r="JK21" s="26"/>
      <c r="JL21" s="26"/>
      <c r="JM21" s="26"/>
      <c r="JN21" s="27"/>
    </row>
    <row r="22" spans="1:274" ht="13" customHeight="1">
      <c r="A22" s="1251"/>
      <c r="B22" s="282" t="s">
        <v>1168</v>
      </c>
      <c r="C22" s="282" t="s">
        <v>1154</v>
      </c>
      <c r="D22" s="283">
        <v>4</v>
      </c>
      <c r="E22" s="369" t="s">
        <v>1943</v>
      </c>
      <c r="F22" s="268">
        <v>236</v>
      </c>
      <c r="G22" s="240"/>
      <c r="H22" s="241"/>
      <c r="I22" s="242"/>
      <c r="J22" s="243"/>
      <c r="K22" s="244"/>
      <c r="L22" s="245"/>
      <c r="M22" s="246">
        <f t="shared" si="0"/>
        <v>0</v>
      </c>
      <c r="N22" s="247">
        <f t="shared" si="1"/>
        <v>0</v>
      </c>
      <c r="O22" s="248" t="str">
        <f t="shared" si="2"/>
        <v>-</v>
      </c>
      <c r="P22" s="249">
        <v>2.9</v>
      </c>
      <c r="Q22" s="250">
        <f t="shared" si="3"/>
        <v>0</v>
      </c>
      <c r="R22" s="251"/>
      <c r="S22" s="252" t="s">
        <v>1262</v>
      </c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4"/>
      <c r="AM22" s="40"/>
      <c r="AN22" s="40">
        <v>4</v>
      </c>
      <c r="AO22" s="40"/>
      <c r="AP22" s="40"/>
      <c r="AQ22" s="40"/>
      <c r="AR22" s="40"/>
      <c r="AS22" s="41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7"/>
    </row>
    <row r="23" spans="1:274" ht="13" customHeight="1">
      <c r="A23" s="1251"/>
      <c r="B23" s="284" t="s">
        <v>1169</v>
      </c>
      <c r="C23" s="284" t="s">
        <v>1155</v>
      </c>
      <c r="D23" s="285">
        <v>2</v>
      </c>
      <c r="E23" s="368" t="s">
        <v>1415</v>
      </c>
      <c r="F23" s="268">
        <v>244</v>
      </c>
      <c r="G23" s="272"/>
      <c r="H23" s="273"/>
      <c r="I23" s="274"/>
      <c r="J23" s="275"/>
      <c r="K23" s="276"/>
      <c r="L23" s="277"/>
      <c r="M23" s="246">
        <f t="shared" si="0"/>
        <v>0</v>
      </c>
      <c r="N23" s="247">
        <f t="shared" si="1"/>
        <v>0</v>
      </c>
      <c r="O23" s="248" t="str">
        <f t="shared" si="2"/>
        <v>-</v>
      </c>
      <c r="P23" s="249">
        <v>3.1</v>
      </c>
      <c r="Q23" s="250">
        <f t="shared" si="3"/>
        <v>0</v>
      </c>
      <c r="R23" s="251"/>
      <c r="S23" s="271" t="s">
        <v>1260</v>
      </c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4"/>
      <c r="AM23" s="40"/>
      <c r="AN23" s="40"/>
      <c r="AO23" s="40">
        <v>2</v>
      </c>
      <c r="AP23" s="40"/>
      <c r="AQ23" s="40"/>
      <c r="AR23" s="40"/>
      <c r="AS23" s="41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  <c r="IU23" s="26"/>
      <c r="IV23" s="26"/>
      <c r="IW23" s="26"/>
      <c r="IX23" s="26"/>
      <c r="IY23" s="26"/>
      <c r="IZ23" s="26"/>
      <c r="JA23" s="26"/>
      <c r="JB23" s="26"/>
      <c r="JC23" s="26"/>
      <c r="JD23" s="26"/>
      <c r="JE23" s="26"/>
      <c r="JF23" s="26"/>
      <c r="JG23" s="26"/>
      <c r="JH23" s="26"/>
      <c r="JI23" s="26"/>
      <c r="JJ23" s="26"/>
      <c r="JK23" s="26"/>
      <c r="JL23" s="26"/>
      <c r="JM23" s="26"/>
      <c r="JN23" s="27"/>
    </row>
    <row r="24" spans="1:274" ht="13" customHeight="1">
      <c r="A24" s="1251"/>
      <c r="B24" s="284" t="s">
        <v>1302</v>
      </c>
      <c r="C24" s="284" t="s">
        <v>1156</v>
      </c>
      <c r="D24" s="285">
        <v>2</v>
      </c>
      <c r="E24" s="368" t="s">
        <v>1416</v>
      </c>
      <c r="F24" s="268">
        <v>218</v>
      </c>
      <c r="G24" s="272"/>
      <c r="H24" s="273"/>
      <c r="I24" s="274"/>
      <c r="J24" s="275"/>
      <c r="K24" s="276"/>
      <c r="L24" s="277"/>
      <c r="M24" s="246">
        <f t="shared" si="0"/>
        <v>0</v>
      </c>
      <c r="N24" s="247">
        <f t="shared" si="1"/>
        <v>0</v>
      </c>
      <c r="O24" s="248" t="str">
        <f t="shared" si="2"/>
        <v>-</v>
      </c>
      <c r="P24" s="249">
        <v>4.9000000000000004</v>
      </c>
      <c r="Q24" s="250">
        <f t="shared" si="3"/>
        <v>0</v>
      </c>
      <c r="R24" s="251"/>
      <c r="S24" s="271" t="s">
        <v>1260</v>
      </c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4"/>
      <c r="AM24" s="40"/>
      <c r="AN24" s="40"/>
      <c r="AO24" s="40">
        <v>2</v>
      </c>
      <c r="AP24" s="40"/>
      <c r="AQ24" s="40"/>
      <c r="AR24" s="40"/>
      <c r="AS24" s="41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7"/>
    </row>
    <row r="25" spans="1:274" ht="13" customHeight="1">
      <c r="A25" s="1251"/>
      <c r="B25" s="284" t="s">
        <v>1170</v>
      </c>
      <c r="C25" s="284" t="s">
        <v>1157</v>
      </c>
      <c r="D25" s="285">
        <v>1</v>
      </c>
      <c r="E25" s="368" t="s">
        <v>1417</v>
      </c>
      <c r="F25" s="268">
        <v>326</v>
      </c>
      <c r="G25" s="272"/>
      <c r="H25" s="273"/>
      <c r="I25" s="274"/>
      <c r="J25" s="275"/>
      <c r="K25" s="276"/>
      <c r="L25" s="277"/>
      <c r="M25" s="246">
        <f t="shared" si="0"/>
        <v>0</v>
      </c>
      <c r="N25" s="247">
        <f t="shared" si="1"/>
        <v>0</v>
      </c>
      <c r="O25" s="248" t="str">
        <f t="shared" si="2"/>
        <v>-</v>
      </c>
      <c r="P25" s="249">
        <v>11.7</v>
      </c>
      <c r="Q25" s="250">
        <f t="shared" si="3"/>
        <v>0</v>
      </c>
      <c r="R25" s="251"/>
      <c r="S25" s="271" t="s">
        <v>1261</v>
      </c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4"/>
      <c r="AM25" s="40"/>
      <c r="AN25" s="40"/>
      <c r="AO25" s="40"/>
      <c r="AP25" s="40">
        <v>1</v>
      </c>
      <c r="AQ25" s="40"/>
      <c r="AR25" s="40"/>
      <c r="AS25" s="41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7"/>
    </row>
    <row r="26" spans="1:274" ht="13" customHeight="1">
      <c r="A26" s="1251"/>
      <c r="B26" s="284" t="s">
        <v>1171</v>
      </c>
      <c r="C26" s="284" t="s">
        <v>1158</v>
      </c>
      <c r="D26" s="285">
        <v>1</v>
      </c>
      <c r="E26" s="368" t="s">
        <v>1418</v>
      </c>
      <c r="F26" s="268">
        <v>299</v>
      </c>
      <c r="G26" s="272"/>
      <c r="H26" s="273"/>
      <c r="I26" s="274"/>
      <c r="J26" s="275"/>
      <c r="K26" s="276"/>
      <c r="L26" s="277"/>
      <c r="M26" s="246">
        <f t="shared" si="0"/>
        <v>0</v>
      </c>
      <c r="N26" s="247">
        <f t="shared" si="1"/>
        <v>0</v>
      </c>
      <c r="O26" s="248" t="str">
        <f t="shared" si="2"/>
        <v>-</v>
      </c>
      <c r="P26" s="249">
        <v>9.6999999999999993</v>
      </c>
      <c r="Q26" s="250">
        <f t="shared" si="3"/>
        <v>0</v>
      </c>
      <c r="R26" s="251"/>
      <c r="S26" s="271" t="s">
        <v>1261</v>
      </c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4"/>
      <c r="AM26" s="40"/>
      <c r="AN26" s="40"/>
      <c r="AO26" s="40"/>
      <c r="AP26" s="40">
        <v>1</v>
      </c>
      <c r="AQ26" s="40"/>
      <c r="AR26" s="40"/>
      <c r="AS26" s="41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7"/>
    </row>
    <row r="27" spans="1:274" ht="13" customHeight="1">
      <c r="A27" s="1251"/>
      <c r="B27" s="284" t="s">
        <v>1172</v>
      </c>
      <c r="C27" s="284" t="s">
        <v>1159</v>
      </c>
      <c r="D27" s="285">
        <v>1</v>
      </c>
      <c r="E27" s="368" t="s">
        <v>1419</v>
      </c>
      <c r="F27" s="268">
        <v>271</v>
      </c>
      <c r="G27" s="272"/>
      <c r="H27" s="273"/>
      <c r="I27" s="274"/>
      <c r="J27" s="275"/>
      <c r="K27" s="276"/>
      <c r="L27" s="277"/>
      <c r="M27" s="246">
        <f t="shared" si="0"/>
        <v>0</v>
      </c>
      <c r="N27" s="247">
        <f t="shared" si="1"/>
        <v>0</v>
      </c>
      <c r="O27" s="248" t="str">
        <f t="shared" si="2"/>
        <v>-</v>
      </c>
      <c r="P27" s="249">
        <v>8</v>
      </c>
      <c r="Q27" s="250">
        <f t="shared" si="3"/>
        <v>0</v>
      </c>
      <c r="R27" s="251"/>
      <c r="S27" s="271" t="s">
        <v>1261</v>
      </c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4"/>
      <c r="AM27" s="40"/>
      <c r="AN27" s="40"/>
      <c r="AO27" s="40"/>
      <c r="AP27" s="40">
        <v>1</v>
      </c>
      <c r="AQ27" s="40"/>
      <c r="AR27" s="40"/>
      <c r="AS27" s="41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7"/>
    </row>
    <row r="28" spans="1:274" ht="13" customHeight="1">
      <c r="A28" s="1252"/>
      <c r="B28" s="286" t="s">
        <v>1173</v>
      </c>
      <c r="C28" s="286" t="s">
        <v>1160</v>
      </c>
      <c r="D28" s="287">
        <v>1</v>
      </c>
      <c r="E28" s="370" t="s">
        <v>1420</v>
      </c>
      <c r="F28" s="255">
        <v>258</v>
      </c>
      <c r="G28" s="256"/>
      <c r="H28" s="257"/>
      <c r="I28" s="258"/>
      <c r="J28" s="259"/>
      <c r="K28" s="260"/>
      <c r="L28" s="261"/>
      <c r="M28" s="262">
        <f t="shared" si="0"/>
        <v>0</v>
      </c>
      <c r="N28" s="263">
        <f t="shared" si="1"/>
        <v>0</v>
      </c>
      <c r="O28" s="264" t="str">
        <f t="shared" si="2"/>
        <v>-</v>
      </c>
      <c r="P28" s="249">
        <v>6.7</v>
      </c>
      <c r="Q28" s="250">
        <f t="shared" si="3"/>
        <v>0</v>
      </c>
      <c r="R28" s="251"/>
      <c r="S28" s="265" t="s">
        <v>1261</v>
      </c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4"/>
      <c r="AM28" s="40"/>
      <c r="AN28" s="40"/>
      <c r="AO28" s="40"/>
      <c r="AP28" s="40">
        <v>1</v>
      </c>
      <c r="AQ28" s="40"/>
      <c r="AR28" s="40"/>
      <c r="AS28" s="41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7"/>
    </row>
    <row r="29" spans="1:274" ht="13" customHeight="1">
      <c r="A29" s="1250" t="s">
        <v>1941</v>
      </c>
      <c r="B29" s="237" t="s">
        <v>1174</v>
      </c>
      <c r="C29" s="237" t="s">
        <v>1161</v>
      </c>
      <c r="D29" s="238">
        <v>4</v>
      </c>
      <c r="E29" s="371" t="s">
        <v>1942</v>
      </c>
      <c r="F29" s="268">
        <v>279</v>
      </c>
      <c r="G29" s="240"/>
      <c r="H29" s="241"/>
      <c r="I29" s="242"/>
      <c r="J29" s="243"/>
      <c r="K29" s="244"/>
      <c r="L29" s="245"/>
      <c r="M29" s="246">
        <f t="shared" si="0"/>
        <v>0</v>
      </c>
      <c r="N29" s="247">
        <f t="shared" si="1"/>
        <v>0</v>
      </c>
      <c r="O29" s="248" t="str">
        <f t="shared" si="2"/>
        <v>-</v>
      </c>
      <c r="P29" s="249">
        <v>2.9</v>
      </c>
      <c r="Q29" s="250">
        <f t="shared" si="3"/>
        <v>0</v>
      </c>
      <c r="R29" s="251"/>
      <c r="S29" s="252" t="s">
        <v>1262</v>
      </c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4"/>
      <c r="AM29" s="40"/>
      <c r="AN29" s="40">
        <v>4</v>
      </c>
      <c r="AO29" s="40"/>
      <c r="AP29" s="40"/>
      <c r="AQ29" s="40"/>
      <c r="AR29" s="40"/>
      <c r="AS29" s="41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7"/>
    </row>
    <row r="30" spans="1:274" ht="13" customHeight="1">
      <c r="A30" s="1251"/>
      <c r="B30" s="269" t="s">
        <v>1300</v>
      </c>
      <c r="C30" s="269" t="s">
        <v>1162</v>
      </c>
      <c r="D30" s="270">
        <v>2</v>
      </c>
      <c r="E30" s="368" t="s">
        <v>1415</v>
      </c>
      <c r="F30" s="268">
        <v>299</v>
      </c>
      <c r="G30" s="272"/>
      <c r="H30" s="273"/>
      <c r="I30" s="274"/>
      <c r="J30" s="275"/>
      <c r="K30" s="276"/>
      <c r="L30" s="277"/>
      <c r="M30" s="246">
        <f t="shared" si="0"/>
        <v>0</v>
      </c>
      <c r="N30" s="247">
        <f t="shared" si="1"/>
        <v>0</v>
      </c>
      <c r="O30" s="248" t="str">
        <f t="shared" si="2"/>
        <v>-</v>
      </c>
      <c r="P30" s="249">
        <v>3.1</v>
      </c>
      <c r="Q30" s="250">
        <f t="shared" si="3"/>
        <v>0</v>
      </c>
      <c r="R30" s="251"/>
      <c r="S30" s="271" t="s">
        <v>1260</v>
      </c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4"/>
      <c r="AM30" s="40"/>
      <c r="AN30" s="40"/>
      <c r="AO30" s="40">
        <v>2</v>
      </c>
      <c r="AP30" s="40"/>
      <c r="AQ30" s="40"/>
      <c r="AR30" s="40"/>
      <c r="AS30" s="41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7"/>
    </row>
    <row r="31" spans="1:274" ht="13" customHeight="1">
      <c r="A31" s="1251"/>
      <c r="B31" s="269" t="s">
        <v>1301</v>
      </c>
      <c r="C31" s="269" t="s">
        <v>1163</v>
      </c>
      <c r="D31" s="270">
        <v>2</v>
      </c>
      <c r="E31" s="368" t="s">
        <v>1416</v>
      </c>
      <c r="F31" s="268">
        <v>279</v>
      </c>
      <c r="G31" s="272"/>
      <c r="H31" s="273"/>
      <c r="I31" s="274"/>
      <c r="J31" s="275"/>
      <c r="K31" s="276"/>
      <c r="L31" s="277"/>
      <c r="M31" s="246">
        <f t="shared" si="0"/>
        <v>0</v>
      </c>
      <c r="N31" s="247">
        <f t="shared" si="1"/>
        <v>0</v>
      </c>
      <c r="O31" s="248" t="str">
        <f t="shared" si="2"/>
        <v>-</v>
      </c>
      <c r="P31" s="249">
        <v>4.9000000000000004</v>
      </c>
      <c r="Q31" s="250">
        <f t="shared" si="3"/>
        <v>0</v>
      </c>
      <c r="R31" s="251"/>
      <c r="S31" s="271" t="s">
        <v>1260</v>
      </c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4"/>
      <c r="AM31" s="40"/>
      <c r="AN31" s="40"/>
      <c r="AO31" s="40">
        <v>2</v>
      </c>
      <c r="AP31" s="40"/>
      <c r="AQ31" s="40"/>
      <c r="AR31" s="40"/>
      <c r="AS31" s="41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7"/>
    </row>
    <row r="32" spans="1:274" ht="13" customHeight="1">
      <c r="A32" s="1251"/>
      <c r="B32" s="269" t="s">
        <v>1175</v>
      </c>
      <c r="C32" s="269" t="s">
        <v>1164</v>
      </c>
      <c r="D32" s="270">
        <v>1</v>
      </c>
      <c r="E32" s="368" t="s">
        <v>1417</v>
      </c>
      <c r="F32" s="268">
        <v>370</v>
      </c>
      <c r="G32" s="272"/>
      <c r="H32" s="273"/>
      <c r="I32" s="274"/>
      <c r="J32" s="275"/>
      <c r="K32" s="276"/>
      <c r="L32" s="277"/>
      <c r="M32" s="246">
        <f t="shared" si="0"/>
        <v>0</v>
      </c>
      <c r="N32" s="247">
        <f t="shared" si="1"/>
        <v>0</v>
      </c>
      <c r="O32" s="248" t="str">
        <f t="shared" si="2"/>
        <v>-</v>
      </c>
      <c r="P32" s="249">
        <v>11.7</v>
      </c>
      <c r="Q32" s="250">
        <f t="shared" si="3"/>
        <v>0</v>
      </c>
      <c r="R32" s="251"/>
      <c r="S32" s="271" t="s">
        <v>1261</v>
      </c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4"/>
      <c r="AM32" s="40"/>
      <c r="AN32" s="40"/>
      <c r="AO32" s="40"/>
      <c r="AP32" s="40">
        <v>1</v>
      </c>
      <c r="AQ32" s="40"/>
      <c r="AR32" s="40"/>
      <c r="AS32" s="41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7"/>
    </row>
    <row r="33" spans="1:274" ht="13" customHeight="1">
      <c r="A33" s="1251"/>
      <c r="B33" s="269" t="s">
        <v>1176</v>
      </c>
      <c r="C33" s="269" t="s">
        <v>1165</v>
      </c>
      <c r="D33" s="270">
        <v>1</v>
      </c>
      <c r="E33" s="368" t="s">
        <v>1418</v>
      </c>
      <c r="F33" s="268">
        <v>344</v>
      </c>
      <c r="G33" s="272"/>
      <c r="H33" s="273"/>
      <c r="I33" s="274"/>
      <c r="J33" s="275"/>
      <c r="K33" s="276"/>
      <c r="L33" s="277"/>
      <c r="M33" s="246">
        <f t="shared" si="0"/>
        <v>0</v>
      </c>
      <c r="N33" s="247">
        <f t="shared" si="1"/>
        <v>0</v>
      </c>
      <c r="O33" s="248" t="str">
        <f t="shared" si="2"/>
        <v>-</v>
      </c>
      <c r="P33" s="249">
        <v>9.6999999999999993</v>
      </c>
      <c r="Q33" s="250">
        <f t="shared" si="3"/>
        <v>0</v>
      </c>
      <c r="R33" s="251"/>
      <c r="S33" s="271" t="s">
        <v>1261</v>
      </c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4"/>
      <c r="AM33" s="40"/>
      <c r="AN33" s="40"/>
      <c r="AO33" s="40"/>
      <c r="AP33" s="40">
        <v>1</v>
      </c>
      <c r="AQ33" s="40"/>
      <c r="AR33" s="40"/>
      <c r="AS33" s="41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7"/>
    </row>
    <row r="34" spans="1:274" ht="13" customHeight="1">
      <c r="A34" s="1251"/>
      <c r="B34" s="269" t="s">
        <v>1177</v>
      </c>
      <c r="C34" s="269" t="s">
        <v>1166</v>
      </c>
      <c r="D34" s="270">
        <v>1</v>
      </c>
      <c r="E34" s="368" t="s">
        <v>1419</v>
      </c>
      <c r="F34" s="268">
        <v>327</v>
      </c>
      <c r="G34" s="272"/>
      <c r="H34" s="273"/>
      <c r="I34" s="274"/>
      <c r="J34" s="275"/>
      <c r="K34" s="276"/>
      <c r="L34" s="277"/>
      <c r="M34" s="246">
        <f t="shared" si="0"/>
        <v>0</v>
      </c>
      <c r="N34" s="247">
        <f t="shared" si="1"/>
        <v>0</v>
      </c>
      <c r="O34" s="248" t="str">
        <f t="shared" si="2"/>
        <v>-</v>
      </c>
      <c r="P34" s="249">
        <v>8</v>
      </c>
      <c r="Q34" s="250">
        <f t="shared" si="3"/>
        <v>0</v>
      </c>
      <c r="R34" s="251"/>
      <c r="S34" s="271" t="s">
        <v>1261</v>
      </c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4"/>
      <c r="AM34" s="40"/>
      <c r="AN34" s="40"/>
      <c r="AO34" s="40"/>
      <c r="AP34" s="40">
        <v>1</v>
      </c>
      <c r="AQ34" s="40"/>
      <c r="AR34" s="40"/>
      <c r="AS34" s="41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7"/>
    </row>
    <row r="35" spans="1:274" ht="13" customHeight="1">
      <c r="A35" s="1252"/>
      <c r="B35" s="288" t="s">
        <v>1178</v>
      </c>
      <c r="C35" s="288" t="s">
        <v>1167</v>
      </c>
      <c r="D35" s="289">
        <v>1</v>
      </c>
      <c r="E35" s="370" t="s">
        <v>1420</v>
      </c>
      <c r="F35" s="255">
        <v>313</v>
      </c>
      <c r="G35" s="290"/>
      <c r="H35" s="291"/>
      <c r="I35" s="292"/>
      <c r="J35" s="293"/>
      <c r="K35" s="294"/>
      <c r="L35" s="295"/>
      <c r="M35" s="262">
        <f t="shared" si="0"/>
        <v>0</v>
      </c>
      <c r="N35" s="263">
        <f t="shared" si="1"/>
        <v>0</v>
      </c>
      <c r="O35" s="264" t="str">
        <f t="shared" si="2"/>
        <v>-</v>
      </c>
      <c r="P35" s="249">
        <v>6.7</v>
      </c>
      <c r="Q35" s="250">
        <f t="shared" si="3"/>
        <v>0</v>
      </c>
      <c r="R35" s="251"/>
      <c r="S35" s="265" t="s">
        <v>1261</v>
      </c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4"/>
      <c r="AM35" s="40"/>
      <c r="AN35" s="40"/>
      <c r="AO35" s="40"/>
      <c r="AP35" s="40">
        <v>1</v>
      </c>
      <c r="AQ35" s="40"/>
      <c r="AR35" s="40"/>
      <c r="AS35" s="41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7"/>
    </row>
    <row r="36" spans="1:274" ht="13" customHeight="1">
      <c r="A36" s="1250" t="s">
        <v>919</v>
      </c>
      <c r="B36" s="237" t="s">
        <v>721</v>
      </c>
      <c r="C36" s="237" t="s">
        <v>722</v>
      </c>
      <c r="D36" s="238">
        <v>1</v>
      </c>
      <c r="E36" s="323" t="s">
        <v>1421</v>
      </c>
      <c r="F36" s="268">
        <v>229</v>
      </c>
      <c r="G36" s="240"/>
      <c r="H36" s="241"/>
      <c r="I36" s="242"/>
      <c r="J36" s="243"/>
      <c r="K36" s="244"/>
      <c r="L36" s="245"/>
      <c r="M36" s="246">
        <f t="shared" ref="M36:M67" si="4">G36+H36+I36+J36+K36+L36</f>
        <v>0</v>
      </c>
      <c r="N36" s="247">
        <f t="shared" ref="N36:N67" si="5">M36*D36</f>
        <v>0</v>
      </c>
      <c r="O36" s="248" t="str">
        <f t="shared" ref="O36:O67" si="6">IF(M36&gt;0,M36*F36,"-")</f>
        <v>-</v>
      </c>
      <c r="P36" s="249">
        <v>4.8</v>
      </c>
      <c r="Q36" s="250">
        <f t="shared" si="3"/>
        <v>0</v>
      </c>
      <c r="R36" s="251"/>
      <c r="S36" s="296" t="s">
        <v>1262</v>
      </c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4">
        <v>2</v>
      </c>
      <c r="AM36" s="44"/>
      <c r="AN36" s="44"/>
      <c r="AO36" s="44"/>
      <c r="AP36" s="44">
        <v>1</v>
      </c>
      <c r="AQ36" s="44"/>
      <c r="AR36" s="44"/>
      <c r="AS36" s="41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7"/>
    </row>
    <row r="37" spans="1:274" ht="13" customHeight="1">
      <c r="A37" s="1251"/>
      <c r="B37" s="269" t="s">
        <v>723</v>
      </c>
      <c r="C37" s="269" t="s">
        <v>724</v>
      </c>
      <c r="D37" s="270">
        <v>1</v>
      </c>
      <c r="E37" s="331" t="s">
        <v>1422</v>
      </c>
      <c r="F37" s="268">
        <v>223</v>
      </c>
      <c r="G37" s="272"/>
      <c r="H37" s="273"/>
      <c r="I37" s="274"/>
      <c r="J37" s="275"/>
      <c r="K37" s="276"/>
      <c r="L37" s="277"/>
      <c r="M37" s="246">
        <f t="shared" si="4"/>
        <v>0</v>
      </c>
      <c r="N37" s="247">
        <f t="shared" si="5"/>
        <v>0</v>
      </c>
      <c r="O37" s="248" t="str">
        <f t="shared" si="6"/>
        <v>-</v>
      </c>
      <c r="P37" s="249">
        <v>4.8</v>
      </c>
      <c r="Q37" s="250">
        <f t="shared" si="3"/>
        <v>0</v>
      </c>
      <c r="R37" s="251"/>
      <c r="S37" s="279" t="s">
        <v>1262</v>
      </c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4">
        <v>2</v>
      </c>
      <c r="AM37" s="44"/>
      <c r="AN37" s="44"/>
      <c r="AO37" s="44"/>
      <c r="AP37" s="44">
        <v>1</v>
      </c>
      <c r="AQ37" s="44"/>
      <c r="AR37" s="44"/>
      <c r="AS37" s="41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7"/>
    </row>
    <row r="38" spans="1:274" ht="13" customHeight="1">
      <c r="A38" s="1251"/>
      <c r="B38" s="269" t="s">
        <v>725</v>
      </c>
      <c r="C38" s="269" t="s">
        <v>726</v>
      </c>
      <c r="D38" s="270">
        <v>1</v>
      </c>
      <c r="E38" s="331" t="s">
        <v>1423</v>
      </c>
      <c r="F38" s="268">
        <v>191</v>
      </c>
      <c r="G38" s="272"/>
      <c r="H38" s="273"/>
      <c r="I38" s="274"/>
      <c r="J38" s="275"/>
      <c r="K38" s="276"/>
      <c r="L38" s="277"/>
      <c r="M38" s="246">
        <f t="shared" si="4"/>
        <v>0</v>
      </c>
      <c r="N38" s="247">
        <f t="shared" si="5"/>
        <v>0</v>
      </c>
      <c r="O38" s="248" t="str">
        <f t="shared" si="6"/>
        <v>-</v>
      </c>
      <c r="P38" s="249">
        <v>3.1</v>
      </c>
      <c r="Q38" s="250">
        <f t="shared" si="3"/>
        <v>0</v>
      </c>
      <c r="R38" s="251"/>
      <c r="S38" s="279" t="s">
        <v>1262</v>
      </c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4">
        <v>3</v>
      </c>
      <c r="AM38" s="44"/>
      <c r="AN38" s="44"/>
      <c r="AO38" s="44"/>
      <c r="AP38" s="44">
        <v>1</v>
      </c>
      <c r="AQ38" s="44"/>
      <c r="AR38" s="44"/>
      <c r="AS38" s="41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7"/>
    </row>
    <row r="39" spans="1:274" ht="13" customHeight="1">
      <c r="A39" s="1251"/>
      <c r="B39" s="269" t="s">
        <v>727</v>
      </c>
      <c r="C39" s="269" t="s">
        <v>728</v>
      </c>
      <c r="D39" s="270">
        <v>1</v>
      </c>
      <c r="E39" s="331" t="s">
        <v>1424</v>
      </c>
      <c r="F39" s="268">
        <v>183</v>
      </c>
      <c r="G39" s="272"/>
      <c r="H39" s="273"/>
      <c r="I39" s="274"/>
      <c r="J39" s="275"/>
      <c r="K39" s="276"/>
      <c r="L39" s="277"/>
      <c r="M39" s="246">
        <f t="shared" si="4"/>
        <v>0</v>
      </c>
      <c r="N39" s="247">
        <f t="shared" si="5"/>
        <v>0</v>
      </c>
      <c r="O39" s="248" t="str">
        <f t="shared" si="6"/>
        <v>-</v>
      </c>
      <c r="P39" s="249">
        <v>2.6</v>
      </c>
      <c r="Q39" s="250">
        <f t="shared" si="3"/>
        <v>0</v>
      </c>
      <c r="R39" s="251"/>
      <c r="S39" s="279" t="s">
        <v>1262</v>
      </c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4">
        <v>3</v>
      </c>
      <c r="AM39" s="44"/>
      <c r="AN39" s="44"/>
      <c r="AO39" s="44"/>
      <c r="AP39" s="44">
        <v>1</v>
      </c>
      <c r="AQ39" s="44"/>
      <c r="AR39" s="44"/>
      <c r="AS39" s="41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7"/>
    </row>
    <row r="40" spans="1:274" ht="13" customHeight="1">
      <c r="A40" s="1251"/>
      <c r="B40" s="269" t="s">
        <v>729</v>
      </c>
      <c r="C40" s="269" t="s">
        <v>730</v>
      </c>
      <c r="D40" s="270">
        <v>1</v>
      </c>
      <c r="E40" s="331" t="s">
        <v>1425</v>
      </c>
      <c r="F40" s="268">
        <v>333</v>
      </c>
      <c r="G40" s="272"/>
      <c r="H40" s="273"/>
      <c r="I40" s="274"/>
      <c r="J40" s="275"/>
      <c r="K40" s="276"/>
      <c r="L40" s="277"/>
      <c r="M40" s="246">
        <f t="shared" si="4"/>
        <v>0</v>
      </c>
      <c r="N40" s="247">
        <f t="shared" si="5"/>
        <v>0</v>
      </c>
      <c r="O40" s="248" t="str">
        <f t="shared" si="6"/>
        <v>-</v>
      </c>
      <c r="P40" s="249">
        <v>14</v>
      </c>
      <c r="Q40" s="250">
        <f t="shared" si="3"/>
        <v>0</v>
      </c>
      <c r="R40" s="251"/>
      <c r="S40" s="279" t="s">
        <v>1262</v>
      </c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4"/>
      <c r="AM40" s="44"/>
      <c r="AN40" s="44"/>
      <c r="AO40" s="44"/>
      <c r="AP40" s="44">
        <v>1</v>
      </c>
      <c r="AQ40" s="44"/>
      <c r="AR40" s="44"/>
      <c r="AS40" s="41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7"/>
    </row>
    <row r="41" spans="1:274" ht="13" customHeight="1">
      <c r="A41" s="1251"/>
      <c r="B41" s="269" t="s">
        <v>731</v>
      </c>
      <c r="C41" s="269" t="s">
        <v>732</v>
      </c>
      <c r="D41" s="270">
        <v>1</v>
      </c>
      <c r="E41" s="331" t="s">
        <v>1426</v>
      </c>
      <c r="F41" s="268">
        <v>282</v>
      </c>
      <c r="G41" s="272"/>
      <c r="H41" s="273"/>
      <c r="I41" s="274"/>
      <c r="J41" s="275"/>
      <c r="K41" s="276"/>
      <c r="L41" s="277"/>
      <c r="M41" s="246">
        <f t="shared" si="4"/>
        <v>0</v>
      </c>
      <c r="N41" s="247">
        <f t="shared" si="5"/>
        <v>0</v>
      </c>
      <c r="O41" s="248" t="str">
        <f t="shared" si="6"/>
        <v>-</v>
      </c>
      <c r="P41" s="249">
        <v>10.5</v>
      </c>
      <c r="Q41" s="250">
        <f t="shared" si="3"/>
        <v>0</v>
      </c>
      <c r="R41" s="251"/>
      <c r="S41" s="279" t="s">
        <v>1262</v>
      </c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4"/>
      <c r="AM41" s="44"/>
      <c r="AN41" s="44"/>
      <c r="AO41" s="44"/>
      <c r="AP41" s="44">
        <v>1</v>
      </c>
      <c r="AQ41" s="44"/>
      <c r="AR41" s="44"/>
      <c r="AS41" s="41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  <c r="IW41" s="26"/>
      <c r="IX41" s="26"/>
      <c r="IY41" s="26"/>
      <c r="IZ41" s="26"/>
      <c r="JA41" s="26"/>
      <c r="JB41" s="26"/>
      <c r="JC41" s="26"/>
      <c r="JD41" s="26"/>
      <c r="JE41" s="26"/>
      <c r="JF41" s="26"/>
      <c r="JG41" s="26"/>
      <c r="JH41" s="26"/>
      <c r="JI41" s="26"/>
      <c r="JJ41" s="26"/>
      <c r="JK41" s="26"/>
      <c r="JL41" s="26"/>
      <c r="JM41" s="26"/>
      <c r="JN41" s="27"/>
    </row>
    <row r="42" spans="1:274" ht="13" customHeight="1">
      <c r="A42" s="1251"/>
      <c r="B42" s="269" t="s">
        <v>733</v>
      </c>
      <c r="C42" s="269" t="s">
        <v>734</v>
      </c>
      <c r="D42" s="270">
        <v>1</v>
      </c>
      <c r="E42" s="331" t="s">
        <v>1427</v>
      </c>
      <c r="F42" s="268">
        <v>279</v>
      </c>
      <c r="G42" s="272"/>
      <c r="H42" s="273"/>
      <c r="I42" s="274"/>
      <c r="J42" s="275"/>
      <c r="K42" s="276"/>
      <c r="L42" s="277"/>
      <c r="M42" s="246">
        <f t="shared" si="4"/>
        <v>0</v>
      </c>
      <c r="N42" s="247">
        <f t="shared" si="5"/>
        <v>0</v>
      </c>
      <c r="O42" s="248" t="str">
        <f t="shared" si="6"/>
        <v>-</v>
      </c>
      <c r="P42" s="249">
        <v>8.9</v>
      </c>
      <c r="Q42" s="250">
        <f t="shared" si="3"/>
        <v>0</v>
      </c>
      <c r="R42" s="251"/>
      <c r="S42" s="279" t="s">
        <v>1260</v>
      </c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4">
        <v>2</v>
      </c>
      <c r="AM42" s="44"/>
      <c r="AN42" s="44"/>
      <c r="AO42" s="44"/>
      <c r="AP42" s="44"/>
      <c r="AQ42" s="44">
        <v>1</v>
      </c>
      <c r="AR42" s="44"/>
      <c r="AS42" s="41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7"/>
    </row>
    <row r="43" spans="1:274" ht="13" customHeight="1">
      <c r="A43" s="1251"/>
      <c r="B43" s="269" t="s">
        <v>735</v>
      </c>
      <c r="C43" s="269" t="s">
        <v>736</v>
      </c>
      <c r="D43" s="270">
        <v>1</v>
      </c>
      <c r="E43" s="331" t="s">
        <v>1428</v>
      </c>
      <c r="F43" s="268">
        <v>271</v>
      </c>
      <c r="G43" s="272"/>
      <c r="H43" s="273"/>
      <c r="I43" s="274"/>
      <c r="J43" s="275"/>
      <c r="K43" s="276"/>
      <c r="L43" s="277"/>
      <c r="M43" s="246">
        <f t="shared" si="4"/>
        <v>0</v>
      </c>
      <c r="N43" s="247">
        <f t="shared" si="5"/>
        <v>0</v>
      </c>
      <c r="O43" s="248" t="str">
        <f t="shared" si="6"/>
        <v>-</v>
      </c>
      <c r="P43" s="249">
        <v>8.1999999999999993</v>
      </c>
      <c r="Q43" s="250">
        <f t="shared" si="3"/>
        <v>0</v>
      </c>
      <c r="R43" s="251"/>
      <c r="S43" s="279" t="s">
        <v>1260</v>
      </c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4">
        <v>3</v>
      </c>
      <c r="AM43" s="44"/>
      <c r="AN43" s="44"/>
      <c r="AO43" s="44"/>
      <c r="AP43" s="44"/>
      <c r="AQ43" s="44">
        <v>1</v>
      </c>
      <c r="AR43" s="44"/>
      <c r="AS43" s="41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  <c r="IS43" s="26"/>
      <c r="IT43" s="26"/>
      <c r="IU43" s="26"/>
      <c r="IV43" s="26"/>
      <c r="IW43" s="26"/>
      <c r="IX43" s="26"/>
      <c r="IY43" s="26"/>
      <c r="IZ43" s="26"/>
      <c r="JA43" s="26"/>
      <c r="JB43" s="26"/>
      <c r="JC43" s="26"/>
      <c r="JD43" s="26"/>
      <c r="JE43" s="26"/>
      <c r="JF43" s="26"/>
      <c r="JG43" s="26"/>
      <c r="JH43" s="26"/>
      <c r="JI43" s="26"/>
      <c r="JJ43" s="26"/>
      <c r="JK43" s="26"/>
      <c r="JL43" s="26"/>
      <c r="JM43" s="26"/>
      <c r="JN43" s="27"/>
    </row>
    <row r="44" spans="1:274" ht="13" customHeight="1">
      <c r="A44" s="1251"/>
      <c r="B44" s="269" t="s">
        <v>737</v>
      </c>
      <c r="C44" s="269" t="s">
        <v>738</v>
      </c>
      <c r="D44" s="270">
        <v>1</v>
      </c>
      <c r="E44" s="331" t="s">
        <v>1429</v>
      </c>
      <c r="F44" s="268">
        <v>236</v>
      </c>
      <c r="G44" s="272"/>
      <c r="H44" s="273"/>
      <c r="I44" s="274"/>
      <c r="J44" s="275"/>
      <c r="K44" s="276"/>
      <c r="L44" s="277"/>
      <c r="M44" s="246">
        <f t="shared" si="4"/>
        <v>0</v>
      </c>
      <c r="N44" s="247">
        <f t="shared" si="5"/>
        <v>0</v>
      </c>
      <c r="O44" s="248" t="str">
        <f t="shared" si="6"/>
        <v>-</v>
      </c>
      <c r="P44" s="249">
        <v>5.3</v>
      </c>
      <c r="Q44" s="250">
        <f t="shared" si="3"/>
        <v>0</v>
      </c>
      <c r="R44" s="251"/>
      <c r="S44" s="279" t="s">
        <v>1260</v>
      </c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4">
        <v>3.5</v>
      </c>
      <c r="AM44" s="44"/>
      <c r="AN44" s="44"/>
      <c r="AO44" s="44"/>
      <c r="AP44" s="44"/>
      <c r="AQ44" s="44">
        <v>1</v>
      </c>
      <c r="AR44" s="44"/>
      <c r="AS44" s="41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  <c r="IX44" s="26"/>
      <c r="IY44" s="26"/>
      <c r="IZ44" s="26"/>
      <c r="JA44" s="26"/>
      <c r="JB44" s="26"/>
      <c r="JC44" s="26"/>
      <c r="JD44" s="26"/>
      <c r="JE44" s="26"/>
      <c r="JF44" s="26"/>
      <c r="JG44" s="26"/>
      <c r="JH44" s="26"/>
      <c r="JI44" s="26"/>
      <c r="JJ44" s="26"/>
      <c r="JK44" s="26"/>
      <c r="JL44" s="26"/>
      <c r="JM44" s="26"/>
      <c r="JN44" s="27"/>
    </row>
    <row r="45" spans="1:274" ht="13" customHeight="1">
      <c r="A45" s="1251"/>
      <c r="B45" s="269" t="s">
        <v>739</v>
      </c>
      <c r="C45" s="269" t="s">
        <v>740</v>
      </c>
      <c r="D45" s="270">
        <v>1</v>
      </c>
      <c r="E45" s="331" t="s">
        <v>1430</v>
      </c>
      <c r="F45" s="268">
        <v>223</v>
      </c>
      <c r="G45" s="272"/>
      <c r="H45" s="273"/>
      <c r="I45" s="274"/>
      <c r="J45" s="275"/>
      <c r="K45" s="276"/>
      <c r="L45" s="277"/>
      <c r="M45" s="246">
        <f t="shared" si="4"/>
        <v>0</v>
      </c>
      <c r="N45" s="247">
        <f t="shared" si="5"/>
        <v>0</v>
      </c>
      <c r="O45" s="248" t="str">
        <f t="shared" si="6"/>
        <v>-</v>
      </c>
      <c r="P45" s="249">
        <v>4.7</v>
      </c>
      <c r="Q45" s="250">
        <f t="shared" si="3"/>
        <v>0</v>
      </c>
      <c r="R45" s="251"/>
      <c r="S45" s="279" t="s">
        <v>1260</v>
      </c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4">
        <v>2</v>
      </c>
      <c r="AM45" s="44"/>
      <c r="AN45" s="44"/>
      <c r="AO45" s="44"/>
      <c r="AP45" s="44"/>
      <c r="AQ45" s="44">
        <v>1</v>
      </c>
      <c r="AR45" s="44"/>
      <c r="AS45" s="41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  <c r="IW45" s="26"/>
      <c r="IX45" s="26"/>
      <c r="IY45" s="26"/>
      <c r="IZ45" s="26"/>
      <c r="JA45" s="26"/>
      <c r="JB45" s="26"/>
      <c r="JC45" s="26"/>
      <c r="JD45" s="26"/>
      <c r="JE45" s="26"/>
      <c r="JF45" s="26"/>
      <c r="JG45" s="26"/>
      <c r="JH45" s="26"/>
      <c r="JI45" s="26"/>
      <c r="JJ45" s="26"/>
      <c r="JK45" s="26"/>
      <c r="JL45" s="26"/>
      <c r="JM45" s="26"/>
      <c r="JN45" s="27"/>
    </row>
    <row r="46" spans="1:274" ht="13" customHeight="1">
      <c r="A46" s="1251"/>
      <c r="B46" s="269" t="s">
        <v>741</v>
      </c>
      <c r="C46" s="269" t="s">
        <v>742</v>
      </c>
      <c r="D46" s="270">
        <v>1</v>
      </c>
      <c r="E46" s="331" t="s">
        <v>1431</v>
      </c>
      <c r="F46" s="268">
        <v>452</v>
      </c>
      <c r="G46" s="272"/>
      <c r="H46" s="273"/>
      <c r="I46" s="274"/>
      <c r="J46" s="275"/>
      <c r="K46" s="276"/>
      <c r="L46" s="277"/>
      <c r="M46" s="246">
        <f t="shared" si="4"/>
        <v>0</v>
      </c>
      <c r="N46" s="247">
        <f t="shared" si="5"/>
        <v>0</v>
      </c>
      <c r="O46" s="248" t="str">
        <f t="shared" si="6"/>
        <v>-</v>
      </c>
      <c r="P46" s="249">
        <v>27</v>
      </c>
      <c r="Q46" s="250">
        <f t="shared" si="3"/>
        <v>0</v>
      </c>
      <c r="R46" s="251"/>
      <c r="S46" s="279" t="s">
        <v>1260</v>
      </c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4"/>
      <c r="AM46" s="44"/>
      <c r="AN46" s="44"/>
      <c r="AO46" s="44"/>
      <c r="AP46" s="44"/>
      <c r="AQ46" s="44">
        <v>1</v>
      </c>
      <c r="AR46" s="44"/>
      <c r="AS46" s="41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  <c r="IR46" s="26"/>
      <c r="IS46" s="26"/>
      <c r="IT46" s="26"/>
      <c r="IU46" s="26"/>
      <c r="IV46" s="26"/>
      <c r="IW46" s="26"/>
      <c r="IX46" s="26"/>
      <c r="IY46" s="26"/>
      <c r="IZ46" s="26"/>
      <c r="JA46" s="26"/>
      <c r="JB46" s="26"/>
      <c r="JC46" s="26"/>
      <c r="JD46" s="26"/>
      <c r="JE46" s="26"/>
      <c r="JF46" s="26"/>
      <c r="JG46" s="26"/>
      <c r="JH46" s="26"/>
      <c r="JI46" s="26"/>
      <c r="JJ46" s="26"/>
      <c r="JK46" s="26"/>
      <c r="JL46" s="26"/>
      <c r="JM46" s="26"/>
      <c r="JN46" s="27"/>
    </row>
    <row r="47" spans="1:274" ht="13" customHeight="1">
      <c r="A47" s="1251"/>
      <c r="B47" s="269" t="s">
        <v>743</v>
      </c>
      <c r="C47" s="269" t="s">
        <v>744</v>
      </c>
      <c r="D47" s="270">
        <v>1</v>
      </c>
      <c r="E47" s="331" t="s">
        <v>1432</v>
      </c>
      <c r="F47" s="268">
        <v>393</v>
      </c>
      <c r="G47" s="272"/>
      <c r="H47" s="273"/>
      <c r="I47" s="274"/>
      <c r="J47" s="275"/>
      <c r="K47" s="276"/>
      <c r="L47" s="277"/>
      <c r="M47" s="246">
        <f t="shared" si="4"/>
        <v>0</v>
      </c>
      <c r="N47" s="247">
        <f t="shared" si="5"/>
        <v>0</v>
      </c>
      <c r="O47" s="248" t="str">
        <f t="shared" si="6"/>
        <v>-</v>
      </c>
      <c r="P47" s="249">
        <v>18</v>
      </c>
      <c r="Q47" s="250">
        <f t="shared" si="3"/>
        <v>0</v>
      </c>
      <c r="R47" s="251"/>
      <c r="S47" s="279" t="s">
        <v>1260</v>
      </c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4"/>
      <c r="AM47" s="44"/>
      <c r="AN47" s="44"/>
      <c r="AO47" s="44"/>
      <c r="AP47" s="44"/>
      <c r="AQ47" s="44">
        <v>1</v>
      </c>
      <c r="AR47" s="44"/>
      <c r="AS47" s="41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  <c r="IS47" s="26"/>
      <c r="IT47" s="26"/>
      <c r="IU47" s="26"/>
      <c r="IV47" s="26"/>
      <c r="IW47" s="26"/>
      <c r="IX47" s="26"/>
      <c r="IY47" s="26"/>
      <c r="IZ47" s="26"/>
      <c r="JA47" s="26"/>
      <c r="JB47" s="26"/>
      <c r="JC47" s="26"/>
      <c r="JD47" s="26"/>
      <c r="JE47" s="26"/>
      <c r="JF47" s="26"/>
      <c r="JG47" s="26"/>
      <c r="JH47" s="26"/>
      <c r="JI47" s="26"/>
      <c r="JJ47" s="26"/>
      <c r="JK47" s="26"/>
      <c r="JL47" s="26"/>
      <c r="JM47" s="26"/>
      <c r="JN47" s="27"/>
    </row>
    <row r="48" spans="1:274" ht="13" customHeight="1">
      <c r="A48" s="1251"/>
      <c r="B48" s="269" t="s">
        <v>745</v>
      </c>
      <c r="C48" s="269" t="s">
        <v>746</v>
      </c>
      <c r="D48" s="270">
        <v>1</v>
      </c>
      <c r="E48" s="331" t="s">
        <v>1433</v>
      </c>
      <c r="F48" s="268">
        <v>394</v>
      </c>
      <c r="G48" s="272"/>
      <c r="H48" s="273"/>
      <c r="I48" s="274"/>
      <c r="J48" s="275"/>
      <c r="K48" s="276"/>
      <c r="L48" s="277"/>
      <c r="M48" s="246">
        <f t="shared" si="4"/>
        <v>0</v>
      </c>
      <c r="N48" s="247">
        <f t="shared" si="5"/>
        <v>0</v>
      </c>
      <c r="O48" s="248" t="str">
        <f t="shared" si="6"/>
        <v>-</v>
      </c>
      <c r="P48" s="249">
        <v>13.7</v>
      </c>
      <c r="Q48" s="250">
        <f t="shared" si="3"/>
        <v>0</v>
      </c>
      <c r="R48" s="251"/>
      <c r="S48" s="279" t="s">
        <v>1261</v>
      </c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4">
        <v>3</v>
      </c>
      <c r="AM48" s="44"/>
      <c r="AN48" s="44"/>
      <c r="AO48" s="44"/>
      <c r="AP48" s="44"/>
      <c r="AQ48" s="44">
        <v>1</v>
      </c>
      <c r="AR48" s="44"/>
      <c r="AS48" s="41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/>
      <c r="IX48" s="26"/>
      <c r="IY48" s="26"/>
      <c r="IZ48" s="26"/>
      <c r="JA48" s="26"/>
      <c r="JB48" s="26"/>
      <c r="JC48" s="26"/>
      <c r="JD48" s="26"/>
      <c r="JE48" s="26"/>
      <c r="JF48" s="26"/>
      <c r="JG48" s="26"/>
      <c r="JH48" s="26"/>
      <c r="JI48" s="26"/>
      <c r="JJ48" s="26"/>
      <c r="JK48" s="26"/>
      <c r="JL48" s="26"/>
      <c r="JM48" s="26"/>
      <c r="JN48" s="27"/>
    </row>
    <row r="49" spans="1:274" ht="13" customHeight="1">
      <c r="A49" s="1251"/>
      <c r="B49" s="269" t="s">
        <v>747</v>
      </c>
      <c r="C49" s="269" t="s">
        <v>748</v>
      </c>
      <c r="D49" s="270">
        <v>1</v>
      </c>
      <c r="E49" s="331" t="s">
        <v>1434</v>
      </c>
      <c r="F49" s="268">
        <v>381</v>
      </c>
      <c r="G49" s="272"/>
      <c r="H49" s="273"/>
      <c r="I49" s="274"/>
      <c r="J49" s="275"/>
      <c r="K49" s="276"/>
      <c r="L49" s="277"/>
      <c r="M49" s="246">
        <f t="shared" si="4"/>
        <v>0</v>
      </c>
      <c r="N49" s="247">
        <f t="shared" si="5"/>
        <v>0</v>
      </c>
      <c r="O49" s="248" t="str">
        <f t="shared" si="6"/>
        <v>-</v>
      </c>
      <c r="P49" s="249">
        <v>11.8</v>
      </c>
      <c r="Q49" s="250">
        <f t="shared" si="3"/>
        <v>0</v>
      </c>
      <c r="R49" s="251"/>
      <c r="S49" s="279" t="s">
        <v>1261</v>
      </c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4">
        <v>3</v>
      </c>
      <c r="AM49" s="44"/>
      <c r="AN49" s="44"/>
      <c r="AO49" s="44"/>
      <c r="AP49" s="44"/>
      <c r="AQ49" s="44">
        <v>1</v>
      </c>
      <c r="AR49" s="44"/>
      <c r="AS49" s="41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  <c r="JG49" s="26"/>
      <c r="JH49" s="26"/>
      <c r="JI49" s="26"/>
      <c r="JJ49" s="26"/>
      <c r="JK49" s="26"/>
      <c r="JL49" s="26"/>
      <c r="JM49" s="26"/>
      <c r="JN49" s="27"/>
    </row>
    <row r="50" spans="1:274" ht="13" customHeight="1">
      <c r="A50" s="1251"/>
      <c r="B50" s="269" t="s">
        <v>749</v>
      </c>
      <c r="C50" s="269" t="s">
        <v>750</v>
      </c>
      <c r="D50" s="270">
        <v>1</v>
      </c>
      <c r="E50" s="331" t="s">
        <v>1435</v>
      </c>
      <c r="F50" s="268">
        <v>306</v>
      </c>
      <c r="G50" s="272"/>
      <c r="H50" s="273"/>
      <c r="I50" s="274"/>
      <c r="J50" s="275"/>
      <c r="K50" s="276"/>
      <c r="L50" s="277"/>
      <c r="M50" s="246">
        <f t="shared" si="4"/>
        <v>0</v>
      </c>
      <c r="N50" s="247">
        <f t="shared" si="5"/>
        <v>0</v>
      </c>
      <c r="O50" s="248" t="str">
        <f t="shared" si="6"/>
        <v>-</v>
      </c>
      <c r="P50" s="249">
        <v>8.6999999999999993</v>
      </c>
      <c r="Q50" s="250">
        <f t="shared" si="3"/>
        <v>0</v>
      </c>
      <c r="R50" s="251"/>
      <c r="S50" s="279" t="s">
        <v>1261</v>
      </c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4">
        <v>4</v>
      </c>
      <c r="AM50" s="44"/>
      <c r="AN50" s="44"/>
      <c r="AO50" s="44"/>
      <c r="AP50" s="44"/>
      <c r="AQ50" s="44">
        <v>1</v>
      </c>
      <c r="AR50" s="44"/>
      <c r="AS50" s="41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  <c r="HU50" s="26"/>
      <c r="HV50" s="26"/>
      <c r="HW50" s="26"/>
      <c r="HX50" s="26"/>
      <c r="HY50" s="26"/>
      <c r="HZ50" s="26"/>
      <c r="IA50" s="26"/>
      <c r="IB50" s="26"/>
      <c r="IC50" s="26"/>
      <c r="ID50" s="26"/>
      <c r="IE50" s="26"/>
      <c r="IF50" s="26"/>
      <c r="IG50" s="26"/>
      <c r="IH50" s="26"/>
      <c r="II50" s="26"/>
      <c r="IJ50" s="26"/>
      <c r="IK50" s="26"/>
      <c r="IL50" s="26"/>
      <c r="IM50" s="26"/>
      <c r="IN50" s="26"/>
      <c r="IO50" s="26"/>
      <c r="IP50" s="26"/>
      <c r="IQ50" s="26"/>
      <c r="IR50" s="26"/>
      <c r="IS50" s="26"/>
      <c r="IT50" s="26"/>
      <c r="IU50" s="26"/>
      <c r="IV50" s="26"/>
      <c r="IW50" s="26"/>
      <c r="IX50" s="26"/>
      <c r="IY50" s="26"/>
      <c r="IZ50" s="26"/>
      <c r="JA50" s="26"/>
      <c r="JB50" s="26"/>
      <c r="JC50" s="26"/>
      <c r="JD50" s="26"/>
      <c r="JE50" s="26"/>
      <c r="JF50" s="26"/>
      <c r="JG50" s="26"/>
      <c r="JH50" s="26"/>
      <c r="JI50" s="26"/>
      <c r="JJ50" s="26"/>
      <c r="JK50" s="26"/>
      <c r="JL50" s="26"/>
      <c r="JM50" s="26"/>
      <c r="JN50" s="27"/>
    </row>
    <row r="51" spans="1:274" ht="13" customHeight="1">
      <c r="A51" s="1251"/>
      <c r="B51" s="269" t="s">
        <v>751</v>
      </c>
      <c r="C51" s="269" t="s">
        <v>752</v>
      </c>
      <c r="D51" s="270">
        <v>1</v>
      </c>
      <c r="E51" s="331" t="s">
        <v>1436</v>
      </c>
      <c r="F51" s="268">
        <v>284</v>
      </c>
      <c r="G51" s="272"/>
      <c r="H51" s="273"/>
      <c r="I51" s="274"/>
      <c r="J51" s="275"/>
      <c r="K51" s="276"/>
      <c r="L51" s="277"/>
      <c r="M51" s="246">
        <f t="shared" si="4"/>
        <v>0</v>
      </c>
      <c r="N51" s="247">
        <f t="shared" si="5"/>
        <v>0</v>
      </c>
      <c r="O51" s="248" t="str">
        <f t="shared" si="6"/>
        <v>-</v>
      </c>
      <c r="P51" s="249">
        <v>7.9</v>
      </c>
      <c r="Q51" s="250">
        <f t="shared" si="3"/>
        <v>0</v>
      </c>
      <c r="R51" s="251"/>
      <c r="S51" s="279" t="s">
        <v>1261</v>
      </c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4">
        <v>4</v>
      </c>
      <c r="AM51" s="44"/>
      <c r="AN51" s="44"/>
      <c r="AO51" s="44"/>
      <c r="AP51" s="44"/>
      <c r="AQ51" s="44">
        <v>1</v>
      </c>
      <c r="AR51" s="44"/>
      <c r="AS51" s="41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  <c r="IS51" s="26"/>
      <c r="IT51" s="26"/>
      <c r="IU51" s="26"/>
      <c r="IV51" s="26"/>
      <c r="IW51" s="26"/>
      <c r="IX51" s="26"/>
      <c r="IY51" s="26"/>
      <c r="IZ51" s="26"/>
      <c r="JA51" s="26"/>
      <c r="JB51" s="26"/>
      <c r="JC51" s="26"/>
      <c r="JD51" s="26"/>
      <c r="JE51" s="26"/>
      <c r="JF51" s="26"/>
      <c r="JG51" s="26"/>
      <c r="JH51" s="26"/>
      <c r="JI51" s="26"/>
      <c r="JJ51" s="26"/>
      <c r="JK51" s="26"/>
      <c r="JL51" s="26"/>
      <c r="JM51" s="26"/>
      <c r="JN51" s="27"/>
    </row>
    <row r="52" spans="1:274" ht="13" customHeight="1">
      <c r="A52" s="1251"/>
      <c r="B52" s="269" t="s">
        <v>753</v>
      </c>
      <c r="C52" s="269" t="s">
        <v>754</v>
      </c>
      <c r="D52" s="270">
        <v>1</v>
      </c>
      <c r="E52" s="331" t="s">
        <v>1437</v>
      </c>
      <c r="F52" s="268">
        <v>501</v>
      </c>
      <c r="G52" s="272"/>
      <c r="H52" s="273"/>
      <c r="I52" s="274"/>
      <c r="J52" s="275"/>
      <c r="K52" s="276"/>
      <c r="L52" s="277"/>
      <c r="M52" s="246">
        <f t="shared" si="4"/>
        <v>0</v>
      </c>
      <c r="N52" s="247">
        <f t="shared" si="5"/>
        <v>0</v>
      </c>
      <c r="O52" s="248" t="str">
        <f t="shared" si="6"/>
        <v>-</v>
      </c>
      <c r="P52" s="249">
        <v>19.8</v>
      </c>
      <c r="Q52" s="250">
        <f t="shared" si="3"/>
        <v>0</v>
      </c>
      <c r="R52" s="251"/>
      <c r="S52" s="279" t="s">
        <v>1257</v>
      </c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4">
        <v>5</v>
      </c>
      <c r="AM52" s="44"/>
      <c r="AN52" s="44"/>
      <c r="AO52" s="44"/>
      <c r="AP52" s="44"/>
      <c r="AQ52" s="44"/>
      <c r="AR52" s="44">
        <v>1</v>
      </c>
      <c r="AS52" s="41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7"/>
    </row>
    <row r="53" spans="1:274" ht="13" customHeight="1">
      <c r="A53" s="1251"/>
      <c r="B53" s="269" t="s">
        <v>755</v>
      </c>
      <c r="C53" s="269" t="s">
        <v>756</v>
      </c>
      <c r="D53" s="270">
        <v>1</v>
      </c>
      <c r="E53" s="331" t="s">
        <v>1438</v>
      </c>
      <c r="F53" s="268">
        <v>489</v>
      </c>
      <c r="G53" s="272"/>
      <c r="H53" s="273"/>
      <c r="I53" s="274"/>
      <c r="J53" s="275"/>
      <c r="K53" s="276"/>
      <c r="L53" s="277"/>
      <c r="M53" s="246">
        <f t="shared" si="4"/>
        <v>0</v>
      </c>
      <c r="N53" s="247">
        <f t="shared" si="5"/>
        <v>0</v>
      </c>
      <c r="O53" s="248" t="str">
        <f t="shared" si="6"/>
        <v>-</v>
      </c>
      <c r="P53" s="249">
        <v>19</v>
      </c>
      <c r="Q53" s="250">
        <f t="shared" si="3"/>
        <v>0</v>
      </c>
      <c r="R53" s="251"/>
      <c r="S53" s="279" t="s">
        <v>1257</v>
      </c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4">
        <v>5</v>
      </c>
      <c r="AM53" s="44"/>
      <c r="AN53" s="44"/>
      <c r="AO53" s="44"/>
      <c r="AP53" s="44"/>
      <c r="AQ53" s="44"/>
      <c r="AR53" s="44">
        <v>1</v>
      </c>
      <c r="AS53" s="41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7"/>
    </row>
    <row r="54" spans="1:274" ht="13" customHeight="1">
      <c r="A54" s="1251"/>
      <c r="B54" s="269" t="s">
        <v>757</v>
      </c>
      <c r="C54" s="269" t="s">
        <v>758</v>
      </c>
      <c r="D54" s="270">
        <v>1</v>
      </c>
      <c r="E54" s="331" t="s">
        <v>1439</v>
      </c>
      <c r="F54" s="268">
        <v>366</v>
      </c>
      <c r="G54" s="272"/>
      <c r="H54" s="273"/>
      <c r="I54" s="274"/>
      <c r="J54" s="275"/>
      <c r="K54" s="276"/>
      <c r="L54" s="277"/>
      <c r="M54" s="246">
        <f t="shared" si="4"/>
        <v>0</v>
      </c>
      <c r="N54" s="247">
        <f t="shared" si="5"/>
        <v>0</v>
      </c>
      <c r="O54" s="248" t="str">
        <f t="shared" si="6"/>
        <v>-</v>
      </c>
      <c r="P54" s="249">
        <v>13</v>
      </c>
      <c r="Q54" s="250">
        <f t="shared" si="3"/>
        <v>0</v>
      </c>
      <c r="R54" s="251"/>
      <c r="S54" s="279" t="s">
        <v>1257</v>
      </c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4">
        <v>5</v>
      </c>
      <c r="AM54" s="44"/>
      <c r="AN54" s="44"/>
      <c r="AO54" s="44"/>
      <c r="AP54" s="44"/>
      <c r="AQ54" s="44"/>
      <c r="AR54" s="44">
        <v>1</v>
      </c>
      <c r="AS54" s="41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7"/>
    </row>
    <row r="55" spans="1:274" ht="13" customHeight="1">
      <c r="A55" s="1341"/>
      <c r="B55" s="288" t="s">
        <v>759</v>
      </c>
      <c r="C55" s="288" t="s">
        <v>760</v>
      </c>
      <c r="D55" s="289">
        <v>1</v>
      </c>
      <c r="E55" s="338" t="s">
        <v>1440</v>
      </c>
      <c r="F55" s="255">
        <v>366</v>
      </c>
      <c r="G55" s="290"/>
      <c r="H55" s="291"/>
      <c r="I55" s="292"/>
      <c r="J55" s="293"/>
      <c r="K55" s="294"/>
      <c r="L55" s="295"/>
      <c r="M55" s="262">
        <f t="shared" si="4"/>
        <v>0</v>
      </c>
      <c r="N55" s="263">
        <f t="shared" si="5"/>
        <v>0</v>
      </c>
      <c r="O55" s="264" t="str">
        <f t="shared" si="6"/>
        <v>-</v>
      </c>
      <c r="P55" s="249">
        <v>11.4</v>
      </c>
      <c r="Q55" s="250">
        <f t="shared" si="3"/>
        <v>0</v>
      </c>
      <c r="R55" s="251"/>
      <c r="S55" s="297" t="s">
        <v>1257</v>
      </c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4">
        <v>5</v>
      </c>
      <c r="AM55" s="44"/>
      <c r="AN55" s="44"/>
      <c r="AO55" s="44"/>
      <c r="AP55" s="44"/>
      <c r="AQ55" s="44"/>
      <c r="AR55" s="44">
        <v>1</v>
      </c>
      <c r="AS55" s="41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7"/>
    </row>
    <row r="56" spans="1:274" ht="13" customHeight="1">
      <c r="A56" s="1340" t="s">
        <v>1326</v>
      </c>
      <c r="B56" s="269" t="s">
        <v>947</v>
      </c>
      <c r="C56" s="269" t="s">
        <v>908</v>
      </c>
      <c r="D56" s="270">
        <v>2</v>
      </c>
      <c r="E56" s="368" t="s">
        <v>1441</v>
      </c>
      <c r="F56" s="268">
        <v>394</v>
      </c>
      <c r="G56" s="240"/>
      <c r="H56" s="241"/>
      <c r="I56" s="242"/>
      <c r="J56" s="243"/>
      <c r="K56" s="244"/>
      <c r="L56" s="245"/>
      <c r="M56" s="246">
        <f t="shared" si="4"/>
        <v>0</v>
      </c>
      <c r="N56" s="247">
        <f t="shared" si="5"/>
        <v>0</v>
      </c>
      <c r="O56" s="248" t="str">
        <f t="shared" si="6"/>
        <v>-</v>
      </c>
      <c r="P56" s="249">
        <v>2.7</v>
      </c>
      <c r="Q56" s="250">
        <f t="shared" si="3"/>
        <v>0</v>
      </c>
      <c r="R56" s="251"/>
      <c r="S56" s="296" t="s">
        <v>1264</v>
      </c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4"/>
      <c r="AM56" s="44"/>
      <c r="AN56" s="44">
        <v>2</v>
      </c>
      <c r="AO56" s="44"/>
      <c r="AP56" s="44"/>
      <c r="AQ56" s="44"/>
      <c r="AR56" s="44"/>
      <c r="AS56" s="41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7"/>
    </row>
    <row r="57" spans="1:274" ht="13" customHeight="1">
      <c r="A57" s="1251"/>
      <c r="B57" s="298" t="s">
        <v>948</v>
      </c>
      <c r="C57" s="298" t="s">
        <v>909</v>
      </c>
      <c r="D57" s="299">
        <v>2</v>
      </c>
      <c r="E57" s="372" t="s">
        <v>1442</v>
      </c>
      <c r="F57" s="268">
        <v>381</v>
      </c>
      <c r="G57" s="272"/>
      <c r="H57" s="273"/>
      <c r="I57" s="274"/>
      <c r="J57" s="275"/>
      <c r="K57" s="276"/>
      <c r="L57" s="277"/>
      <c r="M57" s="246">
        <f t="shared" si="4"/>
        <v>0</v>
      </c>
      <c r="N57" s="247">
        <f t="shared" si="5"/>
        <v>0</v>
      </c>
      <c r="O57" s="248" t="str">
        <f t="shared" si="6"/>
        <v>-</v>
      </c>
      <c r="P57" s="249">
        <v>4.7</v>
      </c>
      <c r="Q57" s="250">
        <f t="shared" si="3"/>
        <v>0</v>
      </c>
      <c r="R57" s="251"/>
      <c r="S57" s="279" t="s">
        <v>1264</v>
      </c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4"/>
      <c r="AM57" s="44"/>
      <c r="AN57" s="44">
        <v>2</v>
      </c>
      <c r="AO57" s="44"/>
      <c r="AP57" s="44"/>
      <c r="AQ57" s="44"/>
      <c r="AR57" s="44"/>
      <c r="AS57" s="41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7"/>
    </row>
    <row r="58" spans="1:274" ht="13" customHeight="1">
      <c r="A58" s="1251"/>
      <c r="B58" s="300" t="s">
        <v>945</v>
      </c>
      <c r="C58" s="300" t="s">
        <v>905</v>
      </c>
      <c r="D58" s="301">
        <v>2</v>
      </c>
      <c r="E58" s="373" t="s">
        <v>1443</v>
      </c>
      <c r="F58" s="268">
        <v>336</v>
      </c>
      <c r="G58" s="272"/>
      <c r="H58" s="273"/>
      <c r="I58" s="274"/>
      <c r="J58" s="275"/>
      <c r="K58" s="276"/>
      <c r="L58" s="277"/>
      <c r="M58" s="246">
        <f t="shared" si="4"/>
        <v>0</v>
      </c>
      <c r="N58" s="247">
        <f t="shared" si="5"/>
        <v>0</v>
      </c>
      <c r="O58" s="248" t="str">
        <f t="shared" si="6"/>
        <v>-</v>
      </c>
      <c r="P58" s="249">
        <v>4.5</v>
      </c>
      <c r="Q58" s="250">
        <f t="shared" si="3"/>
        <v>0</v>
      </c>
      <c r="R58" s="251"/>
      <c r="S58" s="279" t="s">
        <v>1263</v>
      </c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4"/>
      <c r="AM58" s="44"/>
      <c r="AN58" s="44"/>
      <c r="AO58" s="44">
        <v>2</v>
      </c>
      <c r="AP58" s="44"/>
      <c r="AQ58" s="44"/>
      <c r="AR58" s="44"/>
      <c r="AS58" s="41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7"/>
    </row>
    <row r="59" spans="1:274" ht="13" customHeight="1">
      <c r="A59" s="1252"/>
      <c r="B59" s="302" t="s">
        <v>946</v>
      </c>
      <c r="C59" s="302" t="s">
        <v>907</v>
      </c>
      <c r="D59" s="303">
        <v>2</v>
      </c>
      <c r="E59" s="374" t="s">
        <v>1444</v>
      </c>
      <c r="F59" s="255">
        <v>323</v>
      </c>
      <c r="G59" s="304"/>
      <c r="H59" s="305"/>
      <c r="I59" s="306"/>
      <c r="J59" s="307"/>
      <c r="K59" s="308"/>
      <c r="L59" s="309"/>
      <c r="M59" s="262">
        <f t="shared" si="4"/>
        <v>0</v>
      </c>
      <c r="N59" s="310">
        <f t="shared" si="5"/>
        <v>0</v>
      </c>
      <c r="O59" s="311" t="str">
        <f t="shared" si="6"/>
        <v>-</v>
      </c>
      <c r="P59" s="249">
        <v>7</v>
      </c>
      <c r="Q59" s="250">
        <f t="shared" si="3"/>
        <v>0</v>
      </c>
      <c r="R59" s="251"/>
      <c r="S59" s="297" t="s">
        <v>1263</v>
      </c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4"/>
      <c r="AM59" s="44"/>
      <c r="AN59" s="44"/>
      <c r="AO59" s="44">
        <v>2</v>
      </c>
      <c r="AP59" s="44"/>
      <c r="AQ59" s="44"/>
      <c r="AR59" s="44"/>
      <c r="AS59" s="41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7"/>
    </row>
    <row r="60" spans="1:274" ht="13" customHeight="1">
      <c r="A60" s="1250" t="s">
        <v>1327</v>
      </c>
      <c r="B60" s="237" t="s">
        <v>949</v>
      </c>
      <c r="C60" s="282" t="s">
        <v>1325</v>
      </c>
      <c r="D60" s="238">
        <v>2</v>
      </c>
      <c r="E60" s="369" t="s">
        <v>1445</v>
      </c>
      <c r="F60" s="268">
        <v>372</v>
      </c>
      <c r="G60" s="240"/>
      <c r="H60" s="241"/>
      <c r="I60" s="242"/>
      <c r="J60" s="243"/>
      <c r="K60" s="244"/>
      <c r="L60" s="245"/>
      <c r="M60" s="246">
        <f t="shared" si="4"/>
        <v>0</v>
      </c>
      <c r="N60" s="247">
        <f t="shared" si="5"/>
        <v>0</v>
      </c>
      <c r="O60" s="248" t="str">
        <f t="shared" si="6"/>
        <v>-</v>
      </c>
      <c r="P60" s="249">
        <v>9.8000000000000007</v>
      </c>
      <c r="Q60" s="250">
        <f t="shared" si="3"/>
        <v>0</v>
      </c>
      <c r="R60" s="251"/>
      <c r="S60" s="296" t="s">
        <v>1260</v>
      </c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4"/>
      <c r="AM60" s="44"/>
      <c r="AN60" s="44"/>
      <c r="AO60" s="44">
        <v>2</v>
      </c>
      <c r="AP60" s="44"/>
      <c r="AQ60" s="44"/>
      <c r="AR60" s="44"/>
      <c r="AS60" s="41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/>
      <c r="IX60" s="26"/>
      <c r="IY60" s="26"/>
      <c r="IZ60" s="26"/>
      <c r="JA60" s="26"/>
      <c r="JB60" s="26"/>
      <c r="JC60" s="26"/>
      <c r="JD60" s="26"/>
      <c r="JE60" s="26"/>
      <c r="JF60" s="26"/>
      <c r="JG60" s="26"/>
      <c r="JH60" s="26"/>
      <c r="JI60" s="26"/>
      <c r="JJ60" s="26"/>
      <c r="JK60" s="26"/>
      <c r="JL60" s="26"/>
      <c r="JM60" s="26"/>
      <c r="JN60" s="27"/>
    </row>
    <row r="61" spans="1:274" ht="13" customHeight="1">
      <c r="A61" s="1251"/>
      <c r="B61" s="269" t="s">
        <v>950</v>
      </c>
      <c r="C61" s="269" t="s">
        <v>951</v>
      </c>
      <c r="D61" s="270">
        <v>2</v>
      </c>
      <c r="E61" s="368" t="s">
        <v>1446</v>
      </c>
      <c r="F61" s="268">
        <v>349</v>
      </c>
      <c r="G61" s="272"/>
      <c r="H61" s="273"/>
      <c r="I61" s="274"/>
      <c r="J61" s="275"/>
      <c r="K61" s="276"/>
      <c r="L61" s="277"/>
      <c r="M61" s="246">
        <f t="shared" si="4"/>
        <v>0</v>
      </c>
      <c r="N61" s="247">
        <f t="shared" si="5"/>
        <v>0</v>
      </c>
      <c r="O61" s="248" t="str">
        <f t="shared" si="6"/>
        <v>-</v>
      </c>
      <c r="P61" s="249">
        <v>9.8000000000000007</v>
      </c>
      <c r="Q61" s="250">
        <f t="shared" si="3"/>
        <v>0</v>
      </c>
      <c r="R61" s="251"/>
      <c r="S61" s="271" t="s">
        <v>1260</v>
      </c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4"/>
      <c r="AM61" s="44"/>
      <c r="AN61" s="44"/>
      <c r="AO61" s="44">
        <v>2</v>
      </c>
      <c r="AP61" s="44"/>
      <c r="AQ61" s="44"/>
      <c r="AR61" s="44"/>
      <c r="AS61" s="41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I61" s="26"/>
      <c r="EJ61" s="26"/>
      <c r="EK61" s="26"/>
      <c r="EL61" s="26"/>
      <c r="EM61" s="26"/>
      <c r="EN61" s="26"/>
      <c r="EO61" s="26"/>
      <c r="EP61" s="26"/>
      <c r="EQ61" s="26"/>
      <c r="ER61" s="26"/>
      <c r="ES61" s="26"/>
      <c r="ET61" s="26"/>
      <c r="EU61" s="26"/>
      <c r="EV61" s="26"/>
      <c r="EW61" s="26"/>
      <c r="EX61" s="26"/>
      <c r="EY61" s="26"/>
      <c r="EZ61" s="26"/>
      <c r="FA61" s="26"/>
      <c r="FB61" s="26"/>
      <c r="FC61" s="26"/>
      <c r="FD61" s="26"/>
      <c r="FE61" s="26"/>
      <c r="FF61" s="26"/>
      <c r="FG61" s="26"/>
      <c r="FH61" s="26"/>
      <c r="FI61" s="26"/>
      <c r="FJ61" s="26"/>
      <c r="FK61" s="26"/>
      <c r="FL61" s="26"/>
      <c r="FM61" s="26"/>
      <c r="FN61" s="26"/>
      <c r="FO61" s="26"/>
      <c r="FP61" s="26"/>
      <c r="FQ61" s="26"/>
      <c r="FR61" s="26"/>
      <c r="FS61" s="26"/>
      <c r="FT61" s="26"/>
      <c r="FU61" s="26"/>
      <c r="FV61" s="26"/>
      <c r="FW61" s="26"/>
      <c r="FX61" s="26"/>
      <c r="FY61" s="26"/>
      <c r="FZ61" s="26"/>
      <c r="GA61" s="26"/>
      <c r="GB61" s="26"/>
      <c r="GC61" s="26"/>
      <c r="GD61" s="26"/>
      <c r="GE61" s="26"/>
      <c r="GF61" s="26"/>
      <c r="GG61" s="26"/>
      <c r="GH61" s="26"/>
      <c r="GI61" s="26"/>
      <c r="GJ61" s="26"/>
      <c r="GK61" s="26"/>
      <c r="GL61" s="26"/>
      <c r="GM61" s="26"/>
      <c r="GN61" s="26"/>
      <c r="GO61" s="26"/>
      <c r="GP61" s="26"/>
      <c r="GQ61" s="26"/>
      <c r="GR61" s="26"/>
      <c r="GS61" s="26"/>
      <c r="GT61" s="26"/>
      <c r="GU61" s="26"/>
      <c r="GV61" s="26"/>
      <c r="GW61" s="26"/>
      <c r="GX61" s="26"/>
      <c r="GY61" s="26"/>
      <c r="GZ61" s="26"/>
      <c r="HA61" s="26"/>
      <c r="HB61" s="26"/>
      <c r="HC61" s="26"/>
      <c r="HD61" s="26"/>
      <c r="HE61" s="26"/>
      <c r="HF61" s="26"/>
      <c r="HG61" s="26"/>
      <c r="HH61" s="26"/>
      <c r="HI61" s="26"/>
      <c r="HJ61" s="26"/>
      <c r="HK61" s="26"/>
      <c r="HL61" s="26"/>
      <c r="HM61" s="26"/>
      <c r="HN61" s="26"/>
      <c r="HO61" s="26"/>
      <c r="HP61" s="26"/>
      <c r="HQ61" s="26"/>
      <c r="HR61" s="26"/>
      <c r="HS61" s="26"/>
      <c r="HT61" s="26"/>
      <c r="HU61" s="26"/>
      <c r="HV61" s="26"/>
      <c r="HW61" s="26"/>
      <c r="HX61" s="26"/>
      <c r="HY61" s="26"/>
      <c r="HZ61" s="26"/>
      <c r="IA61" s="26"/>
      <c r="IB61" s="26"/>
      <c r="IC61" s="26"/>
      <c r="ID61" s="26"/>
      <c r="IE61" s="26"/>
      <c r="IF61" s="26"/>
      <c r="IG61" s="26"/>
      <c r="IH61" s="26"/>
      <c r="II61" s="26"/>
      <c r="IJ61" s="26"/>
      <c r="IK61" s="26"/>
      <c r="IL61" s="26"/>
      <c r="IM61" s="26"/>
      <c r="IN61" s="26"/>
      <c r="IO61" s="26"/>
      <c r="IP61" s="26"/>
      <c r="IQ61" s="26"/>
      <c r="IR61" s="26"/>
      <c r="IS61" s="26"/>
      <c r="IT61" s="26"/>
      <c r="IU61" s="26"/>
      <c r="IV61" s="26"/>
      <c r="IW61" s="26"/>
      <c r="IX61" s="26"/>
      <c r="IY61" s="26"/>
      <c r="IZ61" s="26"/>
      <c r="JA61" s="26"/>
      <c r="JB61" s="26"/>
      <c r="JC61" s="26"/>
      <c r="JD61" s="26"/>
      <c r="JE61" s="26"/>
      <c r="JF61" s="26"/>
      <c r="JG61" s="26"/>
      <c r="JH61" s="26"/>
      <c r="JI61" s="26"/>
      <c r="JJ61" s="26"/>
      <c r="JK61" s="26"/>
      <c r="JL61" s="26"/>
      <c r="JM61" s="26"/>
      <c r="JN61" s="27"/>
    </row>
    <row r="62" spans="1:274" ht="13" customHeight="1">
      <c r="A62" s="1251"/>
      <c r="B62" s="269" t="s">
        <v>952</v>
      </c>
      <c r="C62" s="269" t="s">
        <v>953</v>
      </c>
      <c r="D62" s="270">
        <v>2</v>
      </c>
      <c r="E62" s="368" t="s">
        <v>1447</v>
      </c>
      <c r="F62" s="268">
        <v>303</v>
      </c>
      <c r="G62" s="272"/>
      <c r="H62" s="273"/>
      <c r="I62" s="274"/>
      <c r="J62" s="275"/>
      <c r="K62" s="276"/>
      <c r="L62" s="277"/>
      <c r="M62" s="246">
        <f t="shared" si="4"/>
        <v>0</v>
      </c>
      <c r="N62" s="247">
        <f t="shared" si="5"/>
        <v>0</v>
      </c>
      <c r="O62" s="248" t="str">
        <f t="shared" si="6"/>
        <v>-</v>
      </c>
      <c r="P62" s="249">
        <v>6.2</v>
      </c>
      <c r="Q62" s="250">
        <f t="shared" ref="Q62:Q125" si="7">P62*M62</f>
        <v>0</v>
      </c>
      <c r="R62" s="251"/>
      <c r="S62" s="271" t="s">
        <v>1260</v>
      </c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4"/>
      <c r="AM62" s="44"/>
      <c r="AN62" s="44"/>
      <c r="AO62" s="44">
        <v>2</v>
      </c>
      <c r="AP62" s="44"/>
      <c r="AQ62" s="44"/>
      <c r="AR62" s="44"/>
      <c r="AS62" s="41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  <c r="GT62" s="26"/>
      <c r="GU62" s="26"/>
      <c r="GV62" s="26"/>
      <c r="GW62" s="26"/>
      <c r="GX62" s="26"/>
      <c r="GY62" s="26"/>
      <c r="GZ62" s="26"/>
      <c r="HA62" s="26"/>
      <c r="HB62" s="26"/>
      <c r="HC62" s="26"/>
      <c r="HD62" s="26"/>
      <c r="HE62" s="26"/>
      <c r="HF62" s="26"/>
      <c r="HG62" s="26"/>
      <c r="HH62" s="26"/>
      <c r="HI62" s="26"/>
      <c r="HJ62" s="26"/>
      <c r="HK62" s="26"/>
      <c r="HL62" s="26"/>
      <c r="HM62" s="26"/>
      <c r="HN62" s="26"/>
      <c r="HO62" s="26"/>
      <c r="HP62" s="26"/>
      <c r="HQ62" s="26"/>
      <c r="HR62" s="26"/>
      <c r="HS62" s="26"/>
      <c r="HT62" s="26"/>
      <c r="HU62" s="26"/>
      <c r="HV62" s="26"/>
      <c r="HW62" s="26"/>
      <c r="HX62" s="26"/>
      <c r="HY62" s="26"/>
      <c r="HZ62" s="26"/>
      <c r="IA62" s="26"/>
      <c r="IB62" s="26"/>
      <c r="IC62" s="26"/>
      <c r="ID62" s="26"/>
      <c r="IE62" s="26"/>
      <c r="IF62" s="26"/>
      <c r="IG62" s="26"/>
      <c r="IH62" s="26"/>
      <c r="II62" s="26"/>
      <c r="IJ62" s="26"/>
      <c r="IK62" s="26"/>
      <c r="IL62" s="26"/>
      <c r="IM62" s="26"/>
      <c r="IN62" s="26"/>
      <c r="IO62" s="26"/>
      <c r="IP62" s="26"/>
      <c r="IQ62" s="26"/>
      <c r="IR62" s="26"/>
      <c r="IS62" s="26"/>
      <c r="IT62" s="26"/>
      <c r="IU62" s="26"/>
      <c r="IV62" s="26"/>
      <c r="IW62" s="26"/>
      <c r="IX62" s="26"/>
      <c r="IY62" s="26"/>
      <c r="IZ62" s="26"/>
      <c r="JA62" s="26"/>
      <c r="JB62" s="26"/>
      <c r="JC62" s="26"/>
      <c r="JD62" s="26"/>
      <c r="JE62" s="26"/>
      <c r="JF62" s="26"/>
      <c r="JG62" s="26"/>
      <c r="JH62" s="26"/>
      <c r="JI62" s="26"/>
      <c r="JJ62" s="26"/>
      <c r="JK62" s="26"/>
      <c r="JL62" s="26"/>
      <c r="JM62" s="26"/>
      <c r="JN62" s="27"/>
    </row>
    <row r="63" spans="1:274" ht="13" customHeight="1">
      <c r="A63" s="1251"/>
      <c r="B63" s="269" t="s">
        <v>954</v>
      </c>
      <c r="C63" s="269" t="s">
        <v>955</v>
      </c>
      <c r="D63" s="270">
        <v>2</v>
      </c>
      <c r="E63" s="368" t="s">
        <v>1448</v>
      </c>
      <c r="F63" s="268">
        <v>303</v>
      </c>
      <c r="G63" s="272"/>
      <c r="H63" s="273"/>
      <c r="I63" s="274"/>
      <c r="J63" s="275"/>
      <c r="K63" s="276"/>
      <c r="L63" s="277"/>
      <c r="M63" s="246">
        <f t="shared" si="4"/>
        <v>0</v>
      </c>
      <c r="N63" s="247">
        <f t="shared" si="5"/>
        <v>0</v>
      </c>
      <c r="O63" s="248" t="str">
        <f t="shared" si="6"/>
        <v>-</v>
      </c>
      <c r="P63" s="249">
        <v>5.4</v>
      </c>
      <c r="Q63" s="250">
        <f t="shared" si="7"/>
        <v>0</v>
      </c>
      <c r="R63" s="251"/>
      <c r="S63" s="271" t="s">
        <v>1260</v>
      </c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4"/>
      <c r="AM63" s="44"/>
      <c r="AN63" s="44"/>
      <c r="AO63" s="44">
        <v>2</v>
      </c>
      <c r="AP63" s="44"/>
      <c r="AQ63" s="44"/>
      <c r="AR63" s="44"/>
      <c r="AS63" s="41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  <c r="GT63" s="26"/>
      <c r="GU63" s="26"/>
      <c r="GV63" s="26"/>
      <c r="GW63" s="26"/>
      <c r="GX63" s="26"/>
      <c r="GY63" s="26"/>
      <c r="GZ63" s="26"/>
      <c r="HA63" s="26"/>
      <c r="HB63" s="26"/>
      <c r="HC63" s="26"/>
      <c r="HD63" s="26"/>
      <c r="HE63" s="26"/>
      <c r="HF63" s="26"/>
      <c r="HG63" s="26"/>
      <c r="HH63" s="26"/>
      <c r="HI63" s="26"/>
      <c r="HJ63" s="26"/>
      <c r="HK63" s="26"/>
      <c r="HL63" s="26"/>
      <c r="HM63" s="26"/>
      <c r="HN63" s="26"/>
      <c r="HO63" s="26"/>
      <c r="HP63" s="26"/>
      <c r="HQ63" s="26"/>
      <c r="HR63" s="26"/>
      <c r="HS63" s="26"/>
      <c r="HT63" s="26"/>
      <c r="HU63" s="26"/>
      <c r="HV63" s="26"/>
      <c r="HW63" s="26"/>
      <c r="HX63" s="26"/>
      <c r="HY63" s="26"/>
      <c r="HZ63" s="26"/>
      <c r="IA63" s="26"/>
      <c r="IB63" s="26"/>
      <c r="IC63" s="26"/>
      <c r="ID63" s="26"/>
      <c r="IE63" s="26"/>
      <c r="IF63" s="26"/>
      <c r="IG63" s="26"/>
      <c r="IH63" s="26"/>
      <c r="II63" s="26"/>
      <c r="IJ63" s="26"/>
      <c r="IK63" s="26"/>
      <c r="IL63" s="26"/>
      <c r="IM63" s="26"/>
      <c r="IN63" s="26"/>
      <c r="IO63" s="26"/>
      <c r="IP63" s="26"/>
      <c r="IQ63" s="26"/>
      <c r="IR63" s="26"/>
      <c r="IS63" s="26"/>
      <c r="IT63" s="26"/>
      <c r="IU63" s="26"/>
      <c r="IV63" s="26"/>
      <c r="IW63" s="26"/>
      <c r="IX63" s="26"/>
      <c r="IY63" s="26"/>
      <c r="IZ63" s="26"/>
      <c r="JA63" s="26"/>
      <c r="JB63" s="26"/>
      <c r="JC63" s="26"/>
      <c r="JD63" s="26"/>
      <c r="JE63" s="26"/>
      <c r="JF63" s="26"/>
      <c r="JG63" s="26"/>
      <c r="JH63" s="26"/>
      <c r="JI63" s="26"/>
      <c r="JJ63" s="26"/>
      <c r="JK63" s="26"/>
      <c r="JL63" s="26"/>
      <c r="JM63" s="26"/>
      <c r="JN63" s="27"/>
    </row>
    <row r="64" spans="1:274" ht="13" customHeight="1">
      <c r="A64" s="1251"/>
      <c r="B64" s="269" t="s">
        <v>1140</v>
      </c>
      <c r="C64" s="269" t="s">
        <v>1142</v>
      </c>
      <c r="D64" s="270">
        <v>2</v>
      </c>
      <c r="E64" s="331" t="s">
        <v>1449</v>
      </c>
      <c r="F64" s="268">
        <v>633</v>
      </c>
      <c r="G64" s="272"/>
      <c r="H64" s="273"/>
      <c r="I64" s="274"/>
      <c r="J64" s="275"/>
      <c r="K64" s="276"/>
      <c r="L64" s="277"/>
      <c r="M64" s="246">
        <f t="shared" si="4"/>
        <v>0</v>
      </c>
      <c r="N64" s="247">
        <f t="shared" si="5"/>
        <v>0</v>
      </c>
      <c r="O64" s="248" t="str">
        <f t="shared" si="6"/>
        <v>-</v>
      </c>
      <c r="P64" s="249">
        <v>33</v>
      </c>
      <c r="Q64" s="250">
        <f t="shared" si="7"/>
        <v>0</v>
      </c>
      <c r="R64" s="251"/>
      <c r="S64" s="271" t="s">
        <v>1260</v>
      </c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4"/>
      <c r="AM64" s="44"/>
      <c r="AN64" s="44"/>
      <c r="AO64" s="44"/>
      <c r="AP64" s="44">
        <v>2</v>
      </c>
      <c r="AQ64" s="44"/>
      <c r="AR64" s="44"/>
      <c r="AS64" s="41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  <c r="GQ64" s="26"/>
      <c r="GR64" s="26"/>
      <c r="GS64" s="26"/>
      <c r="GT64" s="26"/>
      <c r="GU64" s="26"/>
      <c r="GV64" s="26"/>
      <c r="GW64" s="26"/>
      <c r="GX64" s="26"/>
      <c r="GY64" s="26"/>
      <c r="GZ64" s="26"/>
      <c r="HA64" s="26"/>
      <c r="HB64" s="26"/>
      <c r="HC64" s="26"/>
      <c r="HD64" s="26"/>
      <c r="HE64" s="26"/>
      <c r="HF64" s="26"/>
      <c r="HG64" s="26"/>
      <c r="HH64" s="26"/>
      <c r="HI64" s="26"/>
      <c r="HJ64" s="26"/>
      <c r="HK64" s="26"/>
      <c r="HL64" s="26"/>
      <c r="HM64" s="26"/>
      <c r="HN64" s="26"/>
      <c r="HO64" s="26"/>
      <c r="HP64" s="26"/>
      <c r="HQ64" s="26"/>
      <c r="HR64" s="26"/>
      <c r="HS64" s="26"/>
      <c r="HT64" s="26"/>
      <c r="HU64" s="26"/>
      <c r="HV64" s="26"/>
      <c r="HW64" s="26"/>
      <c r="HX64" s="26"/>
      <c r="HY64" s="26"/>
      <c r="HZ64" s="26"/>
      <c r="IA64" s="26"/>
      <c r="IB64" s="26"/>
      <c r="IC64" s="26"/>
      <c r="ID64" s="26"/>
      <c r="IE64" s="26"/>
      <c r="IF64" s="26"/>
      <c r="IG64" s="26"/>
      <c r="IH64" s="26"/>
      <c r="II64" s="26"/>
      <c r="IJ64" s="26"/>
      <c r="IK64" s="26"/>
      <c r="IL64" s="26"/>
      <c r="IM64" s="26"/>
      <c r="IN64" s="26"/>
      <c r="IO64" s="26"/>
      <c r="IP64" s="26"/>
      <c r="IQ64" s="26"/>
      <c r="IR64" s="26"/>
      <c r="IS64" s="26"/>
      <c r="IT64" s="26"/>
      <c r="IU64" s="26"/>
      <c r="IV64" s="26"/>
      <c r="IW64" s="26"/>
      <c r="IX64" s="26"/>
      <c r="IY64" s="26"/>
      <c r="IZ64" s="26"/>
      <c r="JA64" s="26"/>
      <c r="JB64" s="26"/>
      <c r="JC64" s="26"/>
      <c r="JD64" s="26"/>
      <c r="JE64" s="26"/>
      <c r="JF64" s="26"/>
      <c r="JG64" s="26"/>
      <c r="JH64" s="26"/>
      <c r="JI64" s="26"/>
      <c r="JJ64" s="26"/>
      <c r="JK64" s="26"/>
      <c r="JL64" s="26"/>
      <c r="JM64" s="26"/>
      <c r="JN64" s="27"/>
    </row>
    <row r="65" spans="1:274" ht="13" customHeight="1">
      <c r="A65" s="1251"/>
      <c r="B65" s="269" t="s">
        <v>1141</v>
      </c>
      <c r="C65" s="269" t="s">
        <v>1143</v>
      </c>
      <c r="D65" s="270">
        <v>2</v>
      </c>
      <c r="E65" s="331" t="s">
        <v>1450</v>
      </c>
      <c r="F65" s="268">
        <v>522</v>
      </c>
      <c r="G65" s="272"/>
      <c r="H65" s="273"/>
      <c r="I65" s="274"/>
      <c r="J65" s="275"/>
      <c r="K65" s="276"/>
      <c r="L65" s="277"/>
      <c r="M65" s="246">
        <f t="shared" si="4"/>
        <v>0</v>
      </c>
      <c r="N65" s="247">
        <f t="shared" si="5"/>
        <v>0</v>
      </c>
      <c r="O65" s="248" t="str">
        <f t="shared" si="6"/>
        <v>-</v>
      </c>
      <c r="P65" s="249">
        <v>22</v>
      </c>
      <c r="Q65" s="250">
        <f t="shared" si="7"/>
        <v>0</v>
      </c>
      <c r="R65" s="251"/>
      <c r="S65" s="271" t="s">
        <v>1260</v>
      </c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4"/>
      <c r="AM65" s="44"/>
      <c r="AN65" s="44"/>
      <c r="AO65" s="44"/>
      <c r="AP65" s="44">
        <v>2</v>
      </c>
      <c r="AQ65" s="44"/>
      <c r="AR65" s="44"/>
      <c r="AS65" s="41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26"/>
      <c r="GM65" s="26"/>
      <c r="GN65" s="26"/>
      <c r="GO65" s="26"/>
      <c r="GP65" s="26"/>
      <c r="GQ65" s="26"/>
      <c r="GR65" s="26"/>
      <c r="GS65" s="26"/>
      <c r="GT65" s="26"/>
      <c r="GU65" s="26"/>
      <c r="GV65" s="26"/>
      <c r="GW65" s="26"/>
      <c r="GX65" s="26"/>
      <c r="GY65" s="26"/>
      <c r="GZ65" s="26"/>
      <c r="HA65" s="26"/>
      <c r="HB65" s="26"/>
      <c r="HC65" s="26"/>
      <c r="HD65" s="26"/>
      <c r="HE65" s="26"/>
      <c r="HF65" s="26"/>
      <c r="HG65" s="26"/>
      <c r="HH65" s="26"/>
      <c r="HI65" s="26"/>
      <c r="HJ65" s="26"/>
      <c r="HK65" s="26"/>
      <c r="HL65" s="26"/>
      <c r="HM65" s="26"/>
      <c r="HN65" s="26"/>
      <c r="HO65" s="26"/>
      <c r="HP65" s="26"/>
      <c r="HQ65" s="26"/>
      <c r="HR65" s="26"/>
      <c r="HS65" s="26"/>
      <c r="HT65" s="26"/>
      <c r="HU65" s="26"/>
      <c r="HV65" s="26"/>
      <c r="HW65" s="26"/>
      <c r="HX65" s="26"/>
      <c r="HY65" s="26"/>
      <c r="HZ65" s="26"/>
      <c r="IA65" s="26"/>
      <c r="IB65" s="26"/>
      <c r="IC65" s="26"/>
      <c r="ID65" s="26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26"/>
      <c r="IS65" s="26"/>
      <c r="IT65" s="26"/>
      <c r="IU65" s="26"/>
      <c r="IV65" s="26"/>
      <c r="IW65" s="26"/>
      <c r="IX65" s="26"/>
      <c r="IY65" s="26"/>
      <c r="IZ65" s="26"/>
      <c r="JA65" s="26"/>
      <c r="JB65" s="26"/>
      <c r="JC65" s="26"/>
      <c r="JD65" s="26"/>
      <c r="JE65" s="26"/>
      <c r="JF65" s="26"/>
      <c r="JG65" s="26"/>
      <c r="JH65" s="26"/>
      <c r="JI65" s="26"/>
      <c r="JJ65" s="26"/>
      <c r="JK65" s="26"/>
      <c r="JL65" s="26"/>
      <c r="JM65" s="26"/>
      <c r="JN65" s="27"/>
    </row>
    <row r="66" spans="1:274" ht="13" customHeight="1">
      <c r="A66" s="1251"/>
      <c r="B66" s="269" t="s">
        <v>956</v>
      </c>
      <c r="C66" s="269" t="s">
        <v>904</v>
      </c>
      <c r="D66" s="270">
        <v>2</v>
      </c>
      <c r="E66" s="331" t="s">
        <v>1451</v>
      </c>
      <c r="F66" s="268">
        <v>462</v>
      </c>
      <c r="G66" s="272"/>
      <c r="H66" s="273"/>
      <c r="I66" s="274"/>
      <c r="J66" s="275"/>
      <c r="K66" s="276"/>
      <c r="L66" s="277"/>
      <c r="M66" s="246">
        <f t="shared" si="4"/>
        <v>0</v>
      </c>
      <c r="N66" s="247">
        <f t="shared" si="5"/>
        <v>0</v>
      </c>
      <c r="O66" s="248" t="str">
        <f t="shared" si="6"/>
        <v>-</v>
      </c>
      <c r="P66" s="249">
        <v>14.8</v>
      </c>
      <c r="Q66" s="250">
        <f t="shared" si="7"/>
        <v>0</v>
      </c>
      <c r="R66" s="251"/>
      <c r="S66" s="271" t="s">
        <v>1261</v>
      </c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4"/>
      <c r="AM66" s="44"/>
      <c r="AN66" s="44"/>
      <c r="AO66" s="44"/>
      <c r="AP66" s="44">
        <v>2</v>
      </c>
      <c r="AQ66" s="44"/>
      <c r="AR66" s="44"/>
      <c r="AS66" s="41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26"/>
      <c r="IS66" s="26"/>
      <c r="IT66" s="26"/>
      <c r="IU66" s="26"/>
      <c r="IV66" s="26"/>
      <c r="IW66" s="26"/>
      <c r="IX66" s="26"/>
      <c r="IY66" s="26"/>
      <c r="IZ66" s="26"/>
      <c r="JA66" s="26"/>
      <c r="JB66" s="26"/>
      <c r="JC66" s="26"/>
      <c r="JD66" s="26"/>
      <c r="JE66" s="26"/>
      <c r="JF66" s="26"/>
      <c r="JG66" s="26"/>
      <c r="JH66" s="26"/>
      <c r="JI66" s="26"/>
      <c r="JJ66" s="26"/>
      <c r="JK66" s="26"/>
      <c r="JL66" s="26"/>
      <c r="JM66" s="26"/>
      <c r="JN66" s="27"/>
    </row>
    <row r="67" spans="1:274" ht="13" customHeight="1">
      <c r="A67" s="1251"/>
      <c r="B67" s="269" t="s">
        <v>957</v>
      </c>
      <c r="C67" s="269" t="s">
        <v>910</v>
      </c>
      <c r="D67" s="270">
        <v>2</v>
      </c>
      <c r="E67" s="331" t="s">
        <v>1452</v>
      </c>
      <c r="F67" s="268">
        <v>456</v>
      </c>
      <c r="G67" s="272"/>
      <c r="H67" s="273"/>
      <c r="I67" s="274"/>
      <c r="J67" s="275"/>
      <c r="K67" s="276"/>
      <c r="L67" s="277"/>
      <c r="M67" s="246">
        <f t="shared" si="4"/>
        <v>0</v>
      </c>
      <c r="N67" s="247">
        <f t="shared" si="5"/>
        <v>0</v>
      </c>
      <c r="O67" s="248" t="str">
        <f t="shared" si="6"/>
        <v>-</v>
      </c>
      <c r="P67" s="249">
        <v>15.2</v>
      </c>
      <c r="Q67" s="250">
        <f t="shared" si="7"/>
        <v>0</v>
      </c>
      <c r="R67" s="251"/>
      <c r="S67" s="271" t="s">
        <v>1261</v>
      </c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4"/>
      <c r="AM67" s="44"/>
      <c r="AN67" s="44"/>
      <c r="AO67" s="44"/>
      <c r="AP67" s="44">
        <v>2</v>
      </c>
      <c r="AQ67" s="44"/>
      <c r="AR67" s="44"/>
      <c r="AS67" s="41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7"/>
    </row>
    <row r="68" spans="1:274" ht="13" customHeight="1">
      <c r="A68" s="1251"/>
      <c r="B68" s="269" t="s">
        <v>958</v>
      </c>
      <c r="C68" s="269" t="s">
        <v>911</v>
      </c>
      <c r="D68" s="270">
        <v>2</v>
      </c>
      <c r="E68" s="331" t="s">
        <v>1453</v>
      </c>
      <c r="F68" s="268">
        <v>390</v>
      </c>
      <c r="G68" s="272"/>
      <c r="H68" s="273"/>
      <c r="I68" s="274"/>
      <c r="J68" s="275"/>
      <c r="K68" s="276"/>
      <c r="L68" s="277"/>
      <c r="M68" s="246">
        <f t="shared" ref="M68:M99" si="8">G68+H68+I68+J68+K68+L68</f>
        <v>0</v>
      </c>
      <c r="N68" s="247">
        <f t="shared" ref="N68:N99" si="9">M68*D68</f>
        <v>0</v>
      </c>
      <c r="O68" s="248" t="str">
        <f t="shared" ref="O68:O99" si="10">IF(M68&gt;0,M68*F68,"-")</f>
        <v>-</v>
      </c>
      <c r="P68" s="249">
        <v>9.8000000000000007</v>
      </c>
      <c r="Q68" s="250">
        <f t="shared" si="7"/>
        <v>0</v>
      </c>
      <c r="R68" s="251"/>
      <c r="S68" s="271" t="s">
        <v>1261</v>
      </c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4"/>
      <c r="AM68" s="44"/>
      <c r="AN68" s="44"/>
      <c r="AO68" s="44"/>
      <c r="AP68" s="44">
        <v>2</v>
      </c>
      <c r="AQ68" s="44"/>
      <c r="AR68" s="44"/>
      <c r="AS68" s="41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  <c r="IT68" s="26"/>
      <c r="IU68" s="26"/>
      <c r="IV68" s="26"/>
      <c r="IW68" s="26"/>
      <c r="IX68" s="26"/>
      <c r="IY68" s="26"/>
      <c r="IZ68" s="26"/>
      <c r="JA68" s="26"/>
      <c r="JB68" s="26"/>
      <c r="JC68" s="26"/>
      <c r="JD68" s="26"/>
      <c r="JE68" s="26"/>
      <c r="JF68" s="26"/>
      <c r="JG68" s="26"/>
      <c r="JH68" s="26"/>
      <c r="JI68" s="26"/>
      <c r="JJ68" s="26"/>
      <c r="JK68" s="26"/>
      <c r="JL68" s="26"/>
      <c r="JM68" s="26"/>
      <c r="JN68" s="27"/>
    </row>
    <row r="69" spans="1:274" ht="13" customHeight="1">
      <c r="A69" s="1251"/>
      <c r="B69" s="269" t="s">
        <v>959</v>
      </c>
      <c r="C69" s="269" t="s">
        <v>912</v>
      </c>
      <c r="D69" s="270">
        <v>2</v>
      </c>
      <c r="E69" s="331" t="s">
        <v>1454</v>
      </c>
      <c r="F69" s="268">
        <v>368</v>
      </c>
      <c r="G69" s="272"/>
      <c r="H69" s="273"/>
      <c r="I69" s="274"/>
      <c r="J69" s="275"/>
      <c r="K69" s="276"/>
      <c r="L69" s="277"/>
      <c r="M69" s="246">
        <f t="shared" si="8"/>
        <v>0</v>
      </c>
      <c r="N69" s="247">
        <f t="shared" si="9"/>
        <v>0</v>
      </c>
      <c r="O69" s="248" t="str">
        <f t="shared" si="10"/>
        <v>-</v>
      </c>
      <c r="P69" s="249">
        <v>8.6</v>
      </c>
      <c r="Q69" s="250">
        <f t="shared" si="7"/>
        <v>0</v>
      </c>
      <c r="R69" s="251"/>
      <c r="S69" s="271" t="s">
        <v>1261</v>
      </c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4"/>
      <c r="AM69" s="44"/>
      <c r="AN69" s="44"/>
      <c r="AO69" s="44"/>
      <c r="AP69" s="44">
        <v>2</v>
      </c>
      <c r="AQ69" s="44"/>
      <c r="AR69" s="44"/>
      <c r="AS69" s="41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6"/>
      <c r="EN69" s="26"/>
      <c r="EO69" s="26"/>
      <c r="EP69" s="26"/>
      <c r="EQ69" s="26"/>
      <c r="ER69" s="26"/>
      <c r="ES69" s="26"/>
      <c r="ET69" s="26"/>
      <c r="EU69" s="26"/>
      <c r="EV69" s="26"/>
      <c r="EW69" s="26"/>
      <c r="EX69" s="26"/>
      <c r="EY69" s="26"/>
      <c r="EZ69" s="26"/>
      <c r="FA69" s="26"/>
      <c r="FB69" s="26"/>
      <c r="FC69" s="26"/>
      <c r="FD69" s="26"/>
      <c r="FE69" s="26"/>
      <c r="FF69" s="26"/>
      <c r="FG69" s="26"/>
      <c r="FH69" s="26"/>
      <c r="FI69" s="26"/>
      <c r="FJ69" s="26"/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/>
      <c r="FW69" s="26"/>
      <c r="FX69" s="26"/>
      <c r="FY69" s="26"/>
      <c r="FZ69" s="26"/>
      <c r="GA69" s="26"/>
      <c r="GB69" s="26"/>
      <c r="GC69" s="26"/>
      <c r="GD69" s="26"/>
      <c r="GE69" s="26"/>
      <c r="GF69" s="26"/>
      <c r="GG69" s="26"/>
      <c r="GH69" s="26"/>
      <c r="GI69" s="26"/>
      <c r="GJ69" s="26"/>
      <c r="GK69" s="26"/>
      <c r="GL69" s="26"/>
      <c r="GM69" s="26"/>
      <c r="GN69" s="26"/>
      <c r="GO69" s="26"/>
      <c r="GP69" s="26"/>
      <c r="GQ69" s="26"/>
      <c r="GR69" s="26"/>
      <c r="GS69" s="26"/>
      <c r="GT69" s="26"/>
      <c r="GU69" s="26"/>
      <c r="GV69" s="26"/>
      <c r="GW69" s="26"/>
      <c r="GX69" s="26"/>
      <c r="GY69" s="26"/>
      <c r="GZ69" s="26"/>
      <c r="HA69" s="26"/>
      <c r="HB69" s="26"/>
      <c r="HC69" s="26"/>
      <c r="HD69" s="26"/>
      <c r="HE69" s="26"/>
      <c r="HF69" s="26"/>
      <c r="HG69" s="26"/>
      <c r="HH69" s="26"/>
      <c r="HI69" s="26"/>
      <c r="HJ69" s="26"/>
      <c r="HK69" s="26"/>
      <c r="HL69" s="26"/>
      <c r="HM69" s="26"/>
      <c r="HN69" s="26"/>
      <c r="HO69" s="26"/>
      <c r="HP69" s="26"/>
      <c r="HQ69" s="26"/>
      <c r="HR69" s="26"/>
      <c r="HS69" s="26"/>
      <c r="HT69" s="26"/>
      <c r="HU69" s="26"/>
      <c r="HV69" s="26"/>
      <c r="HW69" s="26"/>
      <c r="HX69" s="26"/>
      <c r="HY69" s="26"/>
      <c r="HZ69" s="26"/>
      <c r="IA69" s="26"/>
      <c r="IB69" s="26"/>
      <c r="IC69" s="26"/>
      <c r="ID69" s="26"/>
      <c r="IE69" s="26"/>
      <c r="IF69" s="26"/>
      <c r="IG69" s="26"/>
      <c r="IH69" s="26"/>
      <c r="II69" s="26"/>
      <c r="IJ69" s="26"/>
      <c r="IK69" s="26"/>
      <c r="IL69" s="26"/>
      <c r="IM69" s="26"/>
      <c r="IN69" s="26"/>
      <c r="IO69" s="26"/>
      <c r="IP69" s="26"/>
      <c r="IQ69" s="26"/>
      <c r="IR69" s="26"/>
      <c r="IS69" s="26"/>
      <c r="IT69" s="26"/>
      <c r="IU69" s="26"/>
      <c r="IV69" s="26"/>
      <c r="IW69" s="26"/>
      <c r="IX69" s="26"/>
      <c r="IY69" s="26"/>
      <c r="IZ69" s="26"/>
      <c r="JA69" s="26"/>
      <c r="JB69" s="26"/>
      <c r="JC69" s="26"/>
      <c r="JD69" s="26"/>
      <c r="JE69" s="26"/>
      <c r="JF69" s="26"/>
      <c r="JG69" s="26"/>
      <c r="JH69" s="26"/>
      <c r="JI69" s="26"/>
      <c r="JJ69" s="26"/>
      <c r="JK69" s="26"/>
      <c r="JL69" s="26"/>
      <c r="JM69" s="26"/>
      <c r="JN69" s="27"/>
    </row>
    <row r="70" spans="1:274" ht="13" customHeight="1">
      <c r="A70" s="1251"/>
      <c r="B70" s="269" t="s">
        <v>1598</v>
      </c>
      <c r="C70" s="269" t="s">
        <v>913</v>
      </c>
      <c r="D70" s="270">
        <v>2</v>
      </c>
      <c r="E70" s="331" t="s">
        <v>1455</v>
      </c>
      <c r="F70" s="268">
        <v>600</v>
      </c>
      <c r="G70" s="272"/>
      <c r="H70" s="273"/>
      <c r="I70" s="274"/>
      <c r="J70" s="275"/>
      <c r="K70" s="276"/>
      <c r="L70" s="277"/>
      <c r="M70" s="246">
        <f t="shared" si="8"/>
        <v>0</v>
      </c>
      <c r="N70" s="247">
        <f t="shared" si="9"/>
        <v>0</v>
      </c>
      <c r="O70" s="248" t="str">
        <f t="shared" si="10"/>
        <v>-</v>
      </c>
      <c r="P70" s="249">
        <v>22</v>
      </c>
      <c r="Q70" s="250">
        <f t="shared" si="7"/>
        <v>0</v>
      </c>
      <c r="R70" s="251"/>
      <c r="S70" s="271" t="s">
        <v>1257</v>
      </c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4"/>
      <c r="AM70" s="44"/>
      <c r="AN70" s="44"/>
      <c r="AO70" s="44"/>
      <c r="AP70" s="44">
        <v>2</v>
      </c>
      <c r="AQ70" s="44"/>
      <c r="AR70" s="44"/>
      <c r="AS70" s="41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6"/>
      <c r="GE70" s="26"/>
      <c r="GF70" s="26"/>
      <c r="GG70" s="26"/>
      <c r="GH70" s="26"/>
      <c r="GI70" s="26"/>
      <c r="GJ70" s="26"/>
      <c r="GK70" s="26"/>
      <c r="GL70" s="26"/>
      <c r="GM70" s="26"/>
      <c r="GN70" s="26"/>
      <c r="GO70" s="26"/>
      <c r="GP70" s="26"/>
      <c r="GQ70" s="26"/>
      <c r="GR70" s="26"/>
      <c r="GS70" s="26"/>
      <c r="GT70" s="26"/>
      <c r="GU70" s="26"/>
      <c r="GV70" s="26"/>
      <c r="GW70" s="26"/>
      <c r="GX70" s="26"/>
      <c r="GY70" s="26"/>
      <c r="GZ70" s="26"/>
      <c r="HA70" s="26"/>
      <c r="HB70" s="26"/>
      <c r="HC70" s="26"/>
      <c r="HD70" s="26"/>
      <c r="HE70" s="26"/>
      <c r="HF70" s="26"/>
      <c r="HG70" s="26"/>
      <c r="HH70" s="26"/>
      <c r="HI70" s="26"/>
      <c r="HJ70" s="26"/>
      <c r="HK70" s="26"/>
      <c r="HL70" s="26"/>
      <c r="HM70" s="26"/>
      <c r="HN70" s="26"/>
      <c r="HO70" s="26"/>
      <c r="HP70" s="26"/>
      <c r="HQ70" s="26"/>
      <c r="HR70" s="26"/>
      <c r="HS70" s="26"/>
      <c r="HT70" s="26"/>
      <c r="HU70" s="26"/>
      <c r="HV70" s="26"/>
      <c r="HW70" s="26"/>
      <c r="HX70" s="26"/>
      <c r="HY70" s="26"/>
      <c r="HZ70" s="26"/>
      <c r="IA70" s="26"/>
      <c r="IB70" s="26"/>
      <c r="IC70" s="26"/>
      <c r="ID70" s="26"/>
      <c r="IE70" s="26"/>
      <c r="IF70" s="26"/>
      <c r="IG70" s="26"/>
      <c r="IH70" s="26"/>
      <c r="II70" s="26"/>
      <c r="IJ70" s="26"/>
      <c r="IK70" s="26"/>
      <c r="IL70" s="26"/>
      <c r="IM70" s="26"/>
      <c r="IN70" s="26"/>
      <c r="IO70" s="26"/>
      <c r="IP70" s="26"/>
      <c r="IQ70" s="26"/>
      <c r="IR70" s="26"/>
      <c r="IS70" s="26"/>
      <c r="IT70" s="26"/>
      <c r="IU70" s="26"/>
      <c r="IV70" s="26"/>
      <c r="IW70" s="26"/>
      <c r="IX70" s="26"/>
      <c r="IY70" s="26"/>
      <c r="IZ70" s="26"/>
      <c r="JA70" s="26"/>
      <c r="JB70" s="26"/>
      <c r="JC70" s="26"/>
      <c r="JD70" s="26"/>
      <c r="JE70" s="26"/>
      <c r="JF70" s="26"/>
      <c r="JG70" s="26"/>
      <c r="JH70" s="26"/>
      <c r="JI70" s="26"/>
      <c r="JJ70" s="26"/>
      <c r="JK70" s="26"/>
      <c r="JL70" s="26"/>
      <c r="JM70" s="26"/>
      <c r="JN70" s="27"/>
    </row>
    <row r="71" spans="1:274" ht="13" customHeight="1">
      <c r="A71" s="1251"/>
      <c r="B71" s="269" t="s">
        <v>960</v>
      </c>
      <c r="C71" s="269" t="s">
        <v>914</v>
      </c>
      <c r="D71" s="270">
        <v>2</v>
      </c>
      <c r="E71" s="331" t="s">
        <v>1456</v>
      </c>
      <c r="F71" s="268">
        <v>578</v>
      </c>
      <c r="G71" s="272"/>
      <c r="H71" s="273"/>
      <c r="I71" s="274"/>
      <c r="J71" s="275"/>
      <c r="K71" s="276"/>
      <c r="L71" s="277"/>
      <c r="M71" s="246">
        <f t="shared" si="8"/>
        <v>0</v>
      </c>
      <c r="N71" s="247">
        <f t="shared" si="9"/>
        <v>0</v>
      </c>
      <c r="O71" s="248" t="str">
        <f t="shared" si="10"/>
        <v>-</v>
      </c>
      <c r="P71" s="249">
        <v>21.6</v>
      </c>
      <c r="Q71" s="250">
        <f t="shared" si="7"/>
        <v>0</v>
      </c>
      <c r="R71" s="251"/>
      <c r="S71" s="271" t="s">
        <v>1257</v>
      </c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4"/>
      <c r="AM71" s="44"/>
      <c r="AN71" s="44"/>
      <c r="AO71" s="44"/>
      <c r="AP71" s="44">
        <v>2</v>
      </c>
      <c r="AQ71" s="44"/>
      <c r="AR71" s="44"/>
      <c r="AS71" s="41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  <c r="GQ71" s="26"/>
      <c r="GR71" s="26"/>
      <c r="GS71" s="26"/>
      <c r="GT71" s="26"/>
      <c r="GU71" s="26"/>
      <c r="GV71" s="26"/>
      <c r="GW71" s="26"/>
      <c r="GX71" s="26"/>
      <c r="GY71" s="26"/>
      <c r="GZ71" s="26"/>
      <c r="HA71" s="26"/>
      <c r="HB71" s="26"/>
      <c r="HC71" s="26"/>
      <c r="HD71" s="26"/>
      <c r="HE71" s="26"/>
      <c r="HF71" s="26"/>
      <c r="HG71" s="26"/>
      <c r="HH71" s="26"/>
      <c r="HI71" s="26"/>
      <c r="HJ71" s="26"/>
      <c r="HK71" s="26"/>
      <c r="HL71" s="26"/>
      <c r="HM71" s="26"/>
      <c r="HN71" s="26"/>
      <c r="HO71" s="26"/>
      <c r="HP71" s="26"/>
      <c r="HQ71" s="26"/>
      <c r="HR71" s="26"/>
      <c r="HS71" s="26"/>
      <c r="HT71" s="26"/>
      <c r="HU71" s="26"/>
      <c r="HV71" s="26"/>
      <c r="HW71" s="26"/>
      <c r="HX71" s="26"/>
      <c r="HY71" s="26"/>
      <c r="HZ71" s="26"/>
      <c r="IA71" s="26"/>
      <c r="IB71" s="26"/>
      <c r="IC71" s="26"/>
      <c r="ID71" s="26"/>
      <c r="IE71" s="26"/>
      <c r="IF71" s="26"/>
      <c r="IG71" s="26"/>
      <c r="IH71" s="26"/>
      <c r="II71" s="26"/>
      <c r="IJ71" s="26"/>
      <c r="IK71" s="26"/>
      <c r="IL71" s="26"/>
      <c r="IM71" s="26"/>
      <c r="IN71" s="26"/>
      <c r="IO71" s="26"/>
      <c r="IP71" s="26"/>
      <c r="IQ71" s="26"/>
      <c r="IR71" s="26"/>
      <c r="IS71" s="26"/>
      <c r="IT71" s="26"/>
      <c r="IU71" s="26"/>
      <c r="IV71" s="26"/>
      <c r="IW71" s="26"/>
      <c r="IX71" s="26"/>
      <c r="IY71" s="26"/>
      <c r="IZ71" s="26"/>
      <c r="JA71" s="26"/>
      <c r="JB71" s="26"/>
      <c r="JC71" s="26"/>
      <c r="JD71" s="26"/>
      <c r="JE71" s="26"/>
      <c r="JF71" s="26"/>
      <c r="JG71" s="26"/>
      <c r="JH71" s="26"/>
      <c r="JI71" s="26"/>
      <c r="JJ71" s="26"/>
      <c r="JK71" s="26"/>
      <c r="JL71" s="26"/>
      <c r="JM71" s="26"/>
      <c r="JN71" s="27"/>
    </row>
    <row r="72" spans="1:274" ht="13" customHeight="1">
      <c r="A72" s="1251"/>
      <c r="B72" s="269" t="s">
        <v>961</v>
      </c>
      <c r="C72" s="269" t="s">
        <v>915</v>
      </c>
      <c r="D72" s="270">
        <v>2</v>
      </c>
      <c r="E72" s="331" t="s">
        <v>1457</v>
      </c>
      <c r="F72" s="268">
        <v>462</v>
      </c>
      <c r="G72" s="272"/>
      <c r="H72" s="273"/>
      <c r="I72" s="274"/>
      <c r="J72" s="275"/>
      <c r="K72" s="276"/>
      <c r="L72" s="277"/>
      <c r="M72" s="246">
        <f t="shared" si="8"/>
        <v>0</v>
      </c>
      <c r="N72" s="247">
        <f t="shared" si="9"/>
        <v>0</v>
      </c>
      <c r="O72" s="248" t="str">
        <f t="shared" si="10"/>
        <v>-</v>
      </c>
      <c r="P72" s="249">
        <v>14.1</v>
      </c>
      <c r="Q72" s="250">
        <f t="shared" si="7"/>
        <v>0</v>
      </c>
      <c r="R72" s="251"/>
      <c r="S72" s="271" t="s">
        <v>1257</v>
      </c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4"/>
      <c r="AM72" s="44"/>
      <c r="AN72" s="44"/>
      <c r="AO72" s="44"/>
      <c r="AP72" s="44">
        <v>2</v>
      </c>
      <c r="AQ72" s="44"/>
      <c r="AR72" s="44"/>
      <c r="AS72" s="41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7"/>
    </row>
    <row r="73" spans="1:274" ht="13" customHeight="1">
      <c r="A73" s="1341"/>
      <c r="B73" s="288" t="s">
        <v>962</v>
      </c>
      <c r="C73" s="288" t="s">
        <v>916</v>
      </c>
      <c r="D73" s="289">
        <v>2</v>
      </c>
      <c r="E73" s="338" t="s">
        <v>1363</v>
      </c>
      <c r="F73" s="255">
        <v>446</v>
      </c>
      <c r="G73" s="290"/>
      <c r="H73" s="291"/>
      <c r="I73" s="292"/>
      <c r="J73" s="293"/>
      <c r="K73" s="294"/>
      <c r="L73" s="295"/>
      <c r="M73" s="262">
        <f t="shared" si="8"/>
        <v>0</v>
      </c>
      <c r="N73" s="263">
        <f t="shared" si="9"/>
        <v>0</v>
      </c>
      <c r="O73" s="264" t="str">
        <f t="shared" si="10"/>
        <v>-</v>
      </c>
      <c r="P73" s="249">
        <v>13.2</v>
      </c>
      <c r="Q73" s="250">
        <f t="shared" si="7"/>
        <v>0</v>
      </c>
      <c r="R73" s="251"/>
      <c r="S73" s="265" t="s">
        <v>1257</v>
      </c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4"/>
      <c r="AM73" s="44"/>
      <c r="AN73" s="44"/>
      <c r="AO73" s="44"/>
      <c r="AP73" s="44">
        <v>2</v>
      </c>
      <c r="AQ73" s="44"/>
      <c r="AR73" s="44"/>
      <c r="AS73" s="41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7"/>
    </row>
    <row r="74" spans="1:274" ht="13" customHeight="1">
      <c r="A74" s="1340" t="s">
        <v>1559</v>
      </c>
      <c r="B74" s="237" t="s">
        <v>1150</v>
      </c>
      <c r="C74" s="237" t="s">
        <v>1146</v>
      </c>
      <c r="D74" s="238">
        <v>1</v>
      </c>
      <c r="E74" s="323" t="s">
        <v>1458</v>
      </c>
      <c r="F74" s="268">
        <v>285</v>
      </c>
      <c r="G74" s="240"/>
      <c r="H74" s="241"/>
      <c r="I74" s="242"/>
      <c r="J74" s="243"/>
      <c r="K74" s="244"/>
      <c r="L74" s="245"/>
      <c r="M74" s="246">
        <f t="shared" si="8"/>
        <v>0</v>
      </c>
      <c r="N74" s="247">
        <f t="shared" si="9"/>
        <v>0</v>
      </c>
      <c r="O74" s="248" t="str">
        <f t="shared" si="10"/>
        <v>-</v>
      </c>
      <c r="P74" s="249">
        <v>4.8</v>
      </c>
      <c r="Q74" s="250">
        <f t="shared" si="7"/>
        <v>0</v>
      </c>
      <c r="R74" s="251"/>
      <c r="S74" s="252" t="s">
        <v>1262</v>
      </c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4"/>
      <c r="AM74" s="40"/>
      <c r="AN74" s="40"/>
      <c r="AO74" s="40"/>
      <c r="AP74" s="40">
        <v>1</v>
      </c>
      <c r="AQ74" s="40"/>
      <c r="AR74" s="40"/>
      <c r="AS74" s="41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7"/>
    </row>
    <row r="75" spans="1:274" ht="13" customHeight="1">
      <c r="A75" s="1251"/>
      <c r="B75" s="269" t="s">
        <v>1151</v>
      </c>
      <c r="C75" s="269" t="s">
        <v>1147</v>
      </c>
      <c r="D75" s="270">
        <v>1</v>
      </c>
      <c r="E75" s="331" t="s">
        <v>1422</v>
      </c>
      <c r="F75" s="268">
        <v>275</v>
      </c>
      <c r="G75" s="272"/>
      <c r="H75" s="273"/>
      <c r="I75" s="274"/>
      <c r="J75" s="275"/>
      <c r="K75" s="276"/>
      <c r="L75" s="277"/>
      <c r="M75" s="246">
        <f t="shared" si="8"/>
        <v>0</v>
      </c>
      <c r="N75" s="247">
        <f t="shared" si="9"/>
        <v>0</v>
      </c>
      <c r="O75" s="248" t="str">
        <f t="shared" si="10"/>
        <v>-</v>
      </c>
      <c r="P75" s="249">
        <v>4.8</v>
      </c>
      <c r="Q75" s="250">
        <f t="shared" si="7"/>
        <v>0</v>
      </c>
      <c r="R75" s="251"/>
      <c r="S75" s="271" t="s">
        <v>1262</v>
      </c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4"/>
      <c r="AM75" s="40"/>
      <c r="AN75" s="40"/>
      <c r="AO75" s="40"/>
      <c r="AP75" s="40">
        <v>1</v>
      </c>
      <c r="AQ75" s="40"/>
      <c r="AR75" s="40"/>
      <c r="AS75" s="41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7"/>
    </row>
    <row r="76" spans="1:274" ht="13" customHeight="1">
      <c r="A76" s="1251"/>
      <c r="B76" s="269" t="s">
        <v>1152</v>
      </c>
      <c r="C76" s="269" t="s">
        <v>1148</v>
      </c>
      <c r="D76" s="270">
        <v>1</v>
      </c>
      <c r="E76" s="331" t="s">
        <v>1423</v>
      </c>
      <c r="F76" s="268">
        <v>257</v>
      </c>
      <c r="G76" s="272"/>
      <c r="H76" s="273"/>
      <c r="I76" s="274"/>
      <c r="J76" s="275"/>
      <c r="K76" s="276"/>
      <c r="L76" s="277"/>
      <c r="M76" s="246">
        <f t="shared" si="8"/>
        <v>0</v>
      </c>
      <c r="N76" s="247">
        <f t="shared" si="9"/>
        <v>0</v>
      </c>
      <c r="O76" s="248" t="str">
        <f t="shared" si="10"/>
        <v>-</v>
      </c>
      <c r="P76" s="249">
        <v>3.1</v>
      </c>
      <c r="Q76" s="250">
        <f t="shared" si="7"/>
        <v>0</v>
      </c>
      <c r="R76" s="251"/>
      <c r="S76" s="271" t="s">
        <v>1262</v>
      </c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4"/>
      <c r="AM76" s="40"/>
      <c r="AN76" s="40"/>
      <c r="AO76" s="40"/>
      <c r="AP76" s="40">
        <v>1</v>
      </c>
      <c r="AQ76" s="40"/>
      <c r="AR76" s="40"/>
      <c r="AS76" s="41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7"/>
    </row>
    <row r="77" spans="1:274" ht="13" customHeight="1">
      <c r="A77" s="1252"/>
      <c r="B77" s="288" t="s">
        <v>1153</v>
      </c>
      <c r="C77" s="288" t="s">
        <v>1149</v>
      </c>
      <c r="D77" s="289">
        <v>1</v>
      </c>
      <c r="E77" s="338" t="s">
        <v>1459</v>
      </c>
      <c r="F77" s="255">
        <v>249</v>
      </c>
      <c r="G77" s="290"/>
      <c r="H77" s="291"/>
      <c r="I77" s="292"/>
      <c r="J77" s="293"/>
      <c r="K77" s="294"/>
      <c r="L77" s="295"/>
      <c r="M77" s="262">
        <f t="shared" si="8"/>
        <v>0</v>
      </c>
      <c r="N77" s="263">
        <f t="shared" si="9"/>
        <v>0</v>
      </c>
      <c r="O77" s="264" t="str">
        <f t="shared" si="10"/>
        <v>-</v>
      </c>
      <c r="P77" s="249">
        <v>2.6</v>
      </c>
      <c r="Q77" s="250">
        <f t="shared" si="7"/>
        <v>0</v>
      </c>
      <c r="R77" s="251"/>
      <c r="S77" s="265" t="s">
        <v>1262</v>
      </c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4"/>
      <c r="AM77" s="40"/>
      <c r="AN77" s="40"/>
      <c r="AO77" s="40"/>
      <c r="AP77" s="40">
        <v>1</v>
      </c>
      <c r="AQ77" s="40"/>
      <c r="AR77" s="40"/>
      <c r="AS77" s="41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7"/>
    </row>
    <row r="78" spans="1:274" ht="13" customHeight="1">
      <c r="A78" s="1348" t="s">
        <v>1349</v>
      </c>
      <c r="B78" s="237" t="s">
        <v>761</v>
      </c>
      <c r="C78" s="237" t="s">
        <v>762</v>
      </c>
      <c r="D78" s="238">
        <v>8</v>
      </c>
      <c r="E78" s="369" t="s">
        <v>1460</v>
      </c>
      <c r="F78" s="268">
        <v>1052</v>
      </c>
      <c r="G78" s="240"/>
      <c r="H78" s="241"/>
      <c r="I78" s="242"/>
      <c r="J78" s="243"/>
      <c r="K78" s="244"/>
      <c r="L78" s="245"/>
      <c r="M78" s="246">
        <f t="shared" si="8"/>
        <v>0</v>
      </c>
      <c r="N78" s="247">
        <f t="shared" si="9"/>
        <v>0</v>
      </c>
      <c r="O78" s="248" t="str">
        <f t="shared" si="10"/>
        <v>-</v>
      </c>
      <c r="P78" s="249">
        <v>28.3</v>
      </c>
      <c r="Q78" s="250">
        <f t="shared" si="7"/>
        <v>0</v>
      </c>
      <c r="R78" s="251"/>
      <c r="S78" s="252" t="s">
        <v>1260</v>
      </c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4">
        <v>40</v>
      </c>
      <c r="AM78" s="44"/>
      <c r="AN78" s="44"/>
      <c r="AO78" s="44">
        <v>8</v>
      </c>
      <c r="AP78" s="44"/>
      <c r="AQ78" s="44"/>
      <c r="AR78" s="44"/>
      <c r="AS78" s="41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6"/>
      <c r="FH78" s="26"/>
      <c r="FI78" s="26"/>
      <c r="FJ78" s="26"/>
      <c r="FK78" s="26"/>
      <c r="FL78" s="26"/>
      <c r="FM78" s="26"/>
      <c r="FN78" s="26"/>
      <c r="FO78" s="26"/>
      <c r="FP78" s="26"/>
      <c r="FQ78" s="26"/>
      <c r="FR78" s="26"/>
      <c r="FS78" s="26"/>
      <c r="FT78" s="26"/>
      <c r="FU78" s="26"/>
      <c r="FV78" s="26"/>
      <c r="FW78" s="26"/>
      <c r="FX78" s="26"/>
      <c r="FY78" s="26"/>
      <c r="FZ78" s="26"/>
      <c r="GA78" s="26"/>
      <c r="GB78" s="26"/>
      <c r="GC78" s="26"/>
      <c r="GD78" s="26"/>
      <c r="GE78" s="26"/>
      <c r="GF78" s="26"/>
      <c r="GG78" s="26"/>
      <c r="GH78" s="26"/>
      <c r="GI78" s="26"/>
      <c r="GJ78" s="26"/>
      <c r="GK78" s="26"/>
      <c r="GL78" s="26"/>
      <c r="GM78" s="26"/>
      <c r="GN78" s="26"/>
      <c r="GO78" s="26"/>
      <c r="GP78" s="26"/>
      <c r="GQ78" s="26"/>
      <c r="GR78" s="26"/>
      <c r="GS78" s="26"/>
      <c r="GT78" s="26"/>
      <c r="GU78" s="26"/>
      <c r="GV78" s="26"/>
      <c r="GW78" s="26"/>
      <c r="GX78" s="26"/>
      <c r="GY78" s="26"/>
      <c r="GZ78" s="26"/>
      <c r="HA78" s="26"/>
      <c r="HB78" s="26"/>
      <c r="HC78" s="26"/>
      <c r="HD78" s="26"/>
      <c r="HE78" s="26"/>
      <c r="HF78" s="26"/>
      <c r="HG78" s="26"/>
      <c r="HH78" s="26"/>
      <c r="HI78" s="26"/>
      <c r="HJ78" s="26"/>
      <c r="HK78" s="26"/>
      <c r="HL78" s="26"/>
      <c r="HM78" s="26"/>
      <c r="HN78" s="26"/>
      <c r="HO78" s="26"/>
      <c r="HP78" s="26"/>
      <c r="HQ78" s="26"/>
      <c r="HR78" s="26"/>
      <c r="HS78" s="26"/>
      <c r="HT78" s="26"/>
      <c r="HU78" s="26"/>
      <c r="HV78" s="26"/>
      <c r="HW78" s="26"/>
      <c r="HX78" s="26"/>
      <c r="HY78" s="26"/>
      <c r="HZ78" s="26"/>
      <c r="IA78" s="26"/>
      <c r="IB78" s="26"/>
      <c r="IC78" s="26"/>
      <c r="ID78" s="26"/>
      <c r="IE78" s="26"/>
      <c r="IF78" s="26"/>
      <c r="IG78" s="26"/>
      <c r="IH78" s="26"/>
      <c r="II78" s="26"/>
      <c r="IJ78" s="26"/>
      <c r="IK78" s="26"/>
      <c r="IL78" s="26"/>
      <c r="IM78" s="26"/>
      <c r="IN78" s="26"/>
      <c r="IO78" s="26"/>
      <c r="IP78" s="26"/>
      <c r="IQ78" s="26"/>
      <c r="IR78" s="26"/>
      <c r="IS78" s="26"/>
      <c r="IT78" s="26"/>
      <c r="IU78" s="26"/>
      <c r="IV78" s="26"/>
      <c r="IW78" s="26"/>
      <c r="IX78" s="26"/>
      <c r="IY78" s="26"/>
      <c r="IZ78" s="26"/>
      <c r="JA78" s="26"/>
      <c r="JB78" s="26"/>
      <c r="JC78" s="26"/>
      <c r="JD78" s="26"/>
      <c r="JE78" s="26"/>
      <c r="JF78" s="26"/>
      <c r="JG78" s="26"/>
      <c r="JH78" s="26"/>
      <c r="JI78" s="26"/>
      <c r="JJ78" s="26"/>
      <c r="JK78" s="26"/>
      <c r="JL78" s="26"/>
      <c r="JM78" s="26"/>
      <c r="JN78" s="27"/>
    </row>
    <row r="79" spans="1:274" ht="13" customHeight="1">
      <c r="A79" s="1349"/>
      <c r="B79" s="269" t="s">
        <v>763</v>
      </c>
      <c r="C79" s="269" t="s">
        <v>764</v>
      </c>
      <c r="D79" s="270">
        <v>6</v>
      </c>
      <c r="E79" s="368" t="s">
        <v>1461</v>
      </c>
      <c r="F79" s="268">
        <v>789</v>
      </c>
      <c r="G79" s="272"/>
      <c r="H79" s="273"/>
      <c r="I79" s="274"/>
      <c r="J79" s="275"/>
      <c r="K79" s="276"/>
      <c r="L79" s="277"/>
      <c r="M79" s="246">
        <f t="shared" si="8"/>
        <v>0</v>
      </c>
      <c r="N79" s="247">
        <f t="shared" si="9"/>
        <v>0</v>
      </c>
      <c r="O79" s="248" t="str">
        <f t="shared" si="10"/>
        <v>-</v>
      </c>
      <c r="P79" s="249">
        <v>19.8</v>
      </c>
      <c r="Q79" s="250">
        <f t="shared" si="7"/>
        <v>0</v>
      </c>
      <c r="R79" s="251"/>
      <c r="S79" s="271" t="s">
        <v>1260</v>
      </c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4">
        <v>40</v>
      </c>
      <c r="AM79" s="44"/>
      <c r="AN79" s="44"/>
      <c r="AO79" s="44">
        <v>6</v>
      </c>
      <c r="AP79" s="44"/>
      <c r="AQ79" s="44"/>
      <c r="AR79" s="44"/>
      <c r="AS79" s="41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6"/>
      <c r="FN79" s="26"/>
      <c r="FO79" s="26"/>
      <c r="FP79" s="26"/>
      <c r="FQ79" s="26"/>
      <c r="FR79" s="26"/>
      <c r="FS79" s="26"/>
      <c r="FT79" s="26"/>
      <c r="FU79" s="26"/>
      <c r="FV79" s="26"/>
      <c r="FW79" s="26"/>
      <c r="FX79" s="26"/>
      <c r="FY79" s="26"/>
      <c r="FZ79" s="26"/>
      <c r="GA79" s="26"/>
      <c r="GB79" s="26"/>
      <c r="GC79" s="26"/>
      <c r="GD79" s="26"/>
      <c r="GE79" s="26"/>
      <c r="GF79" s="26"/>
      <c r="GG79" s="26"/>
      <c r="GH79" s="26"/>
      <c r="GI79" s="26"/>
      <c r="GJ79" s="26"/>
      <c r="GK79" s="26"/>
      <c r="GL79" s="26"/>
      <c r="GM79" s="26"/>
      <c r="GN79" s="26"/>
      <c r="GO79" s="26"/>
      <c r="GP79" s="26"/>
      <c r="GQ79" s="26"/>
      <c r="GR79" s="26"/>
      <c r="GS79" s="26"/>
      <c r="GT79" s="26"/>
      <c r="GU79" s="26"/>
      <c r="GV79" s="26"/>
      <c r="GW79" s="26"/>
      <c r="GX79" s="26"/>
      <c r="GY79" s="26"/>
      <c r="GZ79" s="26"/>
      <c r="HA79" s="26"/>
      <c r="HB79" s="26"/>
      <c r="HC79" s="26"/>
      <c r="HD79" s="26"/>
      <c r="HE79" s="26"/>
      <c r="HF79" s="26"/>
      <c r="HG79" s="26"/>
      <c r="HH79" s="26"/>
      <c r="HI79" s="26"/>
      <c r="HJ79" s="26"/>
      <c r="HK79" s="26"/>
      <c r="HL79" s="26"/>
      <c r="HM79" s="26"/>
      <c r="HN79" s="26"/>
      <c r="HO79" s="26"/>
      <c r="HP79" s="26"/>
      <c r="HQ79" s="26"/>
      <c r="HR79" s="26"/>
      <c r="HS79" s="26"/>
      <c r="HT79" s="26"/>
      <c r="HU79" s="26"/>
      <c r="HV79" s="26"/>
      <c r="HW79" s="26"/>
      <c r="HX79" s="26"/>
      <c r="HY79" s="26"/>
      <c r="HZ79" s="26"/>
      <c r="IA79" s="26"/>
      <c r="IB79" s="26"/>
      <c r="IC79" s="26"/>
      <c r="ID79" s="26"/>
      <c r="IE79" s="26"/>
      <c r="IF79" s="26"/>
      <c r="IG79" s="26"/>
      <c r="IH79" s="26"/>
      <c r="II79" s="26"/>
      <c r="IJ79" s="26"/>
      <c r="IK79" s="26"/>
      <c r="IL79" s="26"/>
      <c r="IM79" s="26"/>
      <c r="IN79" s="26"/>
      <c r="IO79" s="26"/>
      <c r="IP79" s="26"/>
      <c r="IQ79" s="26"/>
      <c r="IR79" s="26"/>
      <c r="IS79" s="26"/>
      <c r="IT79" s="26"/>
      <c r="IU79" s="26"/>
      <c r="IV79" s="26"/>
      <c r="IW79" s="26"/>
      <c r="IX79" s="26"/>
      <c r="IY79" s="26"/>
      <c r="IZ79" s="26"/>
      <c r="JA79" s="26"/>
      <c r="JB79" s="26"/>
      <c r="JC79" s="26"/>
      <c r="JD79" s="26"/>
      <c r="JE79" s="26"/>
      <c r="JF79" s="26"/>
      <c r="JG79" s="26"/>
      <c r="JH79" s="26"/>
      <c r="JI79" s="26"/>
      <c r="JJ79" s="26"/>
      <c r="JK79" s="26"/>
      <c r="JL79" s="26"/>
      <c r="JM79" s="26"/>
      <c r="JN79" s="27"/>
    </row>
    <row r="80" spans="1:274" ht="13" customHeight="1">
      <c r="A80" s="1350"/>
      <c r="B80" s="288" t="s">
        <v>765</v>
      </c>
      <c r="C80" s="288" t="s">
        <v>766</v>
      </c>
      <c r="D80" s="289">
        <v>6</v>
      </c>
      <c r="E80" s="375" t="s">
        <v>1462</v>
      </c>
      <c r="F80" s="255">
        <v>856</v>
      </c>
      <c r="G80" s="290"/>
      <c r="H80" s="291"/>
      <c r="I80" s="292"/>
      <c r="J80" s="293"/>
      <c r="K80" s="294"/>
      <c r="L80" s="295"/>
      <c r="M80" s="262">
        <f t="shared" si="8"/>
        <v>0</v>
      </c>
      <c r="N80" s="263">
        <f t="shared" si="9"/>
        <v>0</v>
      </c>
      <c r="O80" s="264" t="str">
        <f t="shared" si="10"/>
        <v>-</v>
      </c>
      <c r="P80" s="249">
        <v>21.6</v>
      </c>
      <c r="Q80" s="250">
        <f t="shared" si="7"/>
        <v>0</v>
      </c>
      <c r="R80" s="251"/>
      <c r="S80" s="265" t="s">
        <v>1260</v>
      </c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4">
        <v>40</v>
      </c>
      <c r="AM80" s="44"/>
      <c r="AN80" s="44"/>
      <c r="AO80" s="44">
        <v>6</v>
      </c>
      <c r="AP80" s="44"/>
      <c r="AQ80" s="44"/>
      <c r="AR80" s="44"/>
      <c r="AS80" s="41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6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GI80" s="26"/>
      <c r="GJ80" s="26"/>
      <c r="GK80" s="26"/>
      <c r="GL80" s="26"/>
      <c r="GM80" s="26"/>
      <c r="GN80" s="26"/>
      <c r="GO80" s="26"/>
      <c r="GP80" s="26"/>
      <c r="GQ80" s="26"/>
      <c r="GR80" s="26"/>
      <c r="GS80" s="26"/>
      <c r="GT80" s="26"/>
      <c r="GU80" s="26"/>
      <c r="GV80" s="26"/>
      <c r="GW80" s="26"/>
      <c r="GX80" s="26"/>
      <c r="GY80" s="26"/>
      <c r="GZ80" s="26"/>
      <c r="HA80" s="26"/>
      <c r="HB80" s="26"/>
      <c r="HC80" s="26"/>
      <c r="HD80" s="26"/>
      <c r="HE80" s="26"/>
      <c r="HF80" s="26"/>
      <c r="HG80" s="26"/>
      <c r="HH80" s="26"/>
      <c r="HI80" s="26"/>
      <c r="HJ80" s="26"/>
      <c r="HK80" s="26"/>
      <c r="HL80" s="26"/>
      <c r="HM80" s="26"/>
      <c r="HN80" s="26"/>
      <c r="HO80" s="26"/>
      <c r="HP80" s="26"/>
      <c r="HQ80" s="26"/>
      <c r="HR80" s="26"/>
      <c r="HS80" s="26"/>
      <c r="HT80" s="26"/>
      <c r="HU80" s="26"/>
      <c r="HV80" s="26"/>
      <c r="HW80" s="26"/>
      <c r="HX80" s="26"/>
      <c r="HY80" s="26"/>
      <c r="HZ80" s="26"/>
      <c r="IA80" s="26"/>
      <c r="IB80" s="26"/>
      <c r="IC80" s="26"/>
      <c r="ID80" s="26"/>
      <c r="IE80" s="26"/>
      <c r="IF80" s="26"/>
      <c r="IG80" s="26"/>
      <c r="IH80" s="26"/>
      <c r="II80" s="26"/>
      <c r="IJ80" s="26"/>
      <c r="IK80" s="26"/>
      <c r="IL80" s="26"/>
      <c r="IM80" s="26"/>
      <c r="IN80" s="26"/>
      <c r="IO80" s="26"/>
      <c r="IP80" s="26"/>
      <c r="IQ80" s="26"/>
      <c r="IR80" s="26"/>
      <c r="IS80" s="26"/>
      <c r="IT80" s="26"/>
      <c r="IU80" s="26"/>
      <c r="IV80" s="26"/>
      <c r="IW80" s="26"/>
      <c r="IX80" s="26"/>
      <c r="IY80" s="26"/>
      <c r="IZ80" s="26"/>
      <c r="JA80" s="26"/>
      <c r="JB80" s="26"/>
      <c r="JC80" s="26"/>
      <c r="JD80" s="26"/>
      <c r="JE80" s="26"/>
      <c r="JF80" s="26"/>
      <c r="JG80" s="26"/>
      <c r="JH80" s="26"/>
      <c r="JI80" s="26"/>
      <c r="JJ80" s="26"/>
      <c r="JK80" s="26"/>
      <c r="JL80" s="26"/>
      <c r="JM80" s="26"/>
      <c r="JN80" s="27"/>
    </row>
    <row r="81" spans="1:274" ht="13" customHeight="1">
      <c r="A81" s="366" t="s">
        <v>767</v>
      </c>
      <c r="B81" s="312" t="s">
        <v>768</v>
      </c>
      <c r="C81" s="312" t="s">
        <v>769</v>
      </c>
      <c r="D81" s="313">
        <v>8</v>
      </c>
      <c r="E81" s="376" t="s">
        <v>1463</v>
      </c>
      <c r="F81" s="255">
        <v>1441</v>
      </c>
      <c r="G81" s="314"/>
      <c r="H81" s="315"/>
      <c r="I81" s="316"/>
      <c r="J81" s="317"/>
      <c r="K81" s="318"/>
      <c r="L81" s="319"/>
      <c r="M81" s="262">
        <f t="shared" si="8"/>
        <v>0</v>
      </c>
      <c r="N81" s="263">
        <f t="shared" si="9"/>
        <v>0</v>
      </c>
      <c r="O81" s="264" t="str">
        <f t="shared" si="10"/>
        <v>-</v>
      </c>
      <c r="P81" s="249">
        <v>59.8</v>
      </c>
      <c r="Q81" s="250">
        <f t="shared" si="7"/>
        <v>0</v>
      </c>
      <c r="R81" s="251"/>
      <c r="S81" s="267" t="s">
        <v>1261</v>
      </c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4"/>
      <c r="AM81" s="44"/>
      <c r="AN81" s="44"/>
      <c r="AO81" s="44"/>
      <c r="AP81" s="44">
        <v>8</v>
      </c>
      <c r="AQ81" s="44"/>
      <c r="AR81" s="44"/>
      <c r="AS81" s="41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  <c r="DZ81" s="26"/>
      <c r="EA81" s="26"/>
      <c r="EB81" s="26"/>
      <c r="EC81" s="26"/>
      <c r="ED81" s="26"/>
      <c r="EE81" s="26"/>
      <c r="EF81" s="26"/>
      <c r="EG81" s="26"/>
      <c r="EH81" s="26"/>
      <c r="EI81" s="26"/>
      <c r="EJ81" s="26"/>
      <c r="EK81" s="26"/>
      <c r="EL81" s="26"/>
      <c r="EM81" s="26"/>
      <c r="EN81" s="26"/>
      <c r="EO81" s="26"/>
      <c r="EP81" s="26"/>
      <c r="EQ81" s="26"/>
      <c r="ER81" s="26"/>
      <c r="ES81" s="26"/>
      <c r="ET81" s="26"/>
      <c r="EU81" s="26"/>
      <c r="EV81" s="26"/>
      <c r="EW81" s="26"/>
      <c r="EX81" s="26"/>
      <c r="EY81" s="26"/>
      <c r="EZ81" s="26"/>
      <c r="FA81" s="26"/>
      <c r="FB81" s="26"/>
      <c r="FC81" s="26"/>
      <c r="FD81" s="26"/>
      <c r="FE81" s="26"/>
      <c r="FF81" s="26"/>
      <c r="FG81" s="26"/>
      <c r="FH81" s="26"/>
      <c r="FI81" s="26"/>
      <c r="FJ81" s="26"/>
      <c r="FK81" s="26"/>
      <c r="FL81" s="26"/>
      <c r="FM81" s="26"/>
      <c r="FN81" s="26"/>
      <c r="FO81" s="26"/>
      <c r="FP81" s="26"/>
      <c r="FQ81" s="26"/>
      <c r="FR81" s="26"/>
      <c r="FS81" s="26"/>
      <c r="FT81" s="26"/>
      <c r="FU81" s="26"/>
      <c r="FV81" s="26"/>
      <c r="FW81" s="26"/>
      <c r="FX81" s="26"/>
      <c r="FY81" s="26"/>
      <c r="FZ81" s="26"/>
      <c r="GA81" s="26"/>
      <c r="GB81" s="26"/>
      <c r="GC81" s="26"/>
      <c r="GD81" s="26"/>
      <c r="GE81" s="26"/>
      <c r="GF81" s="26"/>
      <c r="GG81" s="26"/>
      <c r="GH81" s="26"/>
      <c r="GI81" s="26"/>
      <c r="GJ81" s="26"/>
      <c r="GK81" s="26"/>
      <c r="GL81" s="26"/>
      <c r="GM81" s="26"/>
      <c r="GN81" s="26"/>
      <c r="GO81" s="26"/>
      <c r="GP81" s="26"/>
      <c r="GQ81" s="26"/>
      <c r="GR81" s="26"/>
      <c r="GS81" s="26"/>
      <c r="GT81" s="26"/>
      <c r="GU81" s="26"/>
      <c r="GV81" s="26"/>
      <c r="GW81" s="26"/>
      <c r="GX81" s="26"/>
      <c r="GY81" s="26"/>
      <c r="GZ81" s="26"/>
      <c r="HA81" s="26"/>
      <c r="HB81" s="26"/>
      <c r="HC81" s="26"/>
      <c r="HD81" s="26"/>
      <c r="HE81" s="26"/>
      <c r="HF81" s="26"/>
      <c r="HG81" s="26"/>
      <c r="HH81" s="26"/>
      <c r="HI81" s="26"/>
      <c r="HJ81" s="26"/>
      <c r="HK81" s="26"/>
      <c r="HL81" s="26"/>
      <c r="HM81" s="26"/>
      <c r="HN81" s="26"/>
      <c r="HO81" s="26"/>
      <c r="HP81" s="26"/>
      <c r="HQ81" s="26"/>
      <c r="HR81" s="26"/>
      <c r="HS81" s="26"/>
      <c r="HT81" s="26"/>
      <c r="HU81" s="26"/>
      <c r="HV81" s="26"/>
      <c r="HW81" s="26"/>
      <c r="HX81" s="26"/>
      <c r="HY81" s="26"/>
      <c r="HZ81" s="26"/>
      <c r="IA81" s="26"/>
      <c r="IB81" s="26"/>
      <c r="IC81" s="26"/>
      <c r="ID81" s="26"/>
      <c r="IE81" s="26"/>
      <c r="IF81" s="26"/>
      <c r="IG81" s="26"/>
      <c r="IH81" s="26"/>
      <c r="II81" s="26"/>
      <c r="IJ81" s="26"/>
      <c r="IK81" s="26"/>
      <c r="IL81" s="26"/>
      <c r="IM81" s="26"/>
      <c r="IN81" s="26"/>
      <c r="IO81" s="26"/>
      <c r="IP81" s="26"/>
      <c r="IQ81" s="26"/>
      <c r="IR81" s="26"/>
      <c r="IS81" s="26"/>
      <c r="IT81" s="26"/>
      <c r="IU81" s="26"/>
      <c r="IV81" s="26"/>
      <c r="IW81" s="26"/>
      <c r="IX81" s="26"/>
      <c r="IY81" s="26"/>
      <c r="IZ81" s="26"/>
      <c r="JA81" s="26"/>
      <c r="JB81" s="26"/>
      <c r="JC81" s="26"/>
      <c r="JD81" s="26"/>
      <c r="JE81" s="26"/>
      <c r="JF81" s="26"/>
      <c r="JG81" s="26"/>
      <c r="JH81" s="26"/>
      <c r="JI81" s="26"/>
      <c r="JJ81" s="26"/>
      <c r="JK81" s="26"/>
      <c r="JL81" s="26"/>
      <c r="JM81" s="26"/>
      <c r="JN81" s="27"/>
    </row>
    <row r="82" spans="1:274" ht="13" customHeight="1">
      <c r="A82" s="1250" t="s">
        <v>1328</v>
      </c>
      <c r="B82" s="320" t="s">
        <v>777</v>
      </c>
      <c r="C82" s="320" t="s">
        <v>770</v>
      </c>
      <c r="D82" s="238">
        <v>2</v>
      </c>
      <c r="E82" s="323" t="s">
        <v>1464</v>
      </c>
      <c r="F82" s="268">
        <v>474</v>
      </c>
      <c r="G82" s="240"/>
      <c r="H82" s="241"/>
      <c r="I82" s="242"/>
      <c r="J82" s="243"/>
      <c r="K82" s="244"/>
      <c r="L82" s="245"/>
      <c r="M82" s="246">
        <f t="shared" si="8"/>
        <v>0</v>
      </c>
      <c r="N82" s="247">
        <f t="shared" si="9"/>
        <v>0</v>
      </c>
      <c r="O82" s="248" t="str">
        <f t="shared" si="10"/>
        <v>-</v>
      </c>
      <c r="P82" s="249">
        <v>11.2</v>
      </c>
      <c r="Q82" s="250">
        <f t="shared" si="7"/>
        <v>0</v>
      </c>
      <c r="R82" s="251"/>
      <c r="S82" s="252" t="s">
        <v>1261</v>
      </c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4">
        <v>40</v>
      </c>
      <c r="AM82" s="40"/>
      <c r="AN82" s="40"/>
      <c r="AO82" s="40"/>
      <c r="AP82" s="44">
        <v>1</v>
      </c>
      <c r="AQ82" s="44">
        <v>1</v>
      </c>
      <c r="AR82" s="40"/>
      <c r="AS82" s="41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6"/>
      <c r="EX82" s="26"/>
      <c r="EY82" s="26"/>
      <c r="EZ82" s="26"/>
      <c r="FA82" s="26"/>
      <c r="FB82" s="26"/>
      <c r="FC82" s="26"/>
      <c r="FD82" s="26"/>
      <c r="FE82" s="26"/>
      <c r="FF82" s="26"/>
      <c r="FG82" s="26"/>
      <c r="FH82" s="26"/>
      <c r="FI82" s="26"/>
      <c r="FJ82" s="26"/>
      <c r="FK82" s="26"/>
      <c r="FL82" s="26"/>
      <c r="FM82" s="26"/>
      <c r="FN82" s="26"/>
      <c r="FO82" s="26"/>
      <c r="FP82" s="26"/>
      <c r="FQ82" s="26"/>
      <c r="FR82" s="26"/>
      <c r="FS82" s="26"/>
      <c r="FT82" s="26"/>
      <c r="FU82" s="26"/>
      <c r="FV82" s="26"/>
      <c r="FW82" s="26"/>
      <c r="FX82" s="26"/>
      <c r="FY82" s="26"/>
      <c r="FZ82" s="26"/>
      <c r="GA82" s="26"/>
      <c r="GB82" s="26"/>
      <c r="GC82" s="26"/>
      <c r="GD82" s="26"/>
      <c r="GE82" s="26"/>
      <c r="GF82" s="26"/>
      <c r="GG82" s="26"/>
      <c r="GH82" s="26"/>
      <c r="GI82" s="26"/>
      <c r="GJ82" s="26"/>
      <c r="GK82" s="26"/>
      <c r="GL82" s="26"/>
      <c r="GM82" s="26"/>
      <c r="GN82" s="26"/>
      <c r="GO82" s="26"/>
      <c r="GP82" s="26"/>
      <c r="GQ82" s="26"/>
      <c r="GR82" s="26"/>
      <c r="GS82" s="26"/>
      <c r="GT82" s="26"/>
      <c r="GU82" s="26"/>
      <c r="GV82" s="26"/>
      <c r="GW82" s="26"/>
      <c r="GX82" s="26"/>
      <c r="GY82" s="26"/>
      <c r="GZ82" s="26"/>
      <c r="HA82" s="26"/>
      <c r="HB82" s="26"/>
      <c r="HC82" s="26"/>
      <c r="HD82" s="26"/>
      <c r="HE82" s="26"/>
      <c r="HF82" s="26"/>
      <c r="HG82" s="26"/>
      <c r="HH82" s="26"/>
      <c r="HI82" s="26"/>
      <c r="HJ82" s="26"/>
      <c r="HK82" s="26"/>
      <c r="HL82" s="26"/>
      <c r="HM82" s="26"/>
      <c r="HN82" s="26"/>
      <c r="HO82" s="26"/>
      <c r="HP82" s="26"/>
      <c r="HQ82" s="26"/>
      <c r="HR82" s="26"/>
      <c r="HS82" s="26"/>
      <c r="HT82" s="26"/>
      <c r="HU82" s="26"/>
      <c r="HV82" s="26"/>
      <c r="HW82" s="26"/>
      <c r="HX82" s="26"/>
      <c r="HY82" s="26"/>
      <c r="HZ82" s="26"/>
      <c r="IA82" s="26"/>
      <c r="IB82" s="26"/>
      <c r="IC82" s="26"/>
      <c r="ID82" s="26"/>
      <c r="IE82" s="26"/>
      <c r="IF82" s="26"/>
      <c r="IG82" s="26"/>
      <c r="IH82" s="26"/>
      <c r="II82" s="26"/>
      <c r="IJ82" s="26"/>
      <c r="IK82" s="26"/>
      <c r="IL82" s="26"/>
      <c r="IM82" s="26"/>
      <c r="IN82" s="26"/>
      <c r="IO82" s="26"/>
      <c r="IP82" s="26"/>
      <c r="IQ82" s="26"/>
      <c r="IR82" s="26"/>
      <c r="IS82" s="26"/>
      <c r="IT82" s="26"/>
      <c r="IU82" s="26"/>
      <c r="IV82" s="26"/>
      <c r="IW82" s="26"/>
      <c r="IX82" s="26"/>
      <c r="IY82" s="26"/>
      <c r="IZ82" s="26"/>
      <c r="JA82" s="26"/>
      <c r="JB82" s="26"/>
      <c r="JC82" s="26"/>
      <c r="JD82" s="26"/>
      <c r="JE82" s="26"/>
      <c r="JF82" s="26"/>
      <c r="JG82" s="26"/>
      <c r="JH82" s="26"/>
      <c r="JI82" s="26"/>
      <c r="JJ82" s="26"/>
      <c r="JK82" s="26"/>
      <c r="JL82" s="26"/>
      <c r="JM82" s="26"/>
      <c r="JN82" s="27"/>
    </row>
    <row r="83" spans="1:274" ht="13" customHeight="1">
      <c r="A83" s="1251"/>
      <c r="B83" s="321" t="s">
        <v>778</v>
      </c>
      <c r="C83" s="321" t="s">
        <v>771</v>
      </c>
      <c r="D83" s="270">
        <v>2</v>
      </c>
      <c r="E83" s="331" t="s">
        <v>1465</v>
      </c>
      <c r="F83" s="268">
        <v>467</v>
      </c>
      <c r="G83" s="272"/>
      <c r="H83" s="273"/>
      <c r="I83" s="274"/>
      <c r="J83" s="275"/>
      <c r="K83" s="276"/>
      <c r="L83" s="277"/>
      <c r="M83" s="246">
        <f t="shared" si="8"/>
        <v>0</v>
      </c>
      <c r="N83" s="247">
        <f t="shared" si="9"/>
        <v>0</v>
      </c>
      <c r="O83" s="248" t="str">
        <f t="shared" si="10"/>
        <v>-</v>
      </c>
      <c r="P83" s="249">
        <v>11.2</v>
      </c>
      <c r="Q83" s="250">
        <f t="shared" si="7"/>
        <v>0</v>
      </c>
      <c r="R83" s="251"/>
      <c r="S83" s="271" t="s">
        <v>1261</v>
      </c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4">
        <v>40</v>
      </c>
      <c r="AM83" s="40"/>
      <c r="AN83" s="40"/>
      <c r="AO83" s="40"/>
      <c r="AP83" s="44">
        <v>1</v>
      </c>
      <c r="AQ83" s="44">
        <v>1</v>
      </c>
      <c r="AR83" s="40"/>
      <c r="AS83" s="41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6"/>
      <c r="DZ83" s="26"/>
      <c r="EA83" s="26"/>
      <c r="EB83" s="26"/>
      <c r="EC83" s="26"/>
      <c r="ED83" s="26"/>
      <c r="EE83" s="26"/>
      <c r="EF83" s="26"/>
      <c r="EG83" s="26"/>
      <c r="EH83" s="26"/>
      <c r="EI83" s="26"/>
      <c r="EJ83" s="26"/>
      <c r="EK83" s="26"/>
      <c r="EL83" s="26"/>
      <c r="EM83" s="26"/>
      <c r="EN83" s="26"/>
      <c r="EO83" s="26"/>
      <c r="EP83" s="26"/>
      <c r="EQ83" s="26"/>
      <c r="ER83" s="26"/>
      <c r="ES83" s="26"/>
      <c r="ET83" s="26"/>
      <c r="EU83" s="26"/>
      <c r="EV83" s="26"/>
      <c r="EW83" s="26"/>
      <c r="EX83" s="26"/>
      <c r="EY83" s="26"/>
      <c r="EZ83" s="26"/>
      <c r="FA83" s="26"/>
      <c r="FB83" s="26"/>
      <c r="FC83" s="26"/>
      <c r="FD83" s="26"/>
      <c r="FE83" s="26"/>
      <c r="FF83" s="26"/>
      <c r="FG83" s="26"/>
      <c r="FH83" s="26"/>
      <c r="FI83" s="26"/>
      <c r="FJ83" s="26"/>
      <c r="FK83" s="26"/>
      <c r="FL83" s="26"/>
      <c r="FM83" s="26"/>
      <c r="FN83" s="26"/>
      <c r="FO83" s="26"/>
      <c r="FP83" s="26"/>
      <c r="FQ83" s="26"/>
      <c r="FR83" s="26"/>
      <c r="FS83" s="26"/>
      <c r="FT83" s="26"/>
      <c r="FU83" s="26"/>
      <c r="FV83" s="26"/>
      <c r="FW83" s="26"/>
      <c r="FX83" s="26"/>
      <c r="FY83" s="26"/>
      <c r="FZ83" s="26"/>
      <c r="GA83" s="26"/>
      <c r="GB83" s="26"/>
      <c r="GC83" s="26"/>
      <c r="GD83" s="26"/>
      <c r="GE83" s="26"/>
      <c r="GF83" s="26"/>
      <c r="GG83" s="26"/>
      <c r="GH83" s="26"/>
      <c r="GI83" s="26"/>
      <c r="GJ83" s="26"/>
      <c r="GK83" s="26"/>
      <c r="GL83" s="26"/>
      <c r="GM83" s="26"/>
      <c r="GN83" s="26"/>
      <c r="GO83" s="26"/>
      <c r="GP83" s="26"/>
      <c r="GQ83" s="26"/>
      <c r="GR83" s="26"/>
      <c r="GS83" s="26"/>
      <c r="GT83" s="26"/>
      <c r="GU83" s="26"/>
      <c r="GV83" s="26"/>
      <c r="GW83" s="26"/>
      <c r="GX83" s="26"/>
      <c r="GY83" s="26"/>
      <c r="GZ83" s="26"/>
      <c r="HA83" s="26"/>
      <c r="HB83" s="26"/>
      <c r="HC83" s="26"/>
      <c r="HD83" s="26"/>
      <c r="HE83" s="26"/>
      <c r="HF83" s="26"/>
      <c r="HG83" s="26"/>
      <c r="HH83" s="26"/>
      <c r="HI83" s="26"/>
      <c r="HJ83" s="26"/>
      <c r="HK83" s="26"/>
      <c r="HL83" s="26"/>
      <c r="HM83" s="26"/>
      <c r="HN83" s="26"/>
      <c r="HO83" s="26"/>
      <c r="HP83" s="26"/>
      <c r="HQ83" s="26"/>
      <c r="HR83" s="26"/>
      <c r="HS83" s="26"/>
      <c r="HT83" s="26"/>
      <c r="HU83" s="26"/>
      <c r="HV83" s="26"/>
      <c r="HW83" s="26"/>
      <c r="HX83" s="26"/>
      <c r="HY83" s="26"/>
      <c r="HZ83" s="26"/>
      <c r="IA83" s="26"/>
      <c r="IB83" s="26"/>
      <c r="IC83" s="26"/>
      <c r="ID83" s="26"/>
      <c r="IE83" s="26"/>
      <c r="IF83" s="26"/>
      <c r="IG83" s="26"/>
      <c r="IH83" s="26"/>
      <c r="II83" s="26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/>
      <c r="IX83" s="26"/>
      <c r="IY83" s="26"/>
      <c r="IZ83" s="26"/>
      <c r="JA83" s="26"/>
      <c r="JB83" s="26"/>
      <c r="JC83" s="26"/>
      <c r="JD83" s="26"/>
      <c r="JE83" s="26"/>
      <c r="JF83" s="26"/>
      <c r="JG83" s="26"/>
      <c r="JH83" s="26"/>
      <c r="JI83" s="26"/>
      <c r="JJ83" s="26"/>
      <c r="JK83" s="26"/>
      <c r="JL83" s="26"/>
      <c r="JM83" s="26"/>
      <c r="JN83" s="27"/>
    </row>
    <row r="84" spans="1:274" ht="13" customHeight="1">
      <c r="A84" s="1341"/>
      <c r="B84" s="288" t="s">
        <v>779</v>
      </c>
      <c r="C84" s="288" t="s">
        <v>772</v>
      </c>
      <c r="D84" s="289">
        <v>2</v>
      </c>
      <c r="E84" s="338" t="s">
        <v>1466</v>
      </c>
      <c r="F84" s="255">
        <v>417</v>
      </c>
      <c r="G84" s="290"/>
      <c r="H84" s="291"/>
      <c r="I84" s="292"/>
      <c r="J84" s="293"/>
      <c r="K84" s="294"/>
      <c r="L84" s="295"/>
      <c r="M84" s="262">
        <f t="shared" si="8"/>
        <v>0</v>
      </c>
      <c r="N84" s="263">
        <f t="shared" si="9"/>
        <v>0</v>
      </c>
      <c r="O84" s="264" t="str">
        <f t="shared" si="10"/>
        <v>-</v>
      </c>
      <c r="P84" s="249">
        <v>8.8000000000000007</v>
      </c>
      <c r="Q84" s="250">
        <f t="shared" si="7"/>
        <v>0</v>
      </c>
      <c r="R84" s="251"/>
      <c r="S84" s="265" t="s">
        <v>1261</v>
      </c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4">
        <v>5</v>
      </c>
      <c r="AM84" s="40"/>
      <c r="AN84" s="40"/>
      <c r="AO84" s="40"/>
      <c r="AP84" s="44">
        <v>2</v>
      </c>
      <c r="AQ84" s="44"/>
      <c r="AR84" s="40"/>
      <c r="AS84" s="41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6"/>
      <c r="GE84" s="26"/>
      <c r="GF84" s="26"/>
      <c r="GG84" s="26"/>
      <c r="GH84" s="26"/>
      <c r="GI84" s="26"/>
      <c r="GJ84" s="26"/>
      <c r="GK84" s="26"/>
      <c r="GL84" s="26"/>
      <c r="GM84" s="26"/>
      <c r="GN84" s="26"/>
      <c r="GO84" s="26"/>
      <c r="GP84" s="26"/>
      <c r="GQ84" s="26"/>
      <c r="GR84" s="26"/>
      <c r="GS84" s="26"/>
      <c r="GT84" s="26"/>
      <c r="GU84" s="26"/>
      <c r="GV84" s="26"/>
      <c r="GW84" s="26"/>
      <c r="GX84" s="26"/>
      <c r="GY84" s="26"/>
      <c r="GZ84" s="26"/>
      <c r="HA84" s="26"/>
      <c r="HB84" s="26"/>
      <c r="HC84" s="26"/>
      <c r="HD84" s="26"/>
      <c r="HE84" s="26"/>
      <c r="HF84" s="26"/>
      <c r="HG84" s="26"/>
      <c r="HH84" s="26"/>
      <c r="HI84" s="26"/>
      <c r="HJ84" s="26"/>
      <c r="HK84" s="26"/>
      <c r="HL84" s="26"/>
      <c r="HM84" s="26"/>
      <c r="HN84" s="26"/>
      <c r="HO84" s="26"/>
      <c r="HP84" s="26"/>
      <c r="HQ84" s="26"/>
      <c r="HR84" s="26"/>
      <c r="HS84" s="26"/>
      <c r="HT84" s="26"/>
      <c r="HU84" s="26"/>
      <c r="HV84" s="26"/>
      <c r="HW84" s="26"/>
      <c r="HX84" s="26"/>
      <c r="HY84" s="26"/>
      <c r="HZ84" s="26"/>
      <c r="IA84" s="26"/>
      <c r="IB84" s="26"/>
      <c r="IC84" s="26"/>
      <c r="ID84" s="26"/>
      <c r="IE84" s="26"/>
      <c r="IF84" s="26"/>
      <c r="IG84" s="26"/>
      <c r="IH84" s="26"/>
      <c r="II84" s="26"/>
      <c r="IJ84" s="26"/>
      <c r="IK84" s="26"/>
      <c r="IL84" s="26"/>
      <c r="IM84" s="26"/>
      <c r="IN84" s="26"/>
      <c r="IO84" s="26"/>
      <c r="IP84" s="26"/>
      <c r="IQ84" s="26"/>
      <c r="IR84" s="26"/>
      <c r="IS84" s="26"/>
      <c r="IT84" s="26"/>
      <c r="IU84" s="26"/>
      <c r="IV84" s="26"/>
      <c r="IW84" s="26"/>
      <c r="IX84" s="26"/>
      <c r="IY84" s="26"/>
      <c r="IZ84" s="26"/>
      <c r="JA84" s="26"/>
      <c r="JB84" s="26"/>
      <c r="JC84" s="26"/>
      <c r="JD84" s="26"/>
      <c r="JE84" s="26"/>
      <c r="JF84" s="26"/>
      <c r="JG84" s="26"/>
      <c r="JH84" s="26"/>
      <c r="JI84" s="26"/>
      <c r="JJ84" s="26"/>
      <c r="JK84" s="26"/>
      <c r="JL84" s="26"/>
      <c r="JM84" s="26"/>
      <c r="JN84" s="27"/>
    </row>
    <row r="85" spans="1:274" ht="13" customHeight="1">
      <c r="A85" s="1340" t="s">
        <v>1560</v>
      </c>
      <c r="B85" s="322" t="s">
        <v>1303</v>
      </c>
      <c r="C85" s="323" t="s">
        <v>1304</v>
      </c>
      <c r="D85" s="238">
        <v>2</v>
      </c>
      <c r="E85" s="323" t="s">
        <v>1464</v>
      </c>
      <c r="F85" s="268">
        <v>517</v>
      </c>
      <c r="G85" s="324"/>
      <c r="H85" s="325"/>
      <c r="I85" s="326"/>
      <c r="J85" s="327"/>
      <c r="K85" s="328"/>
      <c r="L85" s="329"/>
      <c r="M85" s="246">
        <f t="shared" si="8"/>
        <v>0</v>
      </c>
      <c r="N85" s="247">
        <f t="shared" si="9"/>
        <v>0</v>
      </c>
      <c r="O85" s="248" t="str">
        <f t="shared" si="10"/>
        <v>-</v>
      </c>
      <c r="P85" s="249">
        <v>10.7</v>
      </c>
      <c r="Q85" s="250">
        <f t="shared" si="7"/>
        <v>0</v>
      </c>
      <c r="R85" s="251"/>
      <c r="S85" s="252" t="s">
        <v>1261</v>
      </c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4"/>
      <c r="AM85" s="40"/>
      <c r="AN85" s="40"/>
      <c r="AO85" s="40"/>
      <c r="AP85" s="44">
        <v>1</v>
      </c>
      <c r="AQ85" s="44">
        <v>1</v>
      </c>
      <c r="AR85" s="40"/>
      <c r="AS85" s="41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  <c r="EZ85" s="26"/>
      <c r="FA85" s="26"/>
      <c r="FB85" s="26"/>
      <c r="FC85" s="26"/>
      <c r="FD85" s="26"/>
      <c r="FE85" s="26"/>
      <c r="FF85" s="26"/>
      <c r="FG85" s="26"/>
      <c r="FH85" s="26"/>
      <c r="FI85" s="26"/>
      <c r="FJ85" s="26"/>
      <c r="FK85" s="26"/>
      <c r="FL85" s="26"/>
      <c r="FM85" s="26"/>
      <c r="FN85" s="26"/>
      <c r="FO85" s="26"/>
      <c r="FP85" s="26"/>
      <c r="FQ85" s="26"/>
      <c r="FR85" s="26"/>
      <c r="FS85" s="26"/>
      <c r="FT85" s="26"/>
      <c r="FU85" s="26"/>
      <c r="FV85" s="26"/>
      <c r="FW85" s="26"/>
      <c r="FX85" s="26"/>
      <c r="FY85" s="26"/>
      <c r="FZ85" s="26"/>
      <c r="GA85" s="26"/>
      <c r="GB85" s="26"/>
      <c r="GC85" s="26"/>
      <c r="GD85" s="26"/>
      <c r="GE85" s="26"/>
      <c r="GF85" s="26"/>
      <c r="GG85" s="26"/>
      <c r="GH85" s="26"/>
      <c r="GI85" s="26"/>
      <c r="GJ85" s="26"/>
      <c r="GK85" s="26"/>
      <c r="GL85" s="26"/>
      <c r="GM85" s="26"/>
      <c r="GN85" s="26"/>
      <c r="GO85" s="26"/>
      <c r="GP85" s="26"/>
      <c r="GQ85" s="26"/>
      <c r="GR85" s="26"/>
      <c r="GS85" s="26"/>
      <c r="GT85" s="26"/>
      <c r="GU85" s="26"/>
      <c r="GV85" s="26"/>
      <c r="GW85" s="26"/>
      <c r="GX85" s="26"/>
      <c r="GY85" s="26"/>
      <c r="GZ85" s="26"/>
      <c r="HA85" s="26"/>
      <c r="HB85" s="26"/>
      <c r="HC85" s="26"/>
      <c r="HD85" s="26"/>
      <c r="HE85" s="26"/>
      <c r="HF85" s="26"/>
      <c r="HG85" s="26"/>
      <c r="HH85" s="26"/>
      <c r="HI85" s="26"/>
      <c r="HJ85" s="26"/>
      <c r="HK85" s="26"/>
      <c r="HL85" s="26"/>
      <c r="HM85" s="26"/>
      <c r="HN85" s="26"/>
      <c r="HO85" s="26"/>
      <c r="HP85" s="26"/>
      <c r="HQ85" s="26"/>
      <c r="HR85" s="26"/>
      <c r="HS85" s="26"/>
      <c r="HT85" s="26"/>
      <c r="HU85" s="26"/>
      <c r="HV85" s="26"/>
      <c r="HW85" s="26"/>
      <c r="HX85" s="26"/>
      <c r="HY85" s="26"/>
      <c r="HZ85" s="26"/>
      <c r="IA85" s="26"/>
      <c r="IB85" s="26"/>
      <c r="IC85" s="26"/>
      <c r="ID85" s="26"/>
      <c r="IE85" s="26"/>
      <c r="IF85" s="26"/>
      <c r="IG85" s="26"/>
      <c r="IH85" s="26"/>
      <c r="II85" s="26"/>
      <c r="IJ85" s="26"/>
      <c r="IK85" s="26"/>
      <c r="IL85" s="26"/>
      <c r="IM85" s="26"/>
      <c r="IN85" s="26"/>
      <c r="IO85" s="26"/>
      <c r="IP85" s="26"/>
      <c r="IQ85" s="26"/>
      <c r="IR85" s="26"/>
      <c r="IS85" s="26"/>
      <c r="IT85" s="26"/>
      <c r="IU85" s="26"/>
      <c r="IV85" s="26"/>
      <c r="IW85" s="26"/>
      <c r="IX85" s="26"/>
      <c r="IY85" s="26"/>
      <c r="IZ85" s="26"/>
      <c r="JA85" s="26"/>
      <c r="JB85" s="26"/>
      <c r="JC85" s="26"/>
      <c r="JD85" s="26"/>
      <c r="JE85" s="26"/>
      <c r="JF85" s="26"/>
      <c r="JG85" s="26"/>
      <c r="JH85" s="26"/>
      <c r="JI85" s="26"/>
      <c r="JJ85" s="26"/>
      <c r="JK85" s="26"/>
      <c r="JL85" s="26"/>
      <c r="JM85" s="26"/>
      <c r="JN85" s="27"/>
    </row>
    <row r="86" spans="1:274" ht="13" customHeight="1">
      <c r="A86" s="1251"/>
      <c r="B86" s="330" t="s">
        <v>1305</v>
      </c>
      <c r="C86" s="331" t="s">
        <v>1306</v>
      </c>
      <c r="D86" s="270">
        <v>2</v>
      </c>
      <c r="E86" s="331" t="s">
        <v>1465</v>
      </c>
      <c r="F86" s="268">
        <v>510</v>
      </c>
      <c r="G86" s="332"/>
      <c r="H86" s="333"/>
      <c r="I86" s="334"/>
      <c r="J86" s="335"/>
      <c r="K86" s="336"/>
      <c r="L86" s="337"/>
      <c r="M86" s="246">
        <f t="shared" si="8"/>
        <v>0</v>
      </c>
      <c r="N86" s="247">
        <f t="shared" si="9"/>
        <v>0</v>
      </c>
      <c r="O86" s="248" t="str">
        <f t="shared" si="10"/>
        <v>-</v>
      </c>
      <c r="P86" s="249">
        <v>10.6</v>
      </c>
      <c r="Q86" s="250">
        <f t="shared" si="7"/>
        <v>0</v>
      </c>
      <c r="R86" s="251"/>
      <c r="S86" s="271" t="s">
        <v>1261</v>
      </c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4"/>
      <c r="AM86" s="40"/>
      <c r="AN86" s="40"/>
      <c r="AO86" s="40"/>
      <c r="AP86" s="44">
        <v>1</v>
      </c>
      <c r="AQ86" s="44">
        <v>1</v>
      </c>
      <c r="AR86" s="40"/>
      <c r="AS86" s="41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26"/>
      <c r="FP86" s="26"/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6"/>
      <c r="GE86" s="26"/>
      <c r="GF86" s="26"/>
      <c r="GG86" s="26"/>
      <c r="GH86" s="26"/>
      <c r="GI86" s="26"/>
      <c r="GJ86" s="26"/>
      <c r="GK86" s="26"/>
      <c r="GL86" s="26"/>
      <c r="GM86" s="26"/>
      <c r="GN86" s="26"/>
      <c r="GO86" s="26"/>
      <c r="GP86" s="26"/>
      <c r="GQ86" s="26"/>
      <c r="GR86" s="26"/>
      <c r="GS86" s="26"/>
      <c r="GT86" s="26"/>
      <c r="GU86" s="26"/>
      <c r="GV86" s="26"/>
      <c r="GW86" s="26"/>
      <c r="GX86" s="26"/>
      <c r="GY86" s="26"/>
      <c r="GZ86" s="26"/>
      <c r="HA86" s="26"/>
      <c r="HB86" s="26"/>
      <c r="HC86" s="26"/>
      <c r="HD86" s="26"/>
      <c r="HE86" s="26"/>
      <c r="HF86" s="26"/>
      <c r="HG86" s="26"/>
      <c r="HH86" s="26"/>
      <c r="HI86" s="26"/>
      <c r="HJ86" s="26"/>
      <c r="HK86" s="26"/>
      <c r="HL86" s="26"/>
      <c r="HM86" s="26"/>
      <c r="HN86" s="26"/>
      <c r="HO86" s="26"/>
      <c r="HP86" s="26"/>
      <c r="HQ86" s="26"/>
      <c r="HR86" s="26"/>
      <c r="HS86" s="26"/>
      <c r="HT86" s="26"/>
      <c r="HU86" s="26"/>
      <c r="HV86" s="26"/>
      <c r="HW86" s="26"/>
      <c r="HX86" s="26"/>
      <c r="HY86" s="26"/>
      <c r="HZ86" s="26"/>
      <c r="IA86" s="26"/>
      <c r="IB86" s="26"/>
      <c r="IC86" s="26"/>
      <c r="ID86" s="26"/>
      <c r="IE86" s="26"/>
      <c r="IF86" s="26"/>
      <c r="IG86" s="26"/>
      <c r="IH86" s="26"/>
      <c r="II86" s="26"/>
      <c r="IJ86" s="26"/>
      <c r="IK86" s="26"/>
      <c r="IL86" s="26"/>
      <c r="IM86" s="26"/>
      <c r="IN86" s="26"/>
      <c r="IO86" s="26"/>
      <c r="IP86" s="26"/>
      <c r="IQ86" s="26"/>
      <c r="IR86" s="26"/>
      <c r="IS86" s="26"/>
      <c r="IT86" s="26"/>
      <c r="IU86" s="26"/>
      <c r="IV86" s="26"/>
      <c r="IW86" s="26"/>
      <c r="IX86" s="26"/>
      <c r="IY86" s="26"/>
      <c r="IZ86" s="26"/>
      <c r="JA86" s="26"/>
      <c r="JB86" s="26"/>
      <c r="JC86" s="26"/>
      <c r="JD86" s="26"/>
      <c r="JE86" s="26"/>
      <c r="JF86" s="26"/>
      <c r="JG86" s="26"/>
      <c r="JH86" s="26"/>
      <c r="JI86" s="26"/>
      <c r="JJ86" s="26"/>
      <c r="JK86" s="26"/>
      <c r="JL86" s="26"/>
      <c r="JM86" s="26"/>
      <c r="JN86" s="27"/>
    </row>
    <row r="87" spans="1:274" ht="13" customHeight="1">
      <c r="A87" s="1252"/>
      <c r="B87" s="338" t="s">
        <v>1307</v>
      </c>
      <c r="C87" s="338" t="s">
        <v>1308</v>
      </c>
      <c r="D87" s="289">
        <v>2</v>
      </c>
      <c r="E87" s="338" t="s">
        <v>1492</v>
      </c>
      <c r="F87" s="255">
        <v>480</v>
      </c>
      <c r="G87" s="339"/>
      <c r="H87" s="340"/>
      <c r="I87" s="341"/>
      <c r="J87" s="293"/>
      <c r="K87" s="294"/>
      <c r="L87" s="295"/>
      <c r="M87" s="262">
        <f t="shared" si="8"/>
        <v>0</v>
      </c>
      <c r="N87" s="263">
        <f t="shared" si="9"/>
        <v>0</v>
      </c>
      <c r="O87" s="264" t="str">
        <f t="shared" si="10"/>
        <v>-</v>
      </c>
      <c r="P87" s="249">
        <v>8.3000000000000007</v>
      </c>
      <c r="Q87" s="250">
        <f t="shared" si="7"/>
        <v>0</v>
      </c>
      <c r="R87" s="251"/>
      <c r="S87" s="265" t="s">
        <v>1261</v>
      </c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4"/>
      <c r="AM87" s="40"/>
      <c r="AN87" s="40"/>
      <c r="AO87" s="40"/>
      <c r="AP87" s="44">
        <v>2</v>
      </c>
      <c r="AQ87" s="44"/>
      <c r="AR87" s="40"/>
      <c r="AS87" s="41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26"/>
      <c r="FP87" s="26"/>
      <c r="FQ87" s="26"/>
      <c r="FR87" s="26"/>
      <c r="FS87" s="26"/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6"/>
      <c r="GE87" s="26"/>
      <c r="GF87" s="26"/>
      <c r="GG87" s="26"/>
      <c r="GH87" s="26"/>
      <c r="GI87" s="26"/>
      <c r="GJ87" s="26"/>
      <c r="GK87" s="26"/>
      <c r="GL87" s="26"/>
      <c r="GM87" s="26"/>
      <c r="GN87" s="26"/>
      <c r="GO87" s="26"/>
      <c r="GP87" s="26"/>
      <c r="GQ87" s="26"/>
      <c r="GR87" s="26"/>
      <c r="GS87" s="26"/>
      <c r="GT87" s="26"/>
      <c r="GU87" s="26"/>
      <c r="GV87" s="26"/>
      <c r="GW87" s="26"/>
      <c r="GX87" s="26"/>
      <c r="GY87" s="26"/>
      <c r="GZ87" s="26"/>
      <c r="HA87" s="26"/>
      <c r="HB87" s="26"/>
      <c r="HC87" s="26"/>
      <c r="HD87" s="26"/>
      <c r="HE87" s="26"/>
      <c r="HF87" s="26"/>
      <c r="HG87" s="26"/>
      <c r="HH87" s="26"/>
      <c r="HI87" s="26"/>
      <c r="HJ87" s="26"/>
      <c r="HK87" s="26"/>
      <c r="HL87" s="26"/>
      <c r="HM87" s="26"/>
      <c r="HN87" s="26"/>
      <c r="HO87" s="26"/>
      <c r="HP87" s="26"/>
      <c r="HQ87" s="26"/>
      <c r="HR87" s="26"/>
      <c r="HS87" s="26"/>
      <c r="HT87" s="26"/>
      <c r="HU87" s="26"/>
      <c r="HV87" s="26"/>
      <c r="HW87" s="26"/>
      <c r="HX87" s="26"/>
      <c r="HY87" s="26"/>
      <c r="HZ87" s="26"/>
      <c r="IA87" s="26"/>
      <c r="IB87" s="26"/>
      <c r="IC87" s="26"/>
      <c r="ID87" s="26"/>
      <c r="IE87" s="26"/>
      <c r="IF87" s="26"/>
      <c r="IG87" s="26"/>
      <c r="IH87" s="26"/>
      <c r="II87" s="26"/>
      <c r="IJ87" s="26"/>
      <c r="IK87" s="26"/>
      <c r="IL87" s="26"/>
      <c r="IM87" s="26"/>
      <c r="IN87" s="26"/>
      <c r="IO87" s="26"/>
      <c r="IP87" s="26"/>
      <c r="IQ87" s="26"/>
      <c r="IR87" s="26"/>
      <c r="IS87" s="26"/>
      <c r="IT87" s="26"/>
      <c r="IU87" s="26"/>
      <c r="IV87" s="26"/>
      <c r="IW87" s="26"/>
      <c r="IX87" s="26"/>
      <c r="IY87" s="26"/>
      <c r="IZ87" s="26"/>
      <c r="JA87" s="26"/>
      <c r="JB87" s="26"/>
      <c r="JC87" s="26"/>
      <c r="JD87" s="26"/>
      <c r="JE87" s="26"/>
      <c r="JF87" s="26"/>
      <c r="JG87" s="26"/>
      <c r="JH87" s="26"/>
      <c r="JI87" s="26"/>
      <c r="JJ87" s="26"/>
      <c r="JK87" s="26"/>
      <c r="JL87" s="26"/>
      <c r="JM87" s="26"/>
      <c r="JN87" s="27"/>
    </row>
    <row r="88" spans="1:274" ht="13" customHeight="1">
      <c r="A88" s="1250" t="s">
        <v>1561</v>
      </c>
      <c r="B88" s="237" t="s">
        <v>1209</v>
      </c>
      <c r="C88" s="237" t="s">
        <v>1179</v>
      </c>
      <c r="D88" s="238">
        <v>1</v>
      </c>
      <c r="E88" s="369" t="s">
        <v>1467</v>
      </c>
      <c r="F88" s="268">
        <v>279</v>
      </c>
      <c r="G88" s="324"/>
      <c r="H88" s="325"/>
      <c r="I88" s="326"/>
      <c r="J88" s="327"/>
      <c r="K88" s="328"/>
      <c r="L88" s="329"/>
      <c r="M88" s="246">
        <f t="shared" si="8"/>
        <v>0</v>
      </c>
      <c r="N88" s="247">
        <f t="shared" si="9"/>
        <v>0</v>
      </c>
      <c r="O88" s="248" t="str">
        <f t="shared" si="10"/>
        <v>-</v>
      </c>
      <c r="P88" s="249">
        <v>10.8</v>
      </c>
      <c r="Q88" s="250">
        <f t="shared" si="7"/>
        <v>0</v>
      </c>
      <c r="R88" s="251"/>
      <c r="S88" s="252" t="s">
        <v>1261</v>
      </c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4"/>
      <c r="AM88" s="40"/>
      <c r="AN88" s="40"/>
      <c r="AO88" s="40"/>
      <c r="AP88" s="44"/>
      <c r="AQ88" s="44">
        <v>1</v>
      </c>
      <c r="AR88" s="40"/>
      <c r="AS88" s="41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  <c r="GQ88" s="26"/>
      <c r="GR88" s="26"/>
      <c r="GS88" s="26"/>
      <c r="GT88" s="26"/>
      <c r="GU88" s="26"/>
      <c r="GV88" s="26"/>
      <c r="GW88" s="26"/>
      <c r="GX88" s="26"/>
      <c r="GY88" s="26"/>
      <c r="GZ88" s="26"/>
      <c r="HA88" s="26"/>
      <c r="HB88" s="26"/>
      <c r="HC88" s="26"/>
      <c r="HD88" s="26"/>
      <c r="HE88" s="26"/>
      <c r="HF88" s="26"/>
      <c r="HG88" s="26"/>
      <c r="HH88" s="26"/>
      <c r="HI88" s="26"/>
      <c r="HJ88" s="26"/>
      <c r="HK88" s="26"/>
      <c r="HL88" s="26"/>
      <c r="HM88" s="26"/>
      <c r="HN88" s="26"/>
      <c r="HO88" s="26"/>
      <c r="HP88" s="26"/>
      <c r="HQ88" s="26"/>
      <c r="HR88" s="26"/>
      <c r="HS88" s="26"/>
      <c r="HT88" s="26"/>
      <c r="HU88" s="26"/>
      <c r="HV88" s="26"/>
      <c r="HW88" s="26"/>
      <c r="HX88" s="26"/>
      <c r="HY88" s="26"/>
      <c r="HZ88" s="26"/>
      <c r="IA88" s="26"/>
      <c r="IB88" s="26"/>
      <c r="IC88" s="26"/>
      <c r="ID88" s="26"/>
      <c r="IE88" s="26"/>
      <c r="IF88" s="26"/>
      <c r="IG88" s="26"/>
      <c r="IH88" s="26"/>
      <c r="II88" s="26"/>
      <c r="IJ88" s="26"/>
      <c r="IK88" s="26"/>
      <c r="IL88" s="26"/>
      <c r="IM88" s="26"/>
      <c r="IN88" s="26"/>
      <c r="IO88" s="26"/>
      <c r="IP88" s="26"/>
      <c r="IQ88" s="26"/>
      <c r="IR88" s="26"/>
      <c r="IS88" s="26"/>
      <c r="IT88" s="26"/>
      <c r="IU88" s="26"/>
      <c r="IV88" s="26"/>
      <c r="IW88" s="26"/>
      <c r="IX88" s="26"/>
      <c r="IY88" s="26"/>
      <c r="IZ88" s="26"/>
      <c r="JA88" s="26"/>
      <c r="JB88" s="26"/>
      <c r="JC88" s="26"/>
      <c r="JD88" s="26"/>
      <c r="JE88" s="26"/>
      <c r="JF88" s="26"/>
      <c r="JG88" s="26"/>
      <c r="JH88" s="26"/>
      <c r="JI88" s="26"/>
      <c r="JJ88" s="26"/>
      <c r="JK88" s="26"/>
      <c r="JL88" s="26"/>
      <c r="JM88" s="26"/>
      <c r="JN88" s="27"/>
    </row>
    <row r="89" spans="1:274" ht="13" customHeight="1">
      <c r="A89" s="1251"/>
      <c r="B89" s="269" t="s">
        <v>1210</v>
      </c>
      <c r="C89" s="269" t="s">
        <v>1180</v>
      </c>
      <c r="D89" s="270">
        <v>1</v>
      </c>
      <c r="E89" s="368" t="s">
        <v>1468</v>
      </c>
      <c r="F89" s="268">
        <v>195</v>
      </c>
      <c r="G89" s="332"/>
      <c r="H89" s="333"/>
      <c r="I89" s="334"/>
      <c r="J89" s="335"/>
      <c r="K89" s="336"/>
      <c r="L89" s="337"/>
      <c r="M89" s="246">
        <f t="shared" si="8"/>
        <v>0</v>
      </c>
      <c r="N89" s="247">
        <f t="shared" si="9"/>
        <v>0</v>
      </c>
      <c r="O89" s="248" t="str">
        <f t="shared" si="10"/>
        <v>-</v>
      </c>
      <c r="P89" s="249">
        <v>4.3</v>
      </c>
      <c r="Q89" s="250">
        <f t="shared" si="7"/>
        <v>0</v>
      </c>
      <c r="R89" s="251"/>
      <c r="S89" s="271" t="s">
        <v>1261</v>
      </c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4"/>
      <c r="AM89" s="40"/>
      <c r="AN89" s="40"/>
      <c r="AO89" s="40"/>
      <c r="AP89" s="44">
        <v>1</v>
      </c>
      <c r="AQ89" s="44"/>
      <c r="AR89" s="44"/>
      <c r="AS89" s="41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7"/>
    </row>
    <row r="90" spans="1:274" ht="13" customHeight="1">
      <c r="A90" s="1251"/>
      <c r="B90" s="269" t="s">
        <v>1211</v>
      </c>
      <c r="C90" s="269" t="s">
        <v>1181</v>
      </c>
      <c r="D90" s="270">
        <v>1</v>
      </c>
      <c r="E90" s="368" t="s">
        <v>1469</v>
      </c>
      <c r="F90" s="268">
        <v>195</v>
      </c>
      <c r="G90" s="332"/>
      <c r="H90" s="333"/>
      <c r="I90" s="334"/>
      <c r="J90" s="335"/>
      <c r="K90" s="336"/>
      <c r="L90" s="337"/>
      <c r="M90" s="246">
        <f t="shared" si="8"/>
        <v>0</v>
      </c>
      <c r="N90" s="247">
        <f t="shared" si="9"/>
        <v>0</v>
      </c>
      <c r="O90" s="248" t="str">
        <f t="shared" si="10"/>
        <v>-</v>
      </c>
      <c r="P90" s="249">
        <v>3.9</v>
      </c>
      <c r="Q90" s="250">
        <f t="shared" si="7"/>
        <v>0</v>
      </c>
      <c r="R90" s="251"/>
      <c r="S90" s="271" t="s">
        <v>1261</v>
      </c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4"/>
      <c r="AM90" s="40"/>
      <c r="AN90" s="40"/>
      <c r="AO90" s="40"/>
      <c r="AP90" s="44">
        <v>1</v>
      </c>
      <c r="AQ90" s="44"/>
      <c r="AR90" s="44"/>
      <c r="AS90" s="41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/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7"/>
    </row>
    <row r="91" spans="1:274" ht="13" customHeight="1">
      <c r="A91" s="1251"/>
      <c r="B91" s="269" t="s">
        <v>1212</v>
      </c>
      <c r="C91" s="269" t="s">
        <v>1182</v>
      </c>
      <c r="D91" s="270">
        <v>2</v>
      </c>
      <c r="E91" s="368" t="s">
        <v>1470</v>
      </c>
      <c r="F91" s="268">
        <v>417</v>
      </c>
      <c r="G91" s="332"/>
      <c r="H91" s="333"/>
      <c r="I91" s="334"/>
      <c r="J91" s="335"/>
      <c r="K91" s="336"/>
      <c r="L91" s="337"/>
      <c r="M91" s="246">
        <f t="shared" si="8"/>
        <v>0</v>
      </c>
      <c r="N91" s="247">
        <f t="shared" si="9"/>
        <v>0</v>
      </c>
      <c r="O91" s="248" t="str">
        <f t="shared" si="10"/>
        <v>-</v>
      </c>
      <c r="P91" s="281">
        <v>23.5</v>
      </c>
      <c r="Q91" s="250">
        <f t="shared" si="7"/>
        <v>0</v>
      </c>
      <c r="R91" s="251"/>
      <c r="S91" s="271" t="s">
        <v>1257</v>
      </c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4"/>
      <c r="AM91" s="40"/>
      <c r="AN91" s="40"/>
      <c r="AO91" s="40"/>
      <c r="AP91" s="44">
        <v>2</v>
      </c>
      <c r="AQ91" s="44"/>
      <c r="AR91" s="44"/>
      <c r="AS91" s="41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7"/>
    </row>
    <row r="92" spans="1:274" ht="13" customHeight="1">
      <c r="A92" s="1251"/>
      <c r="B92" s="269" t="s">
        <v>1213</v>
      </c>
      <c r="C92" s="269" t="s">
        <v>1183</v>
      </c>
      <c r="D92" s="270">
        <v>1</v>
      </c>
      <c r="E92" s="368" t="s">
        <v>1471</v>
      </c>
      <c r="F92" s="268">
        <v>250</v>
      </c>
      <c r="G92" s="332"/>
      <c r="H92" s="333"/>
      <c r="I92" s="334"/>
      <c r="J92" s="335"/>
      <c r="K92" s="336"/>
      <c r="L92" s="337"/>
      <c r="M92" s="246">
        <f t="shared" si="8"/>
        <v>0</v>
      </c>
      <c r="N92" s="247">
        <f t="shared" si="9"/>
        <v>0</v>
      </c>
      <c r="O92" s="248" t="str">
        <f t="shared" si="10"/>
        <v>-</v>
      </c>
      <c r="P92" s="281">
        <v>7.9</v>
      </c>
      <c r="Q92" s="250">
        <f t="shared" si="7"/>
        <v>0</v>
      </c>
      <c r="R92" s="251"/>
      <c r="S92" s="271" t="s">
        <v>1257</v>
      </c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4"/>
      <c r="AM92" s="40"/>
      <c r="AN92" s="40"/>
      <c r="AO92" s="40"/>
      <c r="AP92" s="44"/>
      <c r="AQ92" s="44">
        <v>1</v>
      </c>
      <c r="AR92" s="44"/>
      <c r="AS92" s="41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  <c r="EF92" s="26"/>
      <c r="EG92" s="26"/>
      <c r="EH92" s="26"/>
      <c r="EI92" s="26"/>
      <c r="EJ92" s="26"/>
      <c r="EK92" s="26"/>
      <c r="EL92" s="26"/>
      <c r="EM92" s="26"/>
      <c r="EN92" s="26"/>
      <c r="EO92" s="26"/>
      <c r="EP92" s="26"/>
      <c r="EQ92" s="26"/>
      <c r="ER92" s="26"/>
      <c r="ES92" s="26"/>
      <c r="ET92" s="26"/>
      <c r="EU92" s="26"/>
      <c r="EV92" s="26"/>
      <c r="EW92" s="26"/>
      <c r="EX92" s="26"/>
      <c r="EY92" s="26"/>
      <c r="EZ92" s="26"/>
      <c r="FA92" s="26"/>
      <c r="FB92" s="26"/>
      <c r="FC92" s="26"/>
      <c r="FD92" s="26"/>
      <c r="FE92" s="26"/>
      <c r="FF92" s="26"/>
      <c r="FG92" s="26"/>
      <c r="FH92" s="26"/>
      <c r="FI92" s="26"/>
      <c r="FJ92" s="26"/>
      <c r="FK92" s="26"/>
      <c r="FL92" s="26"/>
      <c r="FM92" s="26"/>
      <c r="FN92" s="26"/>
      <c r="FO92" s="26"/>
      <c r="FP92" s="26"/>
      <c r="FQ92" s="26"/>
      <c r="FR92" s="26"/>
      <c r="FS92" s="26"/>
      <c r="FT92" s="26"/>
      <c r="FU92" s="26"/>
      <c r="FV92" s="26"/>
      <c r="FW92" s="26"/>
      <c r="FX92" s="26"/>
      <c r="FY92" s="26"/>
      <c r="FZ92" s="26"/>
      <c r="GA92" s="26"/>
      <c r="GB92" s="26"/>
      <c r="GC92" s="26"/>
      <c r="GD92" s="26"/>
      <c r="GE92" s="26"/>
      <c r="GF92" s="26"/>
      <c r="GG92" s="26"/>
      <c r="GH92" s="26"/>
      <c r="GI92" s="26"/>
      <c r="GJ92" s="26"/>
      <c r="GK92" s="26"/>
      <c r="GL92" s="26"/>
      <c r="GM92" s="26"/>
      <c r="GN92" s="26"/>
      <c r="GO92" s="26"/>
      <c r="GP92" s="26"/>
      <c r="GQ92" s="26"/>
      <c r="GR92" s="26"/>
      <c r="GS92" s="26"/>
      <c r="GT92" s="26"/>
      <c r="GU92" s="26"/>
      <c r="GV92" s="26"/>
      <c r="GW92" s="26"/>
      <c r="GX92" s="26"/>
      <c r="GY92" s="26"/>
      <c r="GZ92" s="26"/>
      <c r="HA92" s="26"/>
      <c r="HB92" s="26"/>
      <c r="HC92" s="26"/>
      <c r="HD92" s="26"/>
      <c r="HE92" s="26"/>
      <c r="HF92" s="26"/>
      <c r="HG92" s="26"/>
      <c r="HH92" s="26"/>
      <c r="HI92" s="26"/>
      <c r="HJ92" s="26"/>
      <c r="HK92" s="26"/>
      <c r="HL92" s="26"/>
      <c r="HM92" s="26"/>
      <c r="HN92" s="26"/>
      <c r="HO92" s="26"/>
      <c r="HP92" s="26"/>
      <c r="HQ92" s="26"/>
      <c r="HR92" s="26"/>
      <c r="HS92" s="26"/>
      <c r="HT92" s="26"/>
      <c r="HU92" s="26"/>
      <c r="HV92" s="26"/>
      <c r="HW92" s="26"/>
      <c r="HX92" s="26"/>
      <c r="HY92" s="26"/>
      <c r="HZ92" s="26"/>
      <c r="IA92" s="26"/>
      <c r="IB92" s="26"/>
      <c r="IC92" s="26"/>
      <c r="ID92" s="26"/>
      <c r="IE92" s="26"/>
      <c r="IF92" s="26"/>
      <c r="IG92" s="26"/>
      <c r="IH92" s="26"/>
      <c r="II92" s="26"/>
      <c r="IJ92" s="26"/>
      <c r="IK92" s="26"/>
      <c r="IL92" s="26"/>
      <c r="IM92" s="26"/>
      <c r="IN92" s="26"/>
      <c r="IO92" s="26"/>
      <c r="IP92" s="26"/>
      <c r="IQ92" s="26"/>
      <c r="IR92" s="26"/>
      <c r="IS92" s="26"/>
      <c r="IT92" s="26"/>
      <c r="IU92" s="26"/>
      <c r="IV92" s="26"/>
      <c r="IW92" s="26"/>
      <c r="IX92" s="26"/>
      <c r="IY92" s="26"/>
      <c r="IZ92" s="26"/>
      <c r="JA92" s="26"/>
      <c r="JB92" s="26"/>
      <c r="JC92" s="26"/>
      <c r="JD92" s="26"/>
      <c r="JE92" s="26"/>
      <c r="JF92" s="26"/>
      <c r="JG92" s="26"/>
      <c r="JH92" s="26"/>
      <c r="JI92" s="26"/>
      <c r="JJ92" s="26"/>
      <c r="JK92" s="26"/>
      <c r="JL92" s="26"/>
      <c r="JM92" s="26"/>
      <c r="JN92" s="27"/>
    </row>
    <row r="93" spans="1:274" ht="13" customHeight="1">
      <c r="A93" s="1251"/>
      <c r="B93" s="269" t="s">
        <v>1214</v>
      </c>
      <c r="C93" s="269" t="s">
        <v>1184</v>
      </c>
      <c r="D93" s="270">
        <v>1</v>
      </c>
      <c r="E93" s="368" t="s">
        <v>1472</v>
      </c>
      <c r="F93" s="268">
        <v>237</v>
      </c>
      <c r="G93" s="332"/>
      <c r="H93" s="333"/>
      <c r="I93" s="334"/>
      <c r="J93" s="335"/>
      <c r="K93" s="336"/>
      <c r="L93" s="337"/>
      <c r="M93" s="246">
        <f t="shared" si="8"/>
        <v>0</v>
      </c>
      <c r="N93" s="247">
        <f t="shared" si="9"/>
        <v>0</v>
      </c>
      <c r="O93" s="248" t="str">
        <f t="shared" si="10"/>
        <v>-</v>
      </c>
      <c r="P93" s="281">
        <v>7</v>
      </c>
      <c r="Q93" s="250">
        <f t="shared" si="7"/>
        <v>0</v>
      </c>
      <c r="R93" s="251"/>
      <c r="S93" s="271" t="s">
        <v>1257</v>
      </c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4"/>
      <c r="AM93" s="40"/>
      <c r="AN93" s="40"/>
      <c r="AO93" s="40"/>
      <c r="AP93" s="44"/>
      <c r="AQ93" s="44">
        <v>1</v>
      </c>
      <c r="AR93" s="44"/>
      <c r="AS93" s="41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  <c r="EF93" s="26"/>
      <c r="EG93" s="26"/>
      <c r="EH93" s="26"/>
      <c r="EI93" s="26"/>
      <c r="EJ93" s="26"/>
      <c r="EK93" s="26"/>
      <c r="EL93" s="26"/>
      <c r="EM93" s="26"/>
      <c r="EN93" s="26"/>
      <c r="EO93" s="26"/>
      <c r="EP93" s="26"/>
      <c r="EQ93" s="26"/>
      <c r="ER93" s="26"/>
      <c r="ES93" s="26"/>
      <c r="ET93" s="26"/>
      <c r="EU93" s="26"/>
      <c r="EV93" s="26"/>
      <c r="EW93" s="26"/>
      <c r="EX93" s="26"/>
      <c r="EY93" s="26"/>
      <c r="EZ93" s="26"/>
      <c r="FA93" s="26"/>
      <c r="FB93" s="26"/>
      <c r="FC93" s="26"/>
      <c r="FD93" s="26"/>
      <c r="FE93" s="26"/>
      <c r="FF93" s="26"/>
      <c r="FG93" s="26"/>
      <c r="FH93" s="26"/>
      <c r="FI93" s="26"/>
      <c r="FJ93" s="26"/>
      <c r="FK93" s="26"/>
      <c r="FL93" s="26"/>
      <c r="FM93" s="26"/>
      <c r="FN93" s="26"/>
      <c r="FO93" s="26"/>
      <c r="FP93" s="26"/>
      <c r="FQ93" s="26"/>
      <c r="FR93" s="26"/>
      <c r="FS93" s="26"/>
      <c r="FT93" s="26"/>
      <c r="FU93" s="26"/>
      <c r="FV93" s="26"/>
      <c r="FW93" s="26"/>
      <c r="FX93" s="26"/>
      <c r="FY93" s="26"/>
      <c r="FZ93" s="26"/>
      <c r="GA93" s="26"/>
      <c r="GB93" s="26"/>
      <c r="GC93" s="26"/>
      <c r="GD93" s="26"/>
      <c r="GE93" s="26"/>
      <c r="GF93" s="26"/>
      <c r="GG93" s="26"/>
      <c r="GH93" s="26"/>
      <c r="GI93" s="26"/>
      <c r="GJ93" s="26"/>
      <c r="GK93" s="26"/>
      <c r="GL93" s="26"/>
      <c r="GM93" s="26"/>
      <c r="GN93" s="26"/>
      <c r="GO93" s="26"/>
      <c r="GP93" s="26"/>
      <c r="GQ93" s="26"/>
      <c r="GR93" s="26"/>
      <c r="GS93" s="26"/>
      <c r="GT93" s="26"/>
      <c r="GU93" s="26"/>
      <c r="GV93" s="26"/>
      <c r="GW93" s="26"/>
      <c r="GX93" s="26"/>
      <c r="GY93" s="26"/>
      <c r="GZ93" s="26"/>
      <c r="HA93" s="26"/>
      <c r="HB93" s="26"/>
      <c r="HC93" s="26"/>
      <c r="HD93" s="26"/>
      <c r="HE93" s="26"/>
      <c r="HF93" s="26"/>
      <c r="HG93" s="26"/>
      <c r="HH93" s="26"/>
      <c r="HI93" s="26"/>
      <c r="HJ93" s="26"/>
      <c r="HK93" s="26"/>
      <c r="HL93" s="26"/>
      <c r="HM93" s="26"/>
      <c r="HN93" s="26"/>
      <c r="HO93" s="26"/>
      <c r="HP93" s="26"/>
      <c r="HQ93" s="26"/>
      <c r="HR93" s="26"/>
      <c r="HS93" s="26"/>
      <c r="HT93" s="26"/>
      <c r="HU93" s="26"/>
      <c r="HV93" s="26"/>
      <c r="HW93" s="26"/>
      <c r="HX93" s="26"/>
      <c r="HY93" s="26"/>
      <c r="HZ93" s="26"/>
      <c r="IA93" s="26"/>
      <c r="IB93" s="26"/>
      <c r="IC93" s="26"/>
      <c r="ID93" s="26"/>
      <c r="IE93" s="26"/>
      <c r="IF93" s="26"/>
      <c r="IG93" s="26"/>
      <c r="IH93" s="26"/>
      <c r="II93" s="26"/>
      <c r="IJ93" s="26"/>
      <c r="IK93" s="26"/>
      <c r="IL93" s="26"/>
      <c r="IM93" s="26"/>
      <c r="IN93" s="26"/>
      <c r="IO93" s="26"/>
      <c r="IP93" s="26"/>
      <c r="IQ93" s="26"/>
      <c r="IR93" s="26"/>
      <c r="IS93" s="26"/>
      <c r="IT93" s="26"/>
      <c r="IU93" s="26"/>
      <c r="IV93" s="26"/>
      <c r="IW93" s="26"/>
      <c r="IX93" s="26"/>
      <c r="IY93" s="26"/>
      <c r="IZ93" s="26"/>
      <c r="JA93" s="26"/>
      <c r="JB93" s="26"/>
      <c r="JC93" s="26"/>
      <c r="JD93" s="26"/>
      <c r="JE93" s="26"/>
      <c r="JF93" s="26"/>
      <c r="JG93" s="26"/>
      <c r="JH93" s="26"/>
      <c r="JI93" s="26"/>
      <c r="JJ93" s="26"/>
      <c r="JK93" s="26"/>
      <c r="JL93" s="26"/>
      <c r="JM93" s="26"/>
      <c r="JN93" s="27"/>
    </row>
    <row r="94" spans="1:274" ht="13" customHeight="1">
      <c r="A94" s="1251"/>
      <c r="B94" s="269" t="s">
        <v>1215</v>
      </c>
      <c r="C94" s="269" t="s">
        <v>1185</v>
      </c>
      <c r="D94" s="270">
        <v>2</v>
      </c>
      <c r="E94" s="368" t="s">
        <v>1473</v>
      </c>
      <c r="F94" s="268">
        <v>654</v>
      </c>
      <c r="G94" s="332"/>
      <c r="H94" s="333"/>
      <c r="I94" s="334"/>
      <c r="J94" s="335"/>
      <c r="K94" s="336"/>
      <c r="L94" s="337"/>
      <c r="M94" s="246">
        <f t="shared" si="8"/>
        <v>0</v>
      </c>
      <c r="N94" s="247">
        <f t="shared" si="9"/>
        <v>0</v>
      </c>
      <c r="O94" s="248" t="str">
        <f t="shared" si="10"/>
        <v>-</v>
      </c>
      <c r="P94" s="281">
        <v>46.6</v>
      </c>
      <c r="Q94" s="250">
        <f t="shared" si="7"/>
        <v>0</v>
      </c>
      <c r="R94" s="251"/>
      <c r="S94" s="271" t="s">
        <v>1258</v>
      </c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4"/>
      <c r="AM94" s="40"/>
      <c r="AN94" s="40"/>
      <c r="AO94" s="40"/>
      <c r="AP94" s="44"/>
      <c r="AQ94" s="44">
        <v>2</v>
      </c>
      <c r="AR94" s="44"/>
      <c r="AS94" s="41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  <c r="CV94" s="26"/>
      <c r="CW94" s="26"/>
      <c r="CX94" s="26"/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/>
      <c r="DJ94" s="26"/>
      <c r="DK94" s="26"/>
      <c r="DL94" s="26"/>
      <c r="DM94" s="26"/>
      <c r="DN94" s="26"/>
      <c r="DO94" s="26"/>
      <c r="DP94" s="26"/>
      <c r="DQ94" s="26"/>
      <c r="DR94" s="26"/>
      <c r="DS94" s="26"/>
      <c r="DT94" s="26"/>
      <c r="DU94" s="26"/>
      <c r="DV94" s="26"/>
      <c r="DW94" s="26"/>
      <c r="DX94" s="26"/>
      <c r="DY94" s="26"/>
      <c r="DZ94" s="26"/>
      <c r="EA94" s="26"/>
      <c r="EB94" s="26"/>
      <c r="EC94" s="26"/>
      <c r="ED94" s="26"/>
      <c r="EE94" s="26"/>
      <c r="EF94" s="26"/>
      <c r="EG94" s="26"/>
      <c r="EH94" s="26"/>
      <c r="EI94" s="26"/>
      <c r="EJ94" s="26"/>
      <c r="EK94" s="26"/>
      <c r="EL94" s="26"/>
      <c r="EM94" s="26"/>
      <c r="EN94" s="26"/>
      <c r="EO94" s="26"/>
      <c r="EP94" s="26"/>
      <c r="EQ94" s="26"/>
      <c r="ER94" s="26"/>
      <c r="ES94" s="26"/>
      <c r="ET94" s="26"/>
      <c r="EU94" s="26"/>
      <c r="EV94" s="26"/>
      <c r="EW94" s="26"/>
      <c r="EX94" s="26"/>
      <c r="EY94" s="26"/>
      <c r="EZ94" s="26"/>
      <c r="FA94" s="26"/>
      <c r="FB94" s="26"/>
      <c r="FC94" s="26"/>
      <c r="FD94" s="26"/>
      <c r="FE94" s="26"/>
      <c r="FF94" s="26"/>
      <c r="FG94" s="26"/>
      <c r="FH94" s="26"/>
      <c r="FI94" s="26"/>
      <c r="FJ94" s="26"/>
      <c r="FK94" s="26"/>
      <c r="FL94" s="26"/>
      <c r="FM94" s="26"/>
      <c r="FN94" s="26"/>
      <c r="FO94" s="26"/>
      <c r="FP94" s="26"/>
      <c r="FQ94" s="26"/>
      <c r="FR94" s="26"/>
      <c r="FS94" s="26"/>
      <c r="FT94" s="26"/>
      <c r="FU94" s="26"/>
      <c r="FV94" s="26"/>
      <c r="FW94" s="26"/>
      <c r="FX94" s="26"/>
      <c r="FY94" s="26"/>
      <c r="FZ94" s="26"/>
      <c r="GA94" s="26"/>
      <c r="GB94" s="26"/>
      <c r="GC94" s="26"/>
      <c r="GD94" s="26"/>
      <c r="GE94" s="26"/>
      <c r="GF94" s="26"/>
      <c r="GG94" s="26"/>
      <c r="GH94" s="26"/>
      <c r="GI94" s="26"/>
      <c r="GJ94" s="26"/>
      <c r="GK94" s="26"/>
      <c r="GL94" s="26"/>
      <c r="GM94" s="26"/>
      <c r="GN94" s="26"/>
      <c r="GO94" s="26"/>
      <c r="GP94" s="26"/>
      <c r="GQ94" s="26"/>
      <c r="GR94" s="26"/>
      <c r="GS94" s="26"/>
      <c r="GT94" s="26"/>
      <c r="GU94" s="26"/>
      <c r="GV94" s="26"/>
      <c r="GW94" s="26"/>
      <c r="GX94" s="26"/>
      <c r="GY94" s="26"/>
      <c r="GZ94" s="26"/>
      <c r="HA94" s="26"/>
      <c r="HB94" s="26"/>
      <c r="HC94" s="26"/>
      <c r="HD94" s="26"/>
      <c r="HE94" s="26"/>
      <c r="HF94" s="26"/>
      <c r="HG94" s="26"/>
      <c r="HH94" s="26"/>
      <c r="HI94" s="26"/>
      <c r="HJ94" s="26"/>
      <c r="HK94" s="26"/>
      <c r="HL94" s="26"/>
      <c r="HM94" s="26"/>
      <c r="HN94" s="26"/>
      <c r="HO94" s="26"/>
      <c r="HP94" s="26"/>
      <c r="HQ94" s="26"/>
      <c r="HR94" s="26"/>
      <c r="HS94" s="26"/>
      <c r="HT94" s="26"/>
      <c r="HU94" s="26"/>
      <c r="HV94" s="26"/>
      <c r="HW94" s="26"/>
      <c r="HX94" s="26"/>
      <c r="HY94" s="26"/>
      <c r="HZ94" s="26"/>
      <c r="IA94" s="26"/>
      <c r="IB94" s="26"/>
      <c r="IC94" s="26"/>
      <c r="ID94" s="26"/>
      <c r="IE94" s="26"/>
      <c r="IF94" s="26"/>
      <c r="IG94" s="26"/>
      <c r="IH94" s="26"/>
      <c r="II94" s="26"/>
      <c r="IJ94" s="26"/>
      <c r="IK94" s="26"/>
      <c r="IL94" s="26"/>
      <c r="IM94" s="26"/>
      <c r="IN94" s="26"/>
      <c r="IO94" s="26"/>
      <c r="IP94" s="26"/>
      <c r="IQ94" s="26"/>
      <c r="IR94" s="26"/>
      <c r="IS94" s="26"/>
      <c r="IT94" s="26"/>
      <c r="IU94" s="26"/>
      <c r="IV94" s="26"/>
      <c r="IW94" s="26"/>
      <c r="IX94" s="26"/>
      <c r="IY94" s="26"/>
      <c r="IZ94" s="26"/>
      <c r="JA94" s="26"/>
      <c r="JB94" s="26"/>
      <c r="JC94" s="26"/>
      <c r="JD94" s="26"/>
      <c r="JE94" s="26"/>
      <c r="JF94" s="26"/>
      <c r="JG94" s="26"/>
      <c r="JH94" s="26"/>
      <c r="JI94" s="26"/>
      <c r="JJ94" s="26"/>
      <c r="JK94" s="26"/>
      <c r="JL94" s="26"/>
      <c r="JM94" s="26"/>
      <c r="JN94" s="27"/>
    </row>
    <row r="95" spans="1:274" ht="13" customHeight="1">
      <c r="A95" s="1251"/>
      <c r="B95" s="269" t="s">
        <v>1216</v>
      </c>
      <c r="C95" s="269" t="s">
        <v>1186</v>
      </c>
      <c r="D95" s="270">
        <v>1</v>
      </c>
      <c r="E95" s="368" t="s">
        <v>1474</v>
      </c>
      <c r="F95" s="268">
        <v>306</v>
      </c>
      <c r="G95" s="332"/>
      <c r="H95" s="333"/>
      <c r="I95" s="334"/>
      <c r="J95" s="335"/>
      <c r="K95" s="336"/>
      <c r="L95" s="337"/>
      <c r="M95" s="246">
        <f t="shared" si="8"/>
        <v>0</v>
      </c>
      <c r="N95" s="247">
        <f t="shared" si="9"/>
        <v>0</v>
      </c>
      <c r="O95" s="248" t="str">
        <f t="shared" si="10"/>
        <v>-</v>
      </c>
      <c r="P95" s="281">
        <v>14.4</v>
      </c>
      <c r="Q95" s="250">
        <f t="shared" si="7"/>
        <v>0</v>
      </c>
      <c r="R95" s="251"/>
      <c r="S95" s="271" t="s">
        <v>1258</v>
      </c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4"/>
      <c r="AM95" s="40"/>
      <c r="AN95" s="40"/>
      <c r="AO95" s="40"/>
      <c r="AP95" s="44"/>
      <c r="AQ95" s="44"/>
      <c r="AR95" s="44">
        <v>1</v>
      </c>
      <c r="AS95" s="41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  <c r="EF95" s="26"/>
      <c r="EG95" s="26"/>
      <c r="EH95" s="26"/>
      <c r="EI95" s="26"/>
      <c r="EJ95" s="26"/>
      <c r="EK95" s="26"/>
      <c r="EL95" s="26"/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6"/>
      <c r="EY95" s="26"/>
      <c r="EZ95" s="26"/>
      <c r="FA95" s="26"/>
      <c r="FB95" s="26"/>
      <c r="FC95" s="26"/>
      <c r="FD95" s="26"/>
      <c r="FE95" s="26"/>
      <c r="FF95" s="26"/>
      <c r="FG95" s="26"/>
      <c r="FH95" s="26"/>
      <c r="FI95" s="26"/>
      <c r="FJ95" s="26"/>
      <c r="FK95" s="26"/>
      <c r="FL95" s="26"/>
      <c r="FM95" s="26"/>
      <c r="FN95" s="26"/>
      <c r="FO95" s="26"/>
      <c r="FP95" s="26"/>
      <c r="FQ95" s="26"/>
      <c r="FR95" s="26"/>
      <c r="FS95" s="26"/>
      <c r="FT95" s="26"/>
      <c r="FU95" s="26"/>
      <c r="FV95" s="26"/>
      <c r="FW95" s="26"/>
      <c r="FX95" s="26"/>
      <c r="FY95" s="26"/>
      <c r="FZ95" s="26"/>
      <c r="GA95" s="26"/>
      <c r="GB95" s="26"/>
      <c r="GC95" s="26"/>
      <c r="GD95" s="26"/>
      <c r="GE95" s="26"/>
      <c r="GF95" s="26"/>
      <c r="GG95" s="26"/>
      <c r="GH95" s="26"/>
      <c r="GI95" s="26"/>
      <c r="GJ95" s="26"/>
      <c r="GK95" s="26"/>
      <c r="GL95" s="26"/>
      <c r="GM95" s="26"/>
      <c r="GN95" s="26"/>
      <c r="GO95" s="26"/>
      <c r="GP95" s="26"/>
      <c r="GQ95" s="26"/>
      <c r="GR95" s="26"/>
      <c r="GS95" s="26"/>
      <c r="GT95" s="26"/>
      <c r="GU95" s="26"/>
      <c r="GV95" s="26"/>
      <c r="GW95" s="26"/>
      <c r="GX95" s="26"/>
      <c r="GY95" s="26"/>
      <c r="GZ95" s="26"/>
      <c r="HA95" s="26"/>
      <c r="HB95" s="26"/>
      <c r="HC95" s="26"/>
      <c r="HD95" s="26"/>
      <c r="HE95" s="26"/>
      <c r="HF95" s="26"/>
      <c r="HG95" s="26"/>
      <c r="HH95" s="26"/>
      <c r="HI95" s="26"/>
      <c r="HJ95" s="26"/>
      <c r="HK95" s="26"/>
      <c r="HL95" s="26"/>
      <c r="HM95" s="26"/>
      <c r="HN95" s="26"/>
      <c r="HO95" s="26"/>
      <c r="HP95" s="26"/>
      <c r="HQ95" s="26"/>
      <c r="HR95" s="26"/>
      <c r="HS95" s="26"/>
      <c r="HT95" s="26"/>
      <c r="HU95" s="26"/>
      <c r="HV95" s="26"/>
      <c r="HW95" s="26"/>
      <c r="HX95" s="26"/>
      <c r="HY95" s="26"/>
      <c r="HZ95" s="26"/>
      <c r="IA95" s="26"/>
      <c r="IB95" s="26"/>
      <c r="IC95" s="26"/>
      <c r="ID95" s="26"/>
      <c r="IE95" s="26"/>
      <c r="IF95" s="26"/>
      <c r="IG95" s="26"/>
      <c r="IH95" s="26"/>
      <c r="II95" s="26"/>
      <c r="IJ95" s="26"/>
      <c r="IK95" s="26"/>
      <c r="IL95" s="26"/>
      <c r="IM95" s="26"/>
      <c r="IN95" s="26"/>
      <c r="IO95" s="26"/>
      <c r="IP95" s="26"/>
      <c r="IQ95" s="26"/>
      <c r="IR95" s="26"/>
      <c r="IS95" s="26"/>
      <c r="IT95" s="26"/>
      <c r="IU95" s="26"/>
      <c r="IV95" s="26"/>
      <c r="IW95" s="26"/>
      <c r="IX95" s="26"/>
      <c r="IY95" s="26"/>
      <c r="IZ95" s="26"/>
      <c r="JA95" s="26"/>
      <c r="JB95" s="26"/>
      <c r="JC95" s="26"/>
      <c r="JD95" s="26"/>
      <c r="JE95" s="26"/>
      <c r="JF95" s="26"/>
      <c r="JG95" s="26"/>
      <c r="JH95" s="26"/>
      <c r="JI95" s="26"/>
      <c r="JJ95" s="26"/>
      <c r="JK95" s="26"/>
      <c r="JL95" s="26"/>
      <c r="JM95" s="26"/>
      <c r="JN95" s="27"/>
    </row>
    <row r="96" spans="1:274" ht="13" customHeight="1">
      <c r="A96" s="1251"/>
      <c r="B96" s="269" t="s">
        <v>1217</v>
      </c>
      <c r="C96" s="269" t="s">
        <v>1187</v>
      </c>
      <c r="D96" s="270">
        <v>1</v>
      </c>
      <c r="E96" s="331" t="s">
        <v>1475</v>
      </c>
      <c r="F96" s="268">
        <v>292</v>
      </c>
      <c r="G96" s="332"/>
      <c r="H96" s="333"/>
      <c r="I96" s="334"/>
      <c r="J96" s="335"/>
      <c r="K96" s="336"/>
      <c r="L96" s="337"/>
      <c r="M96" s="246">
        <f t="shared" si="8"/>
        <v>0</v>
      </c>
      <c r="N96" s="247">
        <f t="shared" si="9"/>
        <v>0</v>
      </c>
      <c r="O96" s="248" t="str">
        <f t="shared" si="10"/>
        <v>-</v>
      </c>
      <c r="P96" s="281">
        <v>13.8</v>
      </c>
      <c r="Q96" s="250">
        <f t="shared" si="7"/>
        <v>0</v>
      </c>
      <c r="R96" s="251"/>
      <c r="S96" s="271" t="s">
        <v>1258</v>
      </c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4"/>
      <c r="AM96" s="40"/>
      <c r="AN96" s="40"/>
      <c r="AO96" s="40"/>
      <c r="AP96" s="44"/>
      <c r="AQ96" s="44"/>
      <c r="AR96" s="44">
        <v>1</v>
      </c>
      <c r="AS96" s="41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/>
      <c r="EB96" s="26"/>
      <c r="EC96" s="26"/>
      <c r="ED96" s="26"/>
      <c r="EE96" s="26"/>
      <c r="EF96" s="26"/>
      <c r="EG96" s="26"/>
      <c r="EH96" s="26"/>
      <c r="EI96" s="26"/>
      <c r="EJ96" s="26"/>
      <c r="EK96" s="26"/>
      <c r="EL96" s="26"/>
      <c r="EM96" s="26"/>
      <c r="EN96" s="26"/>
      <c r="EO96" s="26"/>
      <c r="EP96" s="26"/>
      <c r="EQ96" s="26"/>
      <c r="ER96" s="26"/>
      <c r="ES96" s="26"/>
      <c r="ET96" s="26"/>
      <c r="EU96" s="26"/>
      <c r="EV96" s="26"/>
      <c r="EW96" s="26"/>
      <c r="EX96" s="26"/>
      <c r="EY96" s="26"/>
      <c r="EZ96" s="26"/>
      <c r="FA96" s="26"/>
      <c r="FB96" s="26"/>
      <c r="FC96" s="26"/>
      <c r="FD96" s="26"/>
      <c r="FE96" s="26"/>
      <c r="FF96" s="26"/>
      <c r="FG96" s="26"/>
      <c r="FH96" s="26"/>
      <c r="FI96" s="26"/>
      <c r="FJ96" s="26"/>
      <c r="FK96" s="26"/>
      <c r="FL96" s="26"/>
      <c r="FM96" s="26"/>
      <c r="FN96" s="26"/>
      <c r="FO96" s="26"/>
      <c r="FP96" s="26"/>
      <c r="FQ96" s="26"/>
      <c r="FR96" s="26"/>
      <c r="FS96" s="26"/>
      <c r="FT96" s="26"/>
      <c r="FU96" s="26"/>
      <c r="FV96" s="26"/>
      <c r="FW96" s="26"/>
      <c r="FX96" s="26"/>
      <c r="FY96" s="26"/>
      <c r="FZ96" s="26"/>
      <c r="GA96" s="26"/>
      <c r="GB96" s="26"/>
      <c r="GC96" s="26"/>
      <c r="GD96" s="26"/>
      <c r="GE96" s="26"/>
      <c r="GF96" s="26"/>
      <c r="GG96" s="26"/>
      <c r="GH96" s="26"/>
      <c r="GI96" s="26"/>
      <c r="GJ96" s="26"/>
      <c r="GK96" s="26"/>
      <c r="GL96" s="26"/>
      <c r="GM96" s="26"/>
      <c r="GN96" s="26"/>
      <c r="GO96" s="26"/>
      <c r="GP96" s="26"/>
      <c r="GQ96" s="26"/>
      <c r="GR96" s="26"/>
      <c r="GS96" s="26"/>
      <c r="GT96" s="26"/>
      <c r="GU96" s="26"/>
      <c r="GV96" s="26"/>
      <c r="GW96" s="26"/>
      <c r="GX96" s="26"/>
      <c r="GY96" s="26"/>
      <c r="GZ96" s="26"/>
      <c r="HA96" s="26"/>
      <c r="HB96" s="26"/>
      <c r="HC96" s="26"/>
      <c r="HD96" s="26"/>
      <c r="HE96" s="26"/>
      <c r="HF96" s="26"/>
      <c r="HG96" s="26"/>
      <c r="HH96" s="26"/>
      <c r="HI96" s="26"/>
      <c r="HJ96" s="26"/>
      <c r="HK96" s="26"/>
      <c r="HL96" s="26"/>
      <c r="HM96" s="26"/>
      <c r="HN96" s="26"/>
      <c r="HO96" s="26"/>
      <c r="HP96" s="26"/>
      <c r="HQ96" s="26"/>
      <c r="HR96" s="26"/>
      <c r="HS96" s="26"/>
      <c r="HT96" s="26"/>
      <c r="HU96" s="26"/>
      <c r="HV96" s="26"/>
      <c r="HW96" s="26"/>
      <c r="HX96" s="26"/>
      <c r="HY96" s="26"/>
      <c r="HZ96" s="26"/>
      <c r="IA96" s="26"/>
      <c r="IB96" s="26"/>
      <c r="IC96" s="26"/>
      <c r="ID96" s="26"/>
      <c r="IE96" s="26"/>
      <c r="IF96" s="26"/>
      <c r="IG96" s="26"/>
      <c r="IH96" s="26"/>
      <c r="II96" s="26"/>
      <c r="IJ96" s="26"/>
      <c r="IK96" s="26"/>
      <c r="IL96" s="26"/>
      <c r="IM96" s="26"/>
      <c r="IN96" s="26"/>
      <c r="IO96" s="26"/>
      <c r="IP96" s="26"/>
      <c r="IQ96" s="26"/>
      <c r="IR96" s="26"/>
      <c r="IS96" s="26"/>
      <c r="IT96" s="26"/>
      <c r="IU96" s="26"/>
      <c r="IV96" s="26"/>
      <c r="IW96" s="26"/>
      <c r="IX96" s="26"/>
      <c r="IY96" s="26"/>
      <c r="IZ96" s="26"/>
      <c r="JA96" s="26"/>
      <c r="JB96" s="26"/>
      <c r="JC96" s="26"/>
      <c r="JD96" s="26"/>
      <c r="JE96" s="26"/>
      <c r="JF96" s="26"/>
      <c r="JG96" s="26"/>
      <c r="JH96" s="26"/>
      <c r="JI96" s="26"/>
      <c r="JJ96" s="26"/>
      <c r="JK96" s="26"/>
      <c r="JL96" s="26"/>
      <c r="JM96" s="26"/>
      <c r="JN96" s="27"/>
    </row>
    <row r="97" spans="1:274" ht="13" customHeight="1">
      <c r="A97" s="1251"/>
      <c r="B97" s="269" t="s">
        <v>1218</v>
      </c>
      <c r="C97" s="269" t="s">
        <v>1188</v>
      </c>
      <c r="D97" s="270">
        <v>1</v>
      </c>
      <c r="E97" s="331" t="s">
        <v>1476</v>
      </c>
      <c r="F97" s="268">
        <v>279</v>
      </c>
      <c r="G97" s="332"/>
      <c r="H97" s="333"/>
      <c r="I97" s="334"/>
      <c r="J97" s="335"/>
      <c r="K97" s="336"/>
      <c r="L97" s="337"/>
      <c r="M97" s="246">
        <f t="shared" si="8"/>
        <v>0</v>
      </c>
      <c r="N97" s="247">
        <f t="shared" si="9"/>
        <v>0</v>
      </c>
      <c r="O97" s="248" t="str">
        <f t="shared" si="10"/>
        <v>-</v>
      </c>
      <c r="P97" s="249">
        <v>8.9</v>
      </c>
      <c r="Q97" s="250">
        <f t="shared" si="7"/>
        <v>0</v>
      </c>
      <c r="R97" s="251"/>
      <c r="S97" s="271" t="s">
        <v>1261</v>
      </c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4"/>
      <c r="AM97" s="40"/>
      <c r="AN97" s="40"/>
      <c r="AO97" s="40"/>
      <c r="AP97" s="40"/>
      <c r="AQ97" s="40">
        <v>1</v>
      </c>
      <c r="AR97" s="40"/>
      <c r="AS97" s="41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  <c r="EF97" s="26"/>
      <c r="EG97" s="26"/>
      <c r="EH97" s="26"/>
      <c r="EI97" s="26"/>
      <c r="EJ97" s="26"/>
      <c r="EK97" s="26"/>
      <c r="EL97" s="26"/>
      <c r="EM97" s="26"/>
      <c r="EN97" s="26"/>
      <c r="EO97" s="26"/>
      <c r="EP97" s="26"/>
      <c r="EQ97" s="26"/>
      <c r="ER97" s="26"/>
      <c r="ES97" s="26"/>
      <c r="ET97" s="26"/>
      <c r="EU97" s="26"/>
      <c r="EV97" s="26"/>
      <c r="EW97" s="26"/>
      <c r="EX97" s="26"/>
      <c r="EY97" s="26"/>
      <c r="EZ97" s="26"/>
      <c r="FA97" s="26"/>
      <c r="FB97" s="26"/>
      <c r="FC97" s="26"/>
      <c r="FD97" s="26"/>
      <c r="FE97" s="26"/>
      <c r="FF97" s="26"/>
      <c r="FG97" s="26"/>
      <c r="FH97" s="26"/>
      <c r="FI97" s="26"/>
      <c r="FJ97" s="26"/>
      <c r="FK97" s="26"/>
      <c r="FL97" s="26"/>
      <c r="FM97" s="26"/>
      <c r="FN97" s="26"/>
      <c r="FO97" s="26"/>
      <c r="FP97" s="26"/>
      <c r="FQ97" s="26"/>
      <c r="FR97" s="26"/>
      <c r="FS97" s="26"/>
      <c r="FT97" s="26"/>
      <c r="FU97" s="26"/>
      <c r="FV97" s="26"/>
      <c r="FW97" s="26"/>
      <c r="FX97" s="26"/>
      <c r="FY97" s="26"/>
      <c r="FZ97" s="26"/>
      <c r="GA97" s="26"/>
      <c r="GB97" s="26"/>
      <c r="GC97" s="26"/>
      <c r="GD97" s="26"/>
      <c r="GE97" s="26"/>
      <c r="GF97" s="26"/>
      <c r="GG97" s="26"/>
      <c r="GH97" s="26"/>
      <c r="GI97" s="26"/>
      <c r="GJ97" s="26"/>
      <c r="GK97" s="26"/>
      <c r="GL97" s="26"/>
      <c r="GM97" s="26"/>
      <c r="GN97" s="26"/>
      <c r="GO97" s="26"/>
      <c r="GP97" s="26"/>
      <c r="GQ97" s="26"/>
      <c r="GR97" s="26"/>
      <c r="GS97" s="26"/>
      <c r="GT97" s="26"/>
      <c r="GU97" s="26"/>
      <c r="GV97" s="26"/>
      <c r="GW97" s="26"/>
      <c r="GX97" s="26"/>
      <c r="GY97" s="26"/>
      <c r="GZ97" s="26"/>
      <c r="HA97" s="26"/>
      <c r="HB97" s="26"/>
      <c r="HC97" s="26"/>
      <c r="HD97" s="26"/>
      <c r="HE97" s="26"/>
      <c r="HF97" s="26"/>
      <c r="HG97" s="26"/>
      <c r="HH97" s="26"/>
      <c r="HI97" s="26"/>
      <c r="HJ97" s="26"/>
      <c r="HK97" s="26"/>
      <c r="HL97" s="26"/>
      <c r="HM97" s="26"/>
      <c r="HN97" s="26"/>
      <c r="HO97" s="26"/>
      <c r="HP97" s="26"/>
      <c r="HQ97" s="26"/>
      <c r="HR97" s="26"/>
      <c r="HS97" s="26"/>
      <c r="HT97" s="26"/>
      <c r="HU97" s="26"/>
      <c r="HV97" s="26"/>
      <c r="HW97" s="26"/>
      <c r="HX97" s="26"/>
      <c r="HY97" s="26"/>
      <c r="HZ97" s="26"/>
      <c r="IA97" s="26"/>
      <c r="IB97" s="26"/>
      <c r="IC97" s="26"/>
      <c r="ID97" s="26"/>
      <c r="IE97" s="26"/>
      <c r="IF97" s="26"/>
      <c r="IG97" s="26"/>
      <c r="IH97" s="26"/>
      <c r="II97" s="26"/>
      <c r="IJ97" s="26"/>
      <c r="IK97" s="26"/>
      <c r="IL97" s="26"/>
      <c r="IM97" s="26"/>
      <c r="IN97" s="26"/>
      <c r="IO97" s="26"/>
      <c r="IP97" s="26"/>
      <c r="IQ97" s="26"/>
      <c r="IR97" s="26"/>
      <c r="IS97" s="26"/>
      <c r="IT97" s="26"/>
      <c r="IU97" s="26"/>
      <c r="IV97" s="26"/>
      <c r="IW97" s="26"/>
      <c r="IX97" s="26"/>
      <c r="IY97" s="26"/>
      <c r="IZ97" s="26"/>
      <c r="JA97" s="26"/>
      <c r="JB97" s="26"/>
      <c r="JC97" s="26"/>
      <c r="JD97" s="26"/>
      <c r="JE97" s="26"/>
      <c r="JF97" s="26"/>
      <c r="JG97" s="26"/>
      <c r="JH97" s="26"/>
      <c r="JI97" s="26"/>
      <c r="JJ97" s="26"/>
      <c r="JK97" s="26"/>
      <c r="JL97" s="26"/>
      <c r="JM97" s="26"/>
      <c r="JN97" s="27"/>
    </row>
    <row r="98" spans="1:274" ht="13" customHeight="1">
      <c r="A98" s="1251"/>
      <c r="B98" s="269" t="s">
        <v>1219</v>
      </c>
      <c r="C98" s="269" t="s">
        <v>1189</v>
      </c>
      <c r="D98" s="270">
        <v>1</v>
      </c>
      <c r="E98" s="331" t="s">
        <v>1477</v>
      </c>
      <c r="F98" s="268">
        <v>223</v>
      </c>
      <c r="G98" s="332"/>
      <c r="H98" s="333"/>
      <c r="I98" s="334"/>
      <c r="J98" s="335"/>
      <c r="K98" s="336"/>
      <c r="L98" s="337"/>
      <c r="M98" s="246">
        <f t="shared" si="8"/>
        <v>0</v>
      </c>
      <c r="N98" s="247">
        <f t="shared" si="9"/>
        <v>0</v>
      </c>
      <c r="O98" s="248" t="str">
        <f t="shared" si="10"/>
        <v>-</v>
      </c>
      <c r="P98" s="249">
        <v>4.8</v>
      </c>
      <c r="Q98" s="250">
        <f t="shared" si="7"/>
        <v>0</v>
      </c>
      <c r="R98" s="251"/>
      <c r="S98" s="271" t="s">
        <v>1261</v>
      </c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4"/>
      <c r="AM98" s="40"/>
      <c r="AN98" s="40"/>
      <c r="AO98" s="40"/>
      <c r="AP98" s="40">
        <v>1</v>
      </c>
      <c r="AQ98" s="40"/>
      <c r="AR98" s="40"/>
      <c r="AS98" s="41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  <c r="DZ98" s="26"/>
      <c r="EA98" s="26"/>
      <c r="EB98" s="26"/>
      <c r="EC98" s="26"/>
      <c r="ED98" s="26"/>
      <c r="EE98" s="26"/>
      <c r="EF98" s="26"/>
      <c r="EG98" s="26"/>
      <c r="EH98" s="26"/>
      <c r="EI98" s="26"/>
      <c r="EJ98" s="26"/>
      <c r="EK98" s="26"/>
      <c r="EL98" s="26"/>
      <c r="EM98" s="26"/>
      <c r="EN98" s="26"/>
      <c r="EO98" s="26"/>
      <c r="EP98" s="26"/>
      <c r="EQ98" s="26"/>
      <c r="ER98" s="26"/>
      <c r="ES98" s="26"/>
      <c r="ET98" s="26"/>
      <c r="EU98" s="26"/>
      <c r="EV98" s="26"/>
      <c r="EW98" s="26"/>
      <c r="EX98" s="26"/>
      <c r="EY98" s="26"/>
      <c r="EZ98" s="26"/>
      <c r="FA98" s="26"/>
      <c r="FB98" s="26"/>
      <c r="FC98" s="26"/>
      <c r="FD98" s="26"/>
      <c r="FE98" s="26"/>
      <c r="FF98" s="26"/>
      <c r="FG98" s="26"/>
      <c r="FH98" s="26"/>
      <c r="FI98" s="26"/>
      <c r="FJ98" s="26"/>
      <c r="FK98" s="26"/>
      <c r="FL98" s="26"/>
      <c r="FM98" s="26"/>
      <c r="FN98" s="26"/>
      <c r="FO98" s="26"/>
      <c r="FP98" s="26"/>
      <c r="FQ98" s="26"/>
      <c r="FR98" s="26"/>
      <c r="FS98" s="26"/>
      <c r="FT98" s="26"/>
      <c r="FU98" s="26"/>
      <c r="FV98" s="26"/>
      <c r="FW98" s="26"/>
      <c r="FX98" s="26"/>
      <c r="FY98" s="26"/>
      <c r="FZ98" s="26"/>
      <c r="GA98" s="26"/>
      <c r="GB98" s="26"/>
      <c r="GC98" s="26"/>
      <c r="GD98" s="26"/>
      <c r="GE98" s="26"/>
      <c r="GF98" s="26"/>
      <c r="GG98" s="26"/>
      <c r="GH98" s="26"/>
      <c r="GI98" s="26"/>
      <c r="GJ98" s="26"/>
      <c r="GK98" s="26"/>
      <c r="GL98" s="26"/>
      <c r="GM98" s="26"/>
      <c r="GN98" s="26"/>
      <c r="GO98" s="26"/>
      <c r="GP98" s="26"/>
      <c r="GQ98" s="26"/>
      <c r="GR98" s="26"/>
      <c r="GS98" s="26"/>
      <c r="GT98" s="26"/>
      <c r="GU98" s="26"/>
      <c r="GV98" s="26"/>
      <c r="GW98" s="26"/>
      <c r="GX98" s="26"/>
      <c r="GY98" s="26"/>
      <c r="GZ98" s="26"/>
      <c r="HA98" s="26"/>
      <c r="HB98" s="26"/>
      <c r="HC98" s="26"/>
      <c r="HD98" s="26"/>
      <c r="HE98" s="26"/>
      <c r="HF98" s="26"/>
      <c r="HG98" s="26"/>
      <c r="HH98" s="26"/>
      <c r="HI98" s="26"/>
      <c r="HJ98" s="26"/>
      <c r="HK98" s="26"/>
      <c r="HL98" s="26"/>
      <c r="HM98" s="26"/>
      <c r="HN98" s="26"/>
      <c r="HO98" s="26"/>
      <c r="HP98" s="26"/>
      <c r="HQ98" s="26"/>
      <c r="HR98" s="26"/>
      <c r="HS98" s="26"/>
      <c r="HT98" s="26"/>
      <c r="HU98" s="26"/>
      <c r="HV98" s="26"/>
      <c r="HW98" s="26"/>
      <c r="HX98" s="26"/>
      <c r="HY98" s="26"/>
      <c r="HZ98" s="26"/>
      <c r="IA98" s="26"/>
      <c r="IB98" s="26"/>
      <c r="IC98" s="26"/>
      <c r="ID98" s="26"/>
      <c r="IE98" s="26"/>
      <c r="IF98" s="26"/>
      <c r="IG98" s="26"/>
      <c r="IH98" s="26"/>
      <c r="II98" s="26"/>
      <c r="IJ98" s="26"/>
      <c r="IK98" s="26"/>
      <c r="IL98" s="26"/>
      <c r="IM98" s="26"/>
      <c r="IN98" s="26"/>
      <c r="IO98" s="26"/>
      <c r="IP98" s="26"/>
      <c r="IQ98" s="26"/>
      <c r="IR98" s="26"/>
      <c r="IS98" s="26"/>
      <c r="IT98" s="26"/>
      <c r="IU98" s="26"/>
      <c r="IV98" s="26"/>
      <c r="IW98" s="26"/>
      <c r="IX98" s="26"/>
      <c r="IY98" s="26"/>
      <c r="IZ98" s="26"/>
      <c r="JA98" s="26"/>
      <c r="JB98" s="26"/>
      <c r="JC98" s="26"/>
      <c r="JD98" s="26"/>
      <c r="JE98" s="26"/>
      <c r="JF98" s="26"/>
      <c r="JG98" s="26"/>
      <c r="JH98" s="26"/>
      <c r="JI98" s="26"/>
      <c r="JJ98" s="26"/>
      <c r="JK98" s="26"/>
      <c r="JL98" s="26"/>
      <c r="JM98" s="26"/>
      <c r="JN98" s="27"/>
    </row>
    <row r="99" spans="1:274" ht="13" customHeight="1">
      <c r="A99" s="1251"/>
      <c r="B99" s="269" t="s">
        <v>1220</v>
      </c>
      <c r="C99" s="269" t="s">
        <v>1190</v>
      </c>
      <c r="D99" s="270">
        <v>1</v>
      </c>
      <c r="E99" s="331" t="s">
        <v>1477</v>
      </c>
      <c r="F99" s="268">
        <v>223</v>
      </c>
      <c r="G99" s="332"/>
      <c r="H99" s="333"/>
      <c r="I99" s="334"/>
      <c r="J99" s="335"/>
      <c r="K99" s="336"/>
      <c r="L99" s="337"/>
      <c r="M99" s="246">
        <f t="shared" si="8"/>
        <v>0</v>
      </c>
      <c r="N99" s="247">
        <f t="shared" si="9"/>
        <v>0</v>
      </c>
      <c r="O99" s="248" t="str">
        <f t="shared" si="10"/>
        <v>-</v>
      </c>
      <c r="P99" s="249">
        <v>4.8</v>
      </c>
      <c r="Q99" s="250">
        <f t="shared" si="7"/>
        <v>0</v>
      </c>
      <c r="R99" s="251"/>
      <c r="S99" s="271" t="s">
        <v>1261</v>
      </c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4"/>
      <c r="AM99" s="40"/>
      <c r="AN99" s="40"/>
      <c r="AO99" s="40"/>
      <c r="AP99" s="40">
        <v>1</v>
      </c>
      <c r="AQ99" s="40"/>
      <c r="AR99" s="40"/>
      <c r="AS99" s="41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  <c r="EF99" s="26"/>
      <c r="EG99" s="26"/>
      <c r="EH99" s="26"/>
      <c r="EI99" s="26"/>
      <c r="EJ99" s="26"/>
      <c r="EK99" s="26"/>
      <c r="EL99" s="26"/>
      <c r="EM99" s="26"/>
      <c r="EN99" s="26"/>
      <c r="EO99" s="26"/>
      <c r="EP99" s="26"/>
      <c r="EQ99" s="26"/>
      <c r="ER99" s="26"/>
      <c r="ES99" s="26"/>
      <c r="ET99" s="26"/>
      <c r="EU99" s="26"/>
      <c r="EV99" s="26"/>
      <c r="EW99" s="26"/>
      <c r="EX99" s="26"/>
      <c r="EY99" s="26"/>
      <c r="EZ99" s="26"/>
      <c r="FA99" s="26"/>
      <c r="FB99" s="26"/>
      <c r="FC99" s="26"/>
      <c r="FD99" s="26"/>
      <c r="FE99" s="26"/>
      <c r="FF99" s="26"/>
      <c r="FG99" s="26"/>
      <c r="FH99" s="26"/>
      <c r="FI99" s="26"/>
      <c r="FJ99" s="26"/>
      <c r="FK99" s="26"/>
      <c r="FL99" s="26"/>
      <c r="FM99" s="26"/>
      <c r="FN99" s="26"/>
      <c r="FO99" s="26"/>
      <c r="FP99" s="26"/>
      <c r="FQ99" s="26"/>
      <c r="FR99" s="26"/>
      <c r="FS99" s="26"/>
      <c r="FT99" s="26"/>
      <c r="FU99" s="26"/>
      <c r="FV99" s="26"/>
      <c r="FW99" s="26"/>
      <c r="FX99" s="26"/>
      <c r="FY99" s="26"/>
      <c r="FZ99" s="26"/>
      <c r="GA99" s="26"/>
      <c r="GB99" s="26"/>
      <c r="GC99" s="26"/>
      <c r="GD99" s="26"/>
      <c r="GE99" s="26"/>
      <c r="GF99" s="26"/>
      <c r="GG99" s="26"/>
      <c r="GH99" s="26"/>
      <c r="GI99" s="26"/>
      <c r="GJ99" s="26"/>
      <c r="GK99" s="26"/>
      <c r="GL99" s="26"/>
      <c r="GM99" s="26"/>
      <c r="GN99" s="26"/>
      <c r="GO99" s="26"/>
      <c r="GP99" s="26"/>
      <c r="GQ99" s="26"/>
      <c r="GR99" s="26"/>
      <c r="GS99" s="26"/>
      <c r="GT99" s="26"/>
      <c r="GU99" s="26"/>
      <c r="GV99" s="26"/>
      <c r="GW99" s="26"/>
      <c r="GX99" s="26"/>
      <c r="GY99" s="26"/>
      <c r="GZ99" s="26"/>
      <c r="HA99" s="26"/>
      <c r="HB99" s="26"/>
      <c r="HC99" s="26"/>
      <c r="HD99" s="26"/>
      <c r="HE99" s="26"/>
      <c r="HF99" s="26"/>
      <c r="HG99" s="26"/>
      <c r="HH99" s="26"/>
      <c r="HI99" s="26"/>
      <c r="HJ99" s="26"/>
      <c r="HK99" s="26"/>
      <c r="HL99" s="26"/>
      <c r="HM99" s="26"/>
      <c r="HN99" s="26"/>
      <c r="HO99" s="26"/>
      <c r="HP99" s="26"/>
      <c r="HQ99" s="26"/>
      <c r="HR99" s="26"/>
      <c r="HS99" s="26"/>
      <c r="HT99" s="26"/>
      <c r="HU99" s="26"/>
      <c r="HV99" s="26"/>
      <c r="HW99" s="26"/>
      <c r="HX99" s="26"/>
      <c r="HY99" s="26"/>
      <c r="HZ99" s="26"/>
      <c r="IA99" s="26"/>
      <c r="IB99" s="26"/>
      <c r="IC99" s="26"/>
      <c r="ID99" s="26"/>
      <c r="IE99" s="26"/>
      <c r="IF99" s="26"/>
      <c r="IG99" s="26"/>
      <c r="IH99" s="26"/>
      <c r="II99" s="26"/>
      <c r="IJ99" s="26"/>
      <c r="IK99" s="26"/>
      <c r="IL99" s="26"/>
      <c r="IM99" s="26"/>
      <c r="IN99" s="26"/>
      <c r="IO99" s="26"/>
      <c r="IP99" s="26"/>
      <c r="IQ99" s="26"/>
      <c r="IR99" s="26"/>
      <c r="IS99" s="26"/>
      <c r="IT99" s="26"/>
      <c r="IU99" s="26"/>
      <c r="IV99" s="26"/>
      <c r="IW99" s="26"/>
      <c r="IX99" s="26"/>
      <c r="IY99" s="26"/>
      <c r="IZ99" s="26"/>
      <c r="JA99" s="26"/>
      <c r="JB99" s="26"/>
      <c r="JC99" s="26"/>
      <c r="JD99" s="26"/>
      <c r="JE99" s="26"/>
      <c r="JF99" s="26"/>
      <c r="JG99" s="26"/>
      <c r="JH99" s="26"/>
      <c r="JI99" s="26"/>
      <c r="JJ99" s="26"/>
      <c r="JK99" s="26"/>
      <c r="JL99" s="26"/>
      <c r="JM99" s="26"/>
      <c r="JN99" s="27"/>
    </row>
    <row r="100" spans="1:274" ht="13" customHeight="1">
      <c r="A100" s="1251"/>
      <c r="B100" s="269" t="s">
        <v>1282</v>
      </c>
      <c r="C100" s="342" t="s">
        <v>1309</v>
      </c>
      <c r="D100" s="270">
        <v>2</v>
      </c>
      <c r="E100" s="331" t="s">
        <v>1478</v>
      </c>
      <c r="F100" s="268">
        <v>362</v>
      </c>
      <c r="G100" s="332"/>
      <c r="H100" s="333"/>
      <c r="I100" s="334"/>
      <c r="J100" s="335"/>
      <c r="K100" s="336"/>
      <c r="L100" s="337"/>
      <c r="M100" s="246">
        <f t="shared" ref="M100:M131" si="11">G100+H100+I100+J100+K100+L100</f>
        <v>0</v>
      </c>
      <c r="N100" s="247">
        <f t="shared" ref="N100:N131" si="12">M100*D100</f>
        <v>0</v>
      </c>
      <c r="O100" s="248" t="str">
        <f t="shared" ref="O100:O135" si="13">IF(M100&gt;0,M100*F100,"-")</f>
        <v>-</v>
      </c>
      <c r="P100" s="281">
        <v>18.600000000000001</v>
      </c>
      <c r="Q100" s="250">
        <f t="shared" si="7"/>
        <v>0</v>
      </c>
      <c r="R100" s="251"/>
      <c r="S100" s="271" t="s">
        <v>1257</v>
      </c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4"/>
      <c r="AM100" s="40"/>
      <c r="AN100" s="40"/>
      <c r="AO100" s="40"/>
      <c r="AP100" s="40">
        <v>2</v>
      </c>
      <c r="AQ100" s="40"/>
      <c r="AR100" s="40"/>
      <c r="AS100" s="41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  <c r="EF100" s="26"/>
      <c r="EG100" s="26"/>
      <c r="EH100" s="26"/>
      <c r="EI100" s="26"/>
      <c r="EJ100" s="26"/>
      <c r="EK100" s="26"/>
      <c r="EL100" s="26"/>
      <c r="EM100" s="26"/>
      <c r="EN100" s="26"/>
      <c r="EO100" s="26"/>
      <c r="EP100" s="26"/>
      <c r="EQ100" s="26"/>
      <c r="ER100" s="26"/>
      <c r="ES100" s="26"/>
      <c r="ET100" s="26"/>
      <c r="EU100" s="26"/>
      <c r="EV100" s="26"/>
      <c r="EW100" s="26"/>
      <c r="EX100" s="26"/>
      <c r="EY100" s="26"/>
      <c r="EZ100" s="26"/>
      <c r="FA100" s="26"/>
      <c r="FB100" s="26"/>
      <c r="FC100" s="26"/>
      <c r="FD100" s="26"/>
      <c r="FE100" s="26"/>
      <c r="FF100" s="26"/>
      <c r="FG100" s="26"/>
      <c r="FH100" s="26"/>
      <c r="FI100" s="26"/>
      <c r="FJ100" s="26"/>
      <c r="FK100" s="26"/>
      <c r="FL100" s="26"/>
      <c r="FM100" s="26"/>
      <c r="FN100" s="26"/>
      <c r="FO100" s="26"/>
      <c r="FP100" s="26"/>
      <c r="FQ100" s="26"/>
      <c r="FR100" s="26"/>
      <c r="FS100" s="26"/>
      <c r="FT100" s="26"/>
      <c r="FU100" s="26"/>
      <c r="FV100" s="26"/>
      <c r="FW100" s="26"/>
      <c r="FX100" s="26"/>
      <c r="FY100" s="26"/>
      <c r="FZ100" s="26"/>
      <c r="GA100" s="26"/>
      <c r="GB100" s="26"/>
      <c r="GC100" s="26"/>
      <c r="GD100" s="26"/>
      <c r="GE100" s="26"/>
      <c r="GF100" s="26"/>
      <c r="GG100" s="26"/>
      <c r="GH100" s="26"/>
      <c r="GI100" s="26"/>
      <c r="GJ100" s="26"/>
      <c r="GK100" s="26"/>
      <c r="GL100" s="26"/>
      <c r="GM100" s="26"/>
      <c r="GN100" s="26"/>
      <c r="GO100" s="26"/>
      <c r="GP100" s="26"/>
      <c r="GQ100" s="26"/>
      <c r="GR100" s="26"/>
      <c r="GS100" s="26"/>
      <c r="GT100" s="26"/>
      <c r="GU100" s="26"/>
      <c r="GV100" s="26"/>
      <c r="GW100" s="26"/>
      <c r="GX100" s="26"/>
      <c r="GY100" s="26"/>
      <c r="GZ100" s="26"/>
      <c r="HA100" s="26"/>
      <c r="HB100" s="26"/>
      <c r="HC100" s="26"/>
      <c r="HD100" s="26"/>
      <c r="HE100" s="26"/>
      <c r="HF100" s="26"/>
      <c r="HG100" s="26"/>
      <c r="HH100" s="26"/>
      <c r="HI100" s="26"/>
      <c r="HJ100" s="26"/>
      <c r="HK100" s="26"/>
      <c r="HL100" s="26"/>
      <c r="HM100" s="26"/>
      <c r="HN100" s="26"/>
      <c r="HO100" s="26"/>
      <c r="HP100" s="26"/>
      <c r="HQ100" s="26"/>
      <c r="HR100" s="26"/>
      <c r="HS100" s="26"/>
      <c r="HT100" s="26"/>
      <c r="HU100" s="26"/>
      <c r="HV100" s="26"/>
      <c r="HW100" s="26"/>
      <c r="HX100" s="26"/>
      <c r="HY100" s="26"/>
      <c r="HZ100" s="26"/>
      <c r="IA100" s="26"/>
      <c r="IB100" s="26"/>
      <c r="IC100" s="26"/>
      <c r="ID100" s="26"/>
      <c r="IE100" s="26"/>
      <c r="IF100" s="26"/>
      <c r="IG100" s="26"/>
      <c r="IH100" s="26"/>
      <c r="II100" s="26"/>
      <c r="IJ100" s="26"/>
      <c r="IK100" s="26"/>
      <c r="IL100" s="26"/>
      <c r="IM100" s="26"/>
      <c r="IN100" s="26"/>
      <c r="IO100" s="26"/>
      <c r="IP100" s="26"/>
      <c r="IQ100" s="26"/>
      <c r="IR100" s="26"/>
      <c r="IS100" s="26"/>
      <c r="IT100" s="26"/>
      <c r="IU100" s="26"/>
      <c r="IV100" s="26"/>
      <c r="IW100" s="26"/>
      <c r="IX100" s="26"/>
      <c r="IY100" s="26"/>
      <c r="IZ100" s="26"/>
      <c r="JA100" s="26"/>
      <c r="JB100" s="26"/>
      <c r="JC100" s="26"/>
      <c r="JD100" s="26"/>
      <c r="JE100" s="26"/>
      <c r="JF100" s="26"/>
      <c r="JG100" s="26"/>
      <c r="JH100" s="26"/>
      <c r="JI100" s="26"/>
      <c r="JJ100" s="26"/>
      <c r="JK100" s="26"/>
      <c r="JL100" s="26"/>
      <c r="JM100" s="26"/>
      <c r="JN100" s="27"/>
    </row>
    <row r="101" spans="1:274" ht="13" customHeight="1">
      <c r="A101" s="1251"/>
      <c r="B101" s="269" t="s">
        <v>1283</v>
      </c>
      <c r="C101" s="342" t="s">
        <v>1310</v>
      </c>
      <c r="D101" s="270">
        <v>1</v>
      </c>
      <c r="E101" s="331" t="s">
        <v>1479</v>
      </c>
      <c r="F101" s="268">
        <v>250</v>
      </c>
      <c r="G101" s="332"/>
      <c r="H101" s="333"/>
      <c r="I101" s="334"/>
      <c r="J101" s="335"/>
      <c r="K101" s="336"/>
      <c r="L101" s="337"/>
      <c r="M101" s="246">
        <f t="shared" si="11"/>
        <v>0</v>
      </c>
      <c r="N101" s="247">
        <f t="shared" si="12"/>
        <v>0</v>
      </c>
      <c r="O101" s="248" t="str">
        <f t="shared" si="13"/>
        <v>-</v>
      </c>
      <c r="P101" s="281">
        <v>8.9</v>
      </c>
      <c r="Q101" s="250">
        <f t="shared" si="7"/>
        <v>0</v>
      </c>
      <c r="R101" s="251"/>
      <c r="S101" s="271" t="s">
        <v>1257</v>
      </c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4"/>
      <c r="AM101" s="40"/>
      <c r="AN101" s="40"/>
      <c r="AO101" s="40"/>
      <c r="AP101" s="40">
        <v>1</v>
      </c>
      <c r="AQ101" s="40"/>
      <c r="AR101" s="40"/>
      <c r="AS101" s="41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6"/>
      <c r="EN101" s="26"/>
      <c r="EO101" s="26"/>
      <c r="EP101" s="26"/>
      <c r="EQ101" s="26"/>
      <c r="ER101" s="26"/>
      <c r="ES101" s="26"/>
      <c r="ET101" s="26"/>
      <c r="EU101" s="26"/>
      <c r="EV101" s="26"/>
      <c r="EW101" s="26"/>
      <c r="EX101" s="26"/>
      <c r="EY101" s="26"/>
      <c r="EZ101" s="26"/>
      <c r="FA101" s="26"/>
      <c r="FB101" s="26"/>
      <c r="FC101" s="26"/>
      <c r="FD101" s="26"/>
      <c r="FE101" s="26"/>
      <c r="FF101" s="26"/>
      <c r="FG101" s="26"/>
      <c r="FH101" s="26"/>
      <c r="FI101" s="26"/>
      <c r="FJ101" s="26"/>
      <c r="FK101" s="26"/>
      <c r="FL101" s="26"/>
      <c r="FM101" s="26"/>
      <c r="FN101" s="26"/>
      <c r="FO101" s="26"/>
      <c r="FP101" s="26"/>
      <c r="FQ101" s="26"/>
      <c r="FR101" s="26"/>
      <c r="FS101" s="26"/>
      <c r="FT101" s="26"/>
      <c r="FU101" s="26"/>
      <c r="FV101" s="26"/>
      <c r="FW101" s="26"/>
      <c r="FX101" s="26"/>
      <c r="FY101" s="26"/>
      <c r="FZ101" s="26"/>
      <c r="GA101" s="26"/>
      <c r="GB101" s="26"/>
      <c r="GC101" s="26"/>
      <c r="GD101" s="26"/>
      <c r="GE101" s="26"/>
      <c r="GF101" s="26"/>
      <c r="GG101" s="26"/>
      <c r="GH101" s="26"/>
      <c r="GI101" s="26"/>
      <c r="GJ101" s="26"/>
      <c r="GK101" s="26"/>
      <c r="GL101" s="26"/>
      <c r="GM101" s="26"/>
      <c r="GN101" s="26"/>
      <c r="GO101" s="26"/>
      <c r="GP101" s="26"/>
      <c r="GQ101" s="26"/>
      <c r="GR101" s="26"/>
      <c r="GS101" s="26"/>
      <c r="GT101" s="26"/>
      <c r="GU101" s="26"/>
      <c r="GV101" s="26"/>
      <c r="GW101" s="26"/>
      <c r="GX101" s="26"/>
      <c r="GY101" s="26"/>
      <c r="GZ101" s="26"/>
      <c r="HA101" s="26"/>
      <c r="HB101" s="26"/>
      <c r="HC101" s="26"/>
      <c r="HD101" s="26"/>
      <c r="HE101" s="26"/>
      <c r="HF101" s="26"/>
      <c r="HG101" s="26"/>
      <c r="HH101" s="26"/>
      <c r="HI101" s="26"/>
      <c r="HJ101" s="26"/>
      <c r="HK101" s="26"/>
      <c r="HL101" s="26"/>
      <c r="HM101" s="26"/>
      <c r="HN101" s="26"/>
      <c r="HO101" s="26"/>
      <c r="HP101" s="26"/>
      <c r="HQ101" s="26"/>
      <c r="HR101" s="26"/>
      <c r="HS101" s="26"/>
      <c r="HT101" s="26"/>
      <c r="HU101" s="26"/>
      <c r="HV101" s="26"/>
      <c r="HW101" s="26"/>
      <c r="HX101" s="26"/>
      <c r="HY101" s="26"/>
      <c r="HZ101" s="26"/>
      <c r="IA101" s="26"/>
      <c r="IB101" s="26"/>
      <c r="IC101" s="26"/>
      <c r="ID101" s="26"/>
      <c r="IE101" s="26"/>
      <c r="IF101" s="26"/>
      <c r="IG101" s="26"/>
      <c r="IH101" s="26"/>
      <c r="II101" s="26"/>
      <c r="IJ101" s="26"/>
      <c r="IK101" s="26"/>
      <c r="IL101" s="26"/>
      <c r="IM101" s="26"/>
      <c r="IN101" s="26"/>
      <c r="IO101" s="26"/>
      <c r="IP101" s="26"/>
      <c r="IQ101" s="26"/>
      <c r="IR101" s="26"/>
      <c r="IS101" s="26"/>
      <c r="IT101" s="26"/>
      <c r="IU101" s="26"/>
      <c r="IV101" s="26"/>
      <c r="IW101" s="26"/>
      <c r="IX101" s="26"/>
      <c r="IY101" s="26"/>
      <c r="IZ101" s="26"/>
      <c r="JA101" s="26"/>
      <c r="JB101" s="26"/>
      <c r="JC101" s="26"/>
      <c r="JD101" s="26"/>
      <c r="JE101" s="26"/>
      <c r="JF101" s="26"/>
      <c r="JG101" s="26"/>
      <c r="JH101" s="26"/>
      <c r="JI101" s="26"/>
      <c r="JJ101" s="26"/>
      <c r="JK101" s="26"/>
      <c r="JL101" s="26"/>
      <c r="JM101" s="26"/>
      <c r="JN101" s="27"/>
    </row>
    <row r="102" spans="1:274" ht="13" customHeight="1">
      <c r="A102" s="1251"/>
      <c r="B102" s="269" t="s">
        <v>1284</v>
      </c>
      <c r="C102" s="342" t="s">
        <v>1311</v>
      </c>
      <c r="D102" s="270">
        <v>1</v>
      </c>
      <c r="E102" s="331" t="s">
        <v>1479</v>
      </c>
      <c r="F102" s="268">
        <v>250</v>
      </c>
      <c r="G102" s="332"/>
      <c r="H102" s="333"/>
      <c r="I102" s="334"/>
      <c r="J102" s="335"/>
      <c r="K102" s="336"/>
      <c r="L102" s="337"/>
      <c r="M102" s="246">
        <f t="shared" si="11"/>
        <v>0</v>
      </c>
      <c r="N102" s="247">
        <f t="shared" si="12"/>
        <v>0</v>
      </c>
      <c r="O102" s="248" t="str">
        <f t="shared" si="13"/>
        <v>-</v>
      </c>
      <c r="P102" s="281">
        <v>8.8000000000000007</v>
      </c>
      <c r="Q102" s="250">
        <f t="shared" si="7"/>
        <v>0</v>
      </c>
      <c r="R102" s="251"/>
      <c r="S102" s="271" t="s">
        <v>1257</v>
      </c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4"/>
      <c r="AM102" s="40"/>
      <c r="AN102" s="40"/>
      <c r="AO102" s="40"/>
      <c r="AP102" s="40">
        <v>1</v>
      </c>
      <c r="AQ102" s="40"/>
      <c r="AR102" s="40"/>
      <c r="AS102" s="41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  <c r="DZ102" s="26"/>
      <c r="EA102" s="26"/>
      <c r="EB102" s="26"/>
      <c r="EC102" s="26"/>
      <c r="ED102" s="26"/>
      <c r="EE102" s="26"/>
      <c r="EF102" s="26"/>
      <c r="EG102" s="26"/>
      <c r="EH102" s="26"/>
      <c r="EI102" s="26"/>
      <c r="EJ102" s="26"/>
      <c r="EK102" s="26"/>
      <c r="EL102" s="26"/>
      <c r="EM102" s="26"/>
      <c r="EN102" s="26"/>
      <c r="EO102" s="26"/>
      <c r="EP102" s="26"/>
      <c r="EQ102" s="26"/>
      <c r="ER102" s="26"/>
      <c r="ES102" s="26"/>
      <c r="ET102" s="26"/>
      <c r="EU102" s="26"/>
      <c r="EV102" s="26"/>
      <c r="EW102" s="26"/>
      <c r="EX102" s="26"/>
      <c r="EY102" s="26"/>
      <c r="EZ102" s="26"/>
      <c r="FA102" s="26"/>
      <c r="FB102" s="26"/>
      <c r="FC102" s="26"/>
      <c r="FD102" s="26"/>
      <c r="FE102" s="26"/>
      <c r="FF102" s="26"/>
      <c r="FG102" s="26"/>
      <c r="FH102" s="26"/>
      <c r="FI102" s="26"/>
      <c r="FJ102" s="26"/>
      <c r="FK102" s="26"/>
      <c r="FL102" s="26"/>
      <c r="FM102" s="26"/>
      <c r="FN102" s="26"/>
      <c r="FO102" s="26"/>
      <c r="FP102" s="26"/>
      <c r="FQ102" s="26"/>
      <c r="FR102" s="26"/>
      <c r="FS102" s="26"/>
      <c r="FT102" s="26"/>
      <c r="FU102" s="26"/>
      <c r="FV102" s="26"/>
      <c r="FW102" s="26"/>
      <c r="FX102" s="26"/>
      <c r="FY102" s="26"/>
      <c r="FZ102" s="26"/>
      <c r="GA102" s="26"/>
      <c r="GB102" s="26"/>
      <c r="GC102" s="26"/>
      <c r="GD102" s="26"/>
      <c r="GE102" s="26"/>
      <c r="GF102" s="26"/>
      <c r="GG102" s="26"/>
      <c r="GH102" s="26"/>
      <c r="GI102" s="26"/>
      <c r="GJ102" s="26"/>
      <c r="GK102" s="26"/>
      <c r="GL102" s="26"/>
      <c r="GM102" s="26"/>
      <c r="GN102" s="26"/>
      <c r="GO102" s="26"/>
      <c r="GP102" s="26"/>
      <c r="GQ102" s="26"/>
      <c r="GR102" s="26"/>
      <c r="GS102" s="26"/>
      <c r="GT102" s="26"/>
      <c r="GU102" s="26"/>
      <c r="GV102" s="26"/>
      <c r="GW102" s="26"/>
      <c r="GX102" s="26"/>
      <c r="GY102" s="26"/>
      <c r="GZ102" s="26"/>
      <c r="HA102" s="26"/>
      <c r="HB102" s="26"/>
      <c r="HC102" s="26"/>
      <c r="HD102" s="26"/>
      <c r="HE102" s="26"/>
      <c r="HF102" s="26"/>
      <c r="HG102" s="26"/>
      <c r="HH102" s="26"/>
      <c r="HI102" s="26"/>
      <c r="HJ102" s="26"/>
      <c r="HK102" s="26"/>
      <c r="HL102" s="26"/>
      <c r="HM102" s="26"/>
      <c r="HN102" s="26"/>
      <c r="HO102" s="26"/>
      <c r="HP102" s="26"/>
      <c r="HQ102" s="26"/>
      <c r="HR102" s="26"/>
      <c r="HS102" s="26"/>
      <c r="HT102" s="26"/>
      <c r="HU102" s="26"/>
      <c r="HV102" s="26"/>
      <c r="HW102" s="26"/>
      <c r="HX102" s="26"/>
      <c r="HY102" s="26"/>
      <c r="HZ102" s="26"/>
      <c r="IA102" s="26"/>
      <c r="IB102" s="26"/>
      <c r="IC102" s="26"/>
      <c r="ID102" s="26"/>
      <c r="IE102" s="26"/>
      <c r="IF102" s="26"/>
      <c r="IG102" s="26"/>
      <c r="IH102" s="26"/>
      <c r="II102" s="26"/>
      <c r="IJ102" s="26"/>
      <c r="IK102" s="26"/>
      <c r="IL102" s="26"/>
      <c r="IM102" s="26"/>
      <c r="IN102" s="26"/>
      <c r="IO102" s="26"/>
      <c r="IP102" s="26"/>
      <c r="IQ102" s="26"/>
      <c r="IR102" s="26"/>
      <c r="IS102" s="26"/>
      <c r="IT102" s="26"/>
      <c r="IU102" s="26"/>
      <c r="IV102" s="26"/>
      <c r="IW102" s="26"/>
      <c r="IX102" s="26"/>
      <c r="IY102" s="26"/>
      <c r="IZ102" s="26"/>
      <c r="JA102" s="26"/>
      <c r="JB102" s="26"/>
      <c r="JC102" s="26"/>
      <c r="JD102" s="26"/>
      <c r="JE102" s="26"/>
      <c r="JF102" s="26"/>
      <c r="JG102" s="26"/>
      <c r="JH102" s="26"/>
      <c r="JI102" s="26"/>
      <c r="JJ102" s="26"/>
      <c r="JK102" s="26"/>
      <c r="JL102" s="26"/>
      <c r="JM102" s="26"/>
      <c r="JN102" s="27"/>
    </row>
    <row r="103" spans="1:274" ht="13" customHeight="1">
      <c r="A103" s="1251"/>
      <c r="B103" s="269" t="s">
        <v>1288</v>
      </c>
      <c r="C103" s="342" t="s">
        <v>1312</v>
      </c>
      <c r="D103" s="270">
        <v>2</v>
      </c>
      <c r="E103" s="331" t="s">
        <v>1480</v>
      </c>
      <c r="F103" s="268">
        <v>597</v>
      </c>
      <c r="G103" s="332"/>
      <c r="H103" s="333"/>
      <c r="I103" s="334"/>
      <c r="J103" s="335"/>
      <c r="K103" s="336"/>
      <c r="L103" s="337"/>
      <c r="M103" s="246">
        <f t="shared" si="11"/>
        <v>0</v>
      </c>
      <c r="N103" s="247">
        <f t="shared" si="12"/>
        <v>0</v>
      </c>
      <c r="O103" s="248" t="str">
        <f t="shared" si="13"/>
        <v>-</v>
      </c>
      <c r="P103" s="281">
        <v>39.1</v>
      </c>
      <c r="Q103" s="250">
        <f t="shared" si="7"/>
        <v>0</v>
      </c>
      <c r="R103" s="251"/>
      <c r="S103" s="271" t="s">
        <v>1258</v>
      </c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4"/>
      <c r="AM103" s="40"/>
      <c r="AN103" s="40"/>
      <c r="AO103" s="40"/>
      <c r="AP103" s="40"/>
      <c r="AQ103" s="40">
        <v>2</v>
      </c>
      <c r="AR103" s="40"/>
      <c r="AS103" s="41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  <c r="DZ103" s="26"/>
      <c r="EA103" s="26"/>
      <c r="EB103" s="26"/>
      <c r="EC103" s="26"/>
      <c r="ED103" s="26"/>
      <c r="EE103" s="26"/>
      <c r="EF103" s="26"/>
      <c r="EG103" s="26"/>
      <c r="EH103" s="26"/>
      <c r="EI103" s="26"/>
      <c r="EJ103" s="26"/>
      <c r="EK103" s="26"/>
      <c r="EL103" s="26"/>
      <c r="EM103" s="26"/>
      <c r="EN103" s="26"/>
      <c r="EO103" s="26"/>
      <c r="EP103" s="26"/>
      <c r="EQ103" s="26"/>
      <c r="ER103" s="26"/>
      <c r="ES103" s="26"/>
      <c r="ET103" s="26"/>
      <c r="EU103" s="26"/>
      <c r="EV103" s="26"/>
      <c r="EW103" s="26"/>
      <c r="EX103" s="26"/>
      <c r="EY103" s="26"/>
      <c r="EZ103" s="26"/>
      <c r="FA103" s="26"/>
      <c r="FB103" s="26"/>
      <c r="FC103" s="26"/>
      <c r="FD103" s="26"/>
      <c r="FE103" s="26"/>
      <c r="FF103" s="26"/>
      <c r="FG103" s="26"/>
      <c r="FH103" s="26"/>
      <c r="FI103" s="26"/>
      <c r="FJ103" s="26"/>
      <c r="FK103" s="26"/>
      <c r="FL103" s="26"/>
      <c r="FM103" s="26"/>
      <c r="FN103" s="26"/>
      <c r="FO103" s="26"/>
      <c r="FP103" s="26"/>
      <c r="FQ103" s="26"/>
      <c r="FR103" s="26"/>
      <c r="FS103" s="26"/>
      <c r="FT103" s="26"/>
      <c r="FU103" s="26"/>
      <c r="FV103" s="26"/>
      <c r="FW103" s="26"/>
      <c r="FX103" s="26"/>
      <c r="FY103" s="26"/>
      <c r="FZ103" s="26"/>
      <c r="GA103" s="26"/>
      <c r="GB103" s="26"/>
      <c r="GC103" s="26"/>
      <c r="GD103" s="26"/>
      <c r="GE103" s="26"/>
      <c r="GF103" s="26"/>
      <c r="GG103" s="26"/>
      <c r="GH103" s="26"/>
      <c r="GI103" s="26"/>
      <c r="GJ103" s="26"/>
      <c r="GK103" s="26"/>
      <c r="GL103" s="26"/>
      <c r="GM103" s="26"/>
      <c r="GN103" s="26"/>
      <c r="GO103" s="26"/>
      <c r="GP103" s="26"/>
      <c r="GQ103" s="26"/>
      <c r="GR103" s="26"/>
      <c r="GS103" s="26"/>
      <c r="GT103" s="26"/>
      <c r="GU103" s="26"/>
      <c r="GV103" s="26"/>
      <c r="GW103" s="26"/>
      <c r="GX103" s="26"/>
      <c r="GY103" s="26"/>
      <c r="GZ103" s="26"/>
      <c r="HA103" s="26"/>
      <c r="HB103" s="26"/>
      <c r="HC103" s="26"/>
      <c r="HD103" s="26"/>
      <c r="HE103" s="26"/>
      <c r="HF103" s="26"/>
      <c r="HG103" s="26"/>
      <c r="HH103" s="26"/>
      <c r="HI103" s="26"/>
      <c r="HJ103" s="26"/>
      <c r="HK103" s="26"/>
      <c r="HL103" s="26"/>
      <c r="HM103" s="26"/>
      <c r="HN103" s="26"/>
      <c r="HO103" s="26"/>
      <c r="HP103" s="26"/>
      <c r="HQ103" s="26"/>
      <c r="HR103" s="26"/>
      <c r="HS103" s="26"/>
      <c r="HT103" s="26"/>
      <c r="HU103" s="26"/>
      <c r="HV103" s="26"/>
      <c r="HW103" s="26"/>
      <c r="HX103" s="26"/>
      <c r="HY103" s="26"/>
      <c r="HZ103" s="26"/>
      <c r="IA103" s="26"/>
      <c r="IB103" s="26"/>
      <c r="IC103" s="26"/>
      <c r="ID103" s="26"/>
      <c r="IE103" s="26"/>
      <c r="IF103" s="26"/>
      <c r="IG103" s="26"/>
      <c r="IH103" s="26"/>
      <c r="II103" s="26"/>
      <c r="IJ103" s="26"/>
      <c r="IK103" s="26"/>
      <c r="IL103" s="26"/>
      <c r="IM103" s="26"/>
      <c r="IN103" s="26"/>
      <c r="IO103" s="26"/>
      <c r="IP103" s="26"/>
      <c r="IQ103" s="26"/>
      <c r="IR103" s="26"/>
      <c r="IS103" s="26"/>
      <c r="IT103" s="26"/>
      <c r="IU103" s="26"/>
      <c r="IV103" s="26"/>
      <c r="IW103" s="26"/>
      <c r="IX103" s="26"/>
      <c r="IY103" s="26"/>
      <c r="IZ103" s="26"/>
      <c r="JA103" s="26"/>
      <c r="JB103" s="26"/>
      <c r="JC103" s="26"/>
      <c r="JD103" s="26"/>
      <c r="JE103" s="26"/>
      <c r="JF103" s="26"/>
      <c r="JG103" s="26"/>
      <c r="JH103" s="26"/>
      <c r="JI103" s="26"/>
      <c r="JJ103" s="26"/>
      <c r="JK103" s="26"/>
      <c r="JL103" s="26"/>
      <c r="JM103" s="26"/>
      <c r="JN103" s="27"/>
    </row>
    <row r="104" spans="1:274" ht="13" customHeight="1">
      <c r="A104" s="1251"/>
      <c r="B104" s="269" t="s">
        <v>1289</v>
      </c>
      <c r="C104" s="342" t="s">
        <v>1313</v>
      </c>
      <c r="D104" s="270">
        <v>1</v>
      </c>
      <c r="E104" s="331" t="s">
        <v>1481</v>
      </c>
      <c r="F104" s="268">
        <v>362</v>
      </c>
      <c r="G104" s="332"/>
      <c r="H104" s="333"/>
      <c r="I104" s="334"/>
      <c r="J104" s="335"/>
      <c r="K104" s="336"/>
      <c r="L104" s="337"/>
      <c r="M104" s="246">
        <f t="shared" si="11"/>
        <v>0</v>
      </c>
      <c r="N104" s="247">
        <f t="shared" si="12"/>
        <v>0</v>
      </c>
      <c r="O104" s="248" t="str">
        <f t="shared" si="13"/>
        <v>-</v>
      </c>
      <c r="P104" s="281">
        <v>18.899999999999999</v>
      </c>
      <c r="Q104" s="250">
        <f t="shared" si="7"/>
        <v>0</v>
      </c>
      <c r="R104" s="251"/>
      <c r="S104" s="271" t="s">
        <v>1258</v>
      </c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4"/>
      <c r="AM104" s="40"/>
      <c r="AN104" s="40"/>
      <c r="AO104" s="40"/>
      <c r="AP104" s="40"/>
      <c r="AQ104" s="40">
        <v>1</v>
      </c>
      <c r="AR104" s="40"/>
      <c r="AS104" s="41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  <c r="DZ104" s="26"/>
      <c r="EA104" s="26"/>
      <c r="EB104" s="26"/>
      <c r="EC104" s="26"/>
      <c r="ED104" s="26"/>
      <c r="EE104" s="26"/>
      <c r="EF104" s="26"/>
      <c r="EG104" s="26"/>
      <c r="EH104" s="26"/>
      <c r="EI104" s="26"/>
      <c r="EJ104" s="26"/>
      <c r="EK104" s="26"/>
      <c r="EL104" s="26"/>
      <c r="EM104" s="26"/>
      <c r="EN104" s="26"/>
      <c r="EO104" s="26"/>
      <c r="EP104" s="26"/>
      <c r="EQ104" s="26"/>
      <c r="ER104" s="26"/>
      <c r="ES104" s="26"/>
      <c r="ET104" s="26"/>
      <c r="EU104" s="26"/>
      <c r="EV104" s="26"/>
      <c r="EW104" s="26"/>
      <c r="EX104" s="26"/>
      <c r="EY104" s="26"/>
      <c r="EZ104" s="26"/>
      <c r="FA104" s="26"/>
      <c r="FB104" s="26"/>
      <c r="FC104" s="26"/>
      <c r="FD104" s="26"/>
      <c r="FE104" s="26"/>
      <c r="FF104" s="26"/>
      <c r="FG104" s="26"/>
      <c r="FH104" s="26"/>
      <c r="FI104" s="26"/>
      <c r="FJ104" s="26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/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/>
      <c r="GL104" s="26"/>
      <c r="GM104" s="26"/>
      <c r="GN104" s="26"/>
      <c r="GO104" s="26"/>
      <c r="GP104" s="26"/>
      <c r="GQ104" s="26"/>
      <c r="GR104" s="26"/>
      <c r="GS104" s="26"/>
      <c r="GT104" s="26"/>
      <c r="GU104" s="26"/>
      <c r="GV104" s="26"/>
      <c r="GW104" s="26"/>
      <c r="GX104" s="26"/>
      <c r="GY104" s="26"/>
      <c r="GZ104" s="26"/>
      <c r="HA104" s="26"/>
      <c r="HB104" s="26"/>
      <c r="HC104" s="26"/>
      <c r="HD104" s="26"/>
      <c r="HE104" s="26"/>
      <c r="HF104" s="26"/>
      <c r="HG104" s="26"/>
      <c r="HH104" s="26"/>
      <c r="HI104" s="26"/>
      <c r="HJ104" s="26"/>
      <c r="HK104" s="26"/>
      <c r="HL104" s="26"/>
      <c r="HM104" s="26"/>
      <c r="HN104" s="26"/>
      <c r="HO104" s="26"/>
      <c r="HP104" s="26"/>
      <c r="HQ104" s="26"/>
      <c r="HR104" s="26"/>
      <c r="HS104" s="26"/>
      <c r="HT104" s="26"/>
      <c r="HU104" s="26"/>
      <c r="HV104" s="26"/>
      <c r="HW104" s="26"/>
      <c r="HX104" s="26"/>
      <c r="HY104" s="26"/>
      <c r="HZ104" s="26"/>
      <c r="IA104" s="26"/>
      <c r="IB104" s="26"/>
      <c r="IC104" s="26"/>
      <c r="ID104" s="26"/>
      <c r="IE104" s="26"/>
      <c r="IF104" s="26"/>
      <c r="IG104" s="26"/>
      <c r="IH104" s="26"/>
      <c r="II104" s="26"/>
      <c r="IJ104" s="26"/>
      <c r="IK104" s="26"/>
      <c r="IL104" s="26"/>
      <c r="IM104" s="26"/>
      <c r="IN104" s="26"/>
      <c r="IO104" s="26"/>
      <c r="IP104" s="26"/>
      <c r="IQ104" s="26"/>
      <c r="IR104" s="26"/>
      <c r="IS104" s="26"/>
      <c r="IT104" s="26"/>
      <c r="IU104" s="26"/>
      <c r="IV104" s="26"/>
      <c r="IW104" s="26"/>
      <c r="IX104" s="26"/>
      <c r="IY104" s="26"/>
      <c r="IZ104" s="26"/>
      <c r="JA104" s="26"/>
      <c r="JB104" s="26"/>
      <c r="JC104" s="26"/>
      <c r="JD104" s="26"/>
      <c r="JE104" s="26"/>
      <c r="JF104" s="26"/>
      <c r="JG104" s="26"/>
      <c r="JH104" s="26"/>
      <c r="JI104" s="26"/>
      <c r="JJ104" s="26"/>
      <c r="JK104" s="26"/>
      <c r="JL104" s="26"/>
      <c r="JM104" s="26"/>
      <c r="JN104" s="27"/>
    </row>
    <row r="105" spans="1:274" ht="13" customHeight="1">
      <c r="A105" s="1251"/>
      <c r="B105" s="269" t="s">
        <v>1290</v>
      </c>
      <c r="C105" s="342" t="s">
        <v>1314</v>
      </c>
      <c r="D105" s="270">
        <v>1</v>
      </c>
      <c r="E105" s="331" t="s">
        <v>1481</v>
      </c>
      <c r="F105" s="268">
        <v>362</v>
      </c>
      <c r="G105" s="332"/>
      <c r="H105" s="333"/>
      <c r="I105" s="334"/>
      <c r="J105" s="335"/>
      <c r="K105" s="336"/>
      <c r="L105" s="337"/>
      <c r="M105" s="246">
        <f t="shared" si="11"/>
        <v>0</v>
      </c>
      <c r="N105" s="247">
        <f t="shared" si="12"/>
        <v>0</v>
      </c>
      <c r="O105" s="248" t="str">
        <f t="shared" si="13"/>
        <v>-</v>
      </c>
      <c r="P105" s="281">
        <v>18.8</v>
      </c>
      <c r="Q105" s="250">
        <f t="shared" si="7"/>
        <v>0</v>
      </c>
      <c r="R105" s="251"/>
      <c r="S105" s="271" t="s">
        <v>1258</v>
      </c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4"/>
      <c r="AM105" s="40"/>
      <c r="AN105" s="40"/>
      <c r="AO105" s="40"/>
      <c r="AP105" s="40"/>
      <c r="AQ105" s="40">
        <v>1</v>
      </c>
      <c r="AR105" s="40"/>
      <c r="AS105" s="41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  <c r="DZ105" s="26"/>
      <c r="EA105" s="26"/>
      <c r="EB105" s="26"/>
      <c r="EC105" s="26"/>
      <c r="ED105" s="26"/>
      <c r="EE105" s="26"/>
      <c r="EF105" s="26"/>
      <c r="EG105" s="26"/>
      <c r="EH105" s="26"/>
      <c r="EI105" s="26"/>
      <c r="EJ105" s="26"/>
      <c r="EK105" s="26"/>
      <c r="EL105" s="26"/>
      <c r="EM105" s="26"/>
      <c r="EN105" s="26"/>
      <c r="EO105" s="26"/>
      <c r="EP105" s="26"/>
      <c r="EQ105" s="26"/>
      <c r="ER105" s="26"/>
      <c r="ES105" s="26"/>
      <c r="ET105" s="26"/>
      <c r="EU105" s="26"/>
      <c r="EV105" s="26"/>
      <c r="EW105" s="26"/>
      <c r="EX105" s="26"/>
      <c r="EY105" s="26"/>
      <c r="EZ105" s="26"/>
      <c r="FA105" s="26"/>
      <c r="FB105" s="26"/>
      <c r="FC105" s="26"/>
      <c r="FD105" s="26"/>
      <c r="FE105" s="26"/>
      <c r="FF105" s="26"/>
      <c r="FG105" s="26"/>
      <c r="FH105" s="26"/>
      <c r="FI105" s="26"/>
      <c r="FJ105" s="26"/>
      <c r="FK105" s="26"/>
      <c r="FL105" s="26"/>
      <c r="FM105" s="26"/>
      <c r="FN105" s="26"/>
      <c r="FO105" s="26"/>
      <c r="FP105" s="26"/>
      <c r="FQ105" s="26"/>
      <c r="FR105" s="26"/>
      <c r="FS105" s="26"/>
      <c r="FT105" s="26"/>
      <c r="FU105" s="26"/>
      <c r="FV105" s="26"/>
      <c r="FW105" s="26"/>
      <c r="FX105" s="26"/>
      <c r="FY105" s="26"/>
      <c r="FZ105" s="26"/>
      <c r="GA105" s="26"/>
      <c r="GB105" s="26"/>
      <c r="GC105" s="26"/>
      <c r="GD105" s="26"/>
      <c r="GE105" s="26"/>
      <c r="GF105" s="26"/>
      <c r="GG105" s="26"/>
      <c r="GH105" s="26"/>
      <c r="GI105" s="26"/>
      <c r="GJ105" s="26"/>
      <c r="GK105" s="26"/>
      <c r="GL105" s="26"/>
      <c r="GM105" s="26"/>
      <c r="GN105" s="26"/>
      <c r="GO105" s="26"/>
      <c r="GP105" s="26"/>
      <c r="GQ105" s="26"/>
      <c r="GR105" s="26"/>
      <c r="GS105" s="26"/>
      <c r="GT105" s="26"/>
      <c r="GU105" s="26"/>
      <c r="GV105" s="26"/>
      <c r="GW105" s="26"/>
      <c r="GX105" s="26"/>
      <c r="GY105" s="26"/>
      <c r="GZ105" s="26"/>
      <c r="HA105" s="26"/>
      <c r="HB105" s="26"/>
      <c r="HC105" s="26"/>
      <c r="HD105" s="26"/>
      <c r="HE105" s="26"/>
      <c r="HF105" s="26"/>
      <c r="HG105" s="26"/>
      <c r="HH105" s="26"/>
      <c r="HI105" s="26"/>
      <c r="HJ105" s="26"/>
      <c r="HK105" s="26"/>
      <c r="HL105" s="26"/>
      <c r="HM105" s="26"/>
      <c r="HN105" s="26"/>
      <c r="HO105" s="26"/>
      <c r="HP105" s="26"/>
      <c r="HQ105" s="26"/>
      <c r="HR105" s="26"/>
      <c r="HS105" s="26"/>
      <c r="HT105" s="26"/>
      <c r="HU105" s="26"/>
      <c r="HV105" s="26"/>
      <c r="HW105" s="26"/>
      <c r="HX105" s="26"/>
      <c r="HY105" s="26"/>
      <c r="HZ105" s="26"/>
      <c r="IA105" s="26"/>
      <c r="IB105" s="26"/>
      <c r="IC105" s="26"/>
      <c r="ID105" s="26"/>
      <c r="IE105" s="26"/>
      <c r="IF105" s="26"/>
      <c r="IG105" s="26"/>
      <c r="IH105" s="26"/>
      <c r="II105" s="26"/>
      <c r="IJ105" s="26"/>
      <c r="IK105" s="26"/>
      <c r="IL105" s="26"/>
      <c r="IM105" s="26"/>
      <c r="IN105" s="26"/>
      <c r="IO105" s="26"/>
      <c r="IP105" s="26"/>
      <c r="IQ105" s="26"/>
      <c r="IR105" s="26"/>
      <c r="IS105" s="26"/>
      <c r="IT105" s="26"/>
      <c r="IU105" s="26"/>
      <c r="IV105" s="26"/>
      <c r="IW105" s="26"/>
      <c r="IX105" s="26"/>
      <c r="IY105" s="26"/>
      <c r="IZ105" s="26"/>
      <c r="JA105" s="26"/>
      <c r="JB105" s="26"/>
      <c r="JC105" s="26"/>
      <c r="JD105" s="26"/>
      <c r="JE105" s="26"/>
      <c r="JF105" s="26"/>
      <c r="JG105" s="26"/>
      <c r="JH105" s="26"/>
      <c r="JI105" s="26"/>
      <c r="JJ105" s="26"/>
      <c r="JK105" s="26"/>
      <c r="JL105" s="26"/>
      <c r="JM105" s="26"/>
      <c r="JN105" s="27"/>
    </row>
    <row r="106" spans="1:274" ht="13" customHeight="1">
      <c r="A106" s="1251"/>
      <c r="B106" s="269" t="s">
        <v>1221</v>
      </c>
      <c r="C106" s="269" t="s">
        <v>1191</v>
      </c>
      <c r="D106" s="270">
        <v>1</v>
      </c>
      <c r="E106" s="331" t="s">
        <v>1482</v>
      </c>
      <c r="F106" s="268">
        <v>267</v>
      </c>
      <c r="G106" s="332"/>
      <c r="H106" s="333"/>
      <c r="I106" s="334"/>
      <c r="J106" s="335"/>
      <c r="K106" s="336"/>
      <c r="L106" s="337"/>
      <c r="M106" s="246">
        <f t="shared" si="11"/>
        <v>0</v>
      </c>
      <c r="N106" s="247">
        <f t="shared" si="12"/>
        <v>0</v>
      </c>
      <c r="O106" s="248" t="str">
        <f t="shared" si="13"/>
        <v>-</v>
      </c>
      <c r="P106" s="249">
        <v>11</v>
      </c>
      <c r="Q106" s="250">
        <f t="shared" si="7"/>
        <v>0</v>
      </c>
      <c r="R106" s="251"/>
      <c r="S106" s="271" t="s">
        <v>1261</v>
      </c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4"/>
      <c r="AM106" s="40"/>
      <c r="AN106" s="40"/>
      <c r="AO106" s="40"/>
      <c r="AP106" s="40">
        <v>1</v>
      </c>
      <c r="AQ106" s="40"/>
      <c r="AR106" s="40"/>
      <c r="AS106" s="41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6"/>
      <c r="EX106" s="26"/>
      <c r="EY106" s="26"/>
      <c r="EZ106" s="26"/>
      <c r="FA106" s="26"/>
      <c r="FB106" s="26"/>
      <c r="FC106" s="26"/>
      <c r="FD106" s="26"/>
      <c r="FE106" s="26"/>
      <c r="FF106" s="26"/>
      <c r="FG106" s="26"/>
      <c r="FH106" s="26"/>
      <c r="FI106" s="26"/>
      <c r="FJ106" s="26"/>
      <c r="FK106" s="26"/>
      <c r="FL106" s="26"/>
      <c r="FM106" s="26"/>
      <c r="FN106" s="26"/>
      <c r="FO106" s="26"/>
      <c r="FP106" s="26"/>
      <c r="FQ106" s="26"/>
      <c r="FR106" s="26"/>
      <c r="FS106" s="26"/>
      <c r="FT106" s="26"/>
      <c r="FU106" s="26"/>
      <c r="FV106" s="26"/>
      <c r="FW106" s="26"/>
      <c r="FX106" s="26"/>
      <c r="FY106" s="26"/>
      <c r="FZ106" s="26"/>
      <c r="GA106" s="26"/>
      <c r="GB106" s="26"/>
      <c r="GC106" s="26"/>
      <c r="GD106" s="26"/>
      <c r="GE106" s="26"/>
      <c r="GF106" s="26"/>
      <c r="GG106" s="26"/>
      <c r="GH106" s="26"/>
      <c r="GI106" s="26"/>
      <c r="GJ106" s="26"/>
      <c r="GK106" s="26"/>
      <c r="GL106" s="26"/>
      <c r="GM106" s="26"/>
      <c r="GN106" s="26"/>
      <c r="GO106" s="26"/>
      <c r="GP106" s="26"/>
      <c r="GQ106" s="26"/>
      <c r="GR106" s="26"/>
      <c r="GS106" s="26"/>
      <c r="GT106" s="26"/>
      <c r="GU106" s="26"/>
      <c r="GV106" s="26"/>
      <c r="GW106" s="26"/>
      <c r="GX106" s="26"/>
      <c r="GY106" s="26"/>
      <c r="GZ106" s="26"/>
      <c r="HA106" s="26"/>
      <c r="HB106" s="26"/>
      <c r="HC106" s="26"/>
      <c r="HD106" s="26"/>
      <c r="HE106" s="26"/>
      <c r="HF106" s="26"/>
      <c r="HG106" s="26"/>
      <c r="HH106" s="26"/>
      <c r="HI106" s="26"/>
      <c r="HJ106" s="26"/>
      <c r="HK106" s="26"/>
      <c r="HL106" s="26"/>
      <c r="HM106" s="26"/>
      <c r="HN106" s="26"/>
      <c r="HO106" s="26"/>
      <c r="HP106" s="26"/>
      <c r="HQ106" s="26"/>
      <c r="HR106" s="26"/>
      <c r="HS106" s="26"/>
      <c r="HT106" s="26"/>
      <c r="HU106" s="26"/>
      <c r="HV106" s="26"/>
      <c r="HW106" s="26"/>
      <c r="HX106" s="26"/>
      <c r="HY106" s="26"/>
      <c r="HZ106" s="26"/>
      <c r="IA106" s="26"/>
      <c r="IB106" s="26"/>
      <c r="IC106" s="26"/>
      <c r="ID106" s="26"/>
      <c r="IE106" s="26"/>
      <c r="IF106" s="26"/>
      <c r="IG106" s="26"/>
      <c r="IH106" s="26"/>
      <c r="II106" s="26"/>
      <c r="IJ106" s="26"/>
      <c r="IK106" s="26"/>
      <c r="IL106" s="26"/>
      <c r="IM106" s="26"/>
      <c r="IN106" s="26"/>
      <c r="IO106" s="26"/>
      <c r="IP106" s="26"/>
      <c r="IQ106" s="26"/>
      <c r="IR106" s="26"/>
      <c r="IS106" s="26"/>
      <c r="IT106" s="26"/>
      <c r="IU106" s="26"/>
      <c r="IV106" s="26"/>
      <c r="IW106" s="26"/>
      <c r="IX106" s="26"/>
      <c r="IY106" s="26"/>
      <c r="IZ106" s="26"/>
      <c r="JA106" s="26"/>
      <c r="JB106" s="26"/>
      <c r="JC106" s="26"/>
      <c r="JD106" s="26"/>
      <c r="JE106" s="26"/>
      <c r="JF106" s="26"/>
      <c r="JG106" s="26"/>
      <c r="JH106" s="26"/>
      <c r="JI106" s="26"/>
      <c r="JJ106" s="26"/>
      <c r="JK106" s="26"/>
      <c r="JL106" s="26"/>
      <c r="JM106" s="26"/>
      <c r="JN106" s="27"/>
    </row>
    <row r="107" spans="1:274" ht="13" customHeight="1">
      <c r="A107" s="1251"/>
      <c r="B107" s="269" t="s">
        <v>1222</v>
      </c>
      <c r="C107" s="269" t="s">
        <v>1192</v>
      </c>
      <c r="D107" s="270">
        <v>1</v>
      </c>
      <c r="E107" s="331" t="s">
        <v>1483</v>
      </c>
      <c r="F107" s="268">
        <v>195</v>
      </c>
      <c r="G107" s="332"/>
      <c r="H107" s="333"/>
      <c r="I107" s="334"/>
      <c r="J107" s="335"/>
      <c r="K107" s="336"/>
      <c r="L107" s="337"/>
      <c r="M107" s="246">
        <f t="shared" si="11"/>
        <v>0</v>
      </c>
      <c r="N107" s="247">
        <f t="shared" si="12"/>
        <v>0</v>
      </c>
      <c r="O107" s="248" t="str">
        <f t="shared" si="13"/>
        <v>-</v>
      </c>
      <c r="P107" s="249">
        <v>4.5999999999999996</v>
      </c>
      <c r="Q107" s="250">
        <f t="shared" si="7"/>
        <v>0</v>
      </c>
      <c r="R107" s="251"/>
      <c r="S107" s="271" t="s">
        <v>1261</v>
      </c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4"/>
      <c r="AM107" s="40"/>
      <c r="AN107" s="40"/>
      <c r="AO107" s="40"/>
      <c r="AP107" s="40">
        <v>1</v>
      </c>
      <c r="AQ107" s="40"/>
      <c r="AR107" s="40"/>
      <c r="AS107" s="41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  <c r="EF107" s="26"/>
      <c r="EG107" s="26"/>
      <c r="EH107" s="26"/>
      <c r="EI107" s="26"/>
      <c r="EJ107" s="26"/>
      <c r="EK107" s="26"/>
      <c r="EL107" s="26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6"/>
      <c r="EY107" s="26"/>
      <c r="EZ107" s="26"/>
      <c r="FA107" s="26"/>
      <c r="FB107" s="26"/>
      <c r="FC107" s="26"/>
      <c r="FD107" s="26"/>
      <c r="FE107" s="26"/>
      <c r="FF107" s="26"/>
      <c r="FG107" s="26"/>
      <c r="FH107" s="26"/>
      <c r="FI107" s="26"/>
      <c r="FJ107" s="26"/>
      <c r="FK107" s="26"/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6"/>
      <c r="GE107" s="26"/>
      <c r="GF107" s="26"/>
      <c r="GG107" s="26"/>
      <c r="GH107" s="26"/>
      <c r="GI107" s="26"/>
      <c r="GJ107" s="26"/>
      <c r="GK107" s="26"/>
      <c r="GL107" s="26"/>
      <c r="GM107" s="26"/>
      <c r="GN107" s="26"/>
      <c r="GO107" s="26"/>
      <c r="GP107" s="26"/>
      <c r="GQ107" s="26"/>
      <c r="GR107" s="26"/>
      <c r="GS107" s="26"/>
      <c r="GT107" s="26"/>
      <c r="GU107" s="26"/>
      <c r="GV107" s="26"/>
      <c r="GW107" s="26"/>
      <c r="GX107" s="26"/>
      <c r="GY107" s="26"/>
      <c r="GZ107" s="26"/>
      <c r="HA107" s="26"/>
      <c r="HB107" s="26"/>
      <c r="HC107" s="26"/>
      <c r="HD107" s="26"/>
      <c r="HE107" s="26"/>
      <c r="HF107" s="26"/>
      <c r="HG107" s="26"/>
      <c r="HH107" s="26"/>
      <c r="HI107" s="26"/>
      <c r="HJ107" s="26"/>
      <c r="HK107" s="26"/>
      <c r="HL107" s="26"/>
      <c r="HM107" s="26"/>
      <c r="HN107" s="26"/>
      <c r="HO107" s="26"/>
      <c r="HP107" s="26"/>
      <c r="HQ107" s="26"/>
      <c r="HR107" s="26"/>
      <c r="HS107" s="26"/>
      <c r="HT107" s="26"/>
      <c r="HU107" s="26"/>
      <c r="HV107" s="26"/>
      <c r="HW107" s="26"/>
      <c r="HX107" s="26"/>
      <c r="HY107" s="26"/>
      <c r="HZ107" s="26"/>
      <c r="IA107" s="26"/>
      <c r="IB107" s="26"/>
      <c r="IC107" s="26"/>
      <c r="ID107" s="26"/>
      <c r="IE107" s="26"/>
      <c r="IF107" s="26"/>
      <c r="IG107" s="26"/>
      <c r="IH107" s="26"/>
      <c r="II107" s="26"/>
      <c r="IJ107" s="26"/>
      <c r="IK107" s="26"/>
      <c r="IL107" s="26"/>
      <c r="IM107" s="26"/>
      <c r="IN107" s="26"/>
      <c r="IO107" s="26"/>
      <c r="IP107" s="26"/>
      <c r="IQ107" s="26"/>
      <c r="IR107" s="26"/>
      <c r="IS107" s="26"/>
      <c r="IT107" s="26"/>
      <c r="IU107" s="26"/>
      <c r="IV107" s="26"/>
      <c r="IW107" s="26"/>
      <c r="IX107" s="26"/>
      <c r="IY107" s="26"/>
      <c r="IZ107" s="26"/>
      <c r="JA107" s="26"/>
      <c r="JB107" s="26"/>
      <c r="JC107" s="26"/>
      <c r="JD107" s="26"/>
      <c r="JE107" s="26"/>
      <c r="JF107" s="26"/>
      <c r="JG107" s="26"/>
      <c r="JH107" s="26"/>
      <c r="JI107" s="26"/>
      <c r="JJ107" s="26"/>
      <c r="JK107" s="26"/>
      <c r="JL107" s="26"/>
      <c r="JM107" s="26"/>
      <c r="JN107" s="27"/>
    </row>
    <row r="108" spans="1:274" ht="13" customHeight="1">
      <c r="A108" s="1251"/>
      <c r="B108" s="269" t="s">
        <v>1223</v>
      </c>
      <c r="C108" s="269" t="s">
        <v>1193</v>
      </c>
      <c r="D108" s="270">
        <v>1</v>
      </c>
      <c r="E108" s="331" t="s">
        <v>1484</v>
      </c>
      <c r="F108" s="268">
        <v>195</v>
      </c>
      <c r="G108" s="332"/>
      <c r="H108" s="333"/>
      <c r="I108" s="334"/>
      <c r="J108" s="335"/>
      <c r="K108" s="336"/>
      <c r="L108" s="337"/>
      <c r="M108" s="246">
        <f t="shared" si="11"/>
        <v>0</v>
      </c>
      <c r="N108" s="247">
        <f t="shared" si="12"/>
        <v>0</v>
      </c>
      <c r="O108" s="248" t="str">
        <f t="shared" si="13"/>
        <v>-</v>
      </c>
      <c r="P108" s="249">
        <v>4.2</v>
      </c>
      <c r="Q108" s="250">
        <f t="shared" si="7"/>
        <v>0</v>
      </c>
      <c r="R108" s="251"/>
      <c r="S108" s="271" t="s">
        <v>1261</v>
      </c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4"/>
      <c r="AM108" s="40"/>
      <c r="AN108" s="40"/>
      <c r="AO108" s="40"/>
      <c r="AP108" s="40">
        <v>1</v>
      </c>
      <c r="AQ108" s="40"/>
      <c r="AR108" s="40"/>
      <c r="AS108" s="41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  <c r="EF108" s="26"/>
      <c r="EG108" s="26"/>
      <c r="EH108" s="26"/>
      <c r="EI108" s="26"/>
      <c r="EJ108" s="26"/>
      <c r="EK108" s="26"/>
      <c r="EL108" s="26"/>
      <c r="EM108" s="26"/>
      <c r="EN108" s="26"/>
      <c r="EO108" s="26"/>
      <c r="EP108" s="26"/>
      <c r="EQ108" s="26"/>
      <c r="ER108" s="26"/>
      <c r="ES108" s="26"/>
      <c r="ET108" s="26"/>
      <c r="EU108" s="26"/>
      <c r="EV108" s="26"/>
      <c r="EW108" s="26"/>
      <c r="EX108" s="26"/>
      <c r="EY108" s="26"/>
      <c r="EZ108" s="26"/>
      <c r="FA108" s="26"/>
      <c r="FB108" s="26"/>
      <c r="FC108" s="26"/>
      <c r="FD108" s="26"/>
      <c r="FE108" s="26"/>
      <c r="FF108" s="26"/>
      <c r="FG108" s="26"/>
      <c r="FH108" s="26"/>
      <c r="FI108" s="26"/>
      <c r="FJ108" s="26"/>
      <c r="FK108" s="26"/>
      <c r="FL108" s="26"/>
      <c r="FM108" s="26"/>
      <c r="FN108" s="26"/>
      <c r="FO108" s="26"/>
      <c r="FP108" s="26"/>
      <c r="FQ108" s="26"/>
      <c r="FR108" s="26"/>
      <c r="FS108" s="26"/>
      <c r="FT108" s="26"/>
      <c r="FU108" s="26"/>
      <c r="FV108" s="26"/>
      <c r="FW108" s="26"/>
      <c r="FX108" s="26"/>
      <c r="FY108" s="26"/>
      <c r="FZ108" s="26"/>
      <c r="GA108" s="26"/>
      <c r="GB108" s="26"/>
      <c r="GC108" s="26"/>
      <c r="GD108" s="26"/>
      <c r="GE108" s="26"/>
      <c r="GF108" s="26"/>
      <c r="GG108" s="26"/>
      <c r="GH108" s="26"/>
      <c r="GI108" s="26"/>
      <c r="GJ108" s="26"/>
      <c r="GK108" s="26"/>
      <c r="GL108" s="26"/>
      <c r="GM108" s="26"/>
      <c r="GN108" s="26"/>
      <c r="GO108" s="26"/>
      <c r="GP108" s="26"/>
      <c r="GQ108" s="26"/>
      <c r="GR108" s="26"/>
      <c r="GS108" s="26"/>
      <c r="GT108" s="26"/>
      <c r="GU108" s="26"/>
      <c r="GV108" s="26"/>
      <c r="GW108" s="26"/>
      <c r="GX108" s="26"/>
      <c r="GY108" s="26"/>
      <c r="GZ108" s="26"/>
      <c r="HA108" s="26"/>
      <c r="HB108" s="26"/>
      <c r="HC108" s="26"/>
      <c r="HD108" s="26"/>
      <c r="HE108" s="26"/>
      <c r="HF108" s="26"/>
      <c r="HG108" s="26"/>
      <c r="HH108" s="26"/>
      <c r="HI108" s="26"/>
      <c r="HJ108" s="26"/>
      <c r="HK108" s="26"/>
      <c r="HL108" s="26"/>
      <c r="HM108" s="26"/>
      <c r="HN108" s="26"/>
      <c r="HO108" s="26"/>
      <c r="HP108" s="26"/>
      <c r="HQ108" s="26"/>
      <c r="HR108" s="26"/>
      <c r="HS108" s="26"/>
      <c r="HT108" s="26"/>
      <c r="HU108" s="26"/>
      <c r="HV108" s="26"/>
      <c r="HW108" s="26"/>
      <c r="HX108" s="26"/>
      <c r="HY108" s="26"/>
      <c r="HZ108" s="26"/>
      <c r="IA108" s="26"/>
      <c r="IB108" s="26"/>
      <c r="IC108" s="26"/>
      <c r="ID108" s="26"/>
      <c r="IE108" s="26"/>
      <c r="IF108" s="26"/>
      <c r="IG108" s="26"/>
      <c r="IH108" s="26"/>
      <c r="II108" s="26"/>
      <c r="IJ108" s="26"/>
      <c r="IK108" s="26"/>
      <c r="IL108" s="26"/>
      <c r="IM108" s="26"/>
      <c r="IN108" s="26"/>
      <c r="IO108" s="26"/>
      <c r="IP108" s="26"/>
      <c r="IQ108" s="26"/>
      <c r="IR108" s="26"/>
      <c r="IS108" s="26"/>
      <c r="IT108" s="26"/>
      <c r="IU108" s="26"/>
      <c r="IV108" s="26"/>
      <c r="IW108" s="26"/>
      <c r="IX108" s="26"/>
      <c r="IY108" s="26"/>
      <c r="IZ108" s="26"/>
      <c r="JA108" s="26"/>
      <c r="JB108" s="26"/>
      <c r="JC108" s="26"/>
      <c r="JD108" s="26"/>
      <c r="JE108" s="26"/>
      <c r="JF108" s="26"/>
      <c r="JG108" s="26"/>
      <c r="JH108" s="26"/>
      <c r="JI108" s="26"/>
      <c r="JJ108" s="26"/>
      <c r="JK108" s="26"/>
      <c r="JL108" s="26"/>
      <c r="JM108" s="26"/>
      <c r="JN108" s="27"/>
    </row>
    <row r="109" spans="1:274" ht="13" customHeight="1">
      <c r="A109" s="1251"/>
      <c r="B109" s="269" t="s">
        <v>1285</v>
      </c>
      <c r="C109" s="342" t="s">
        <v>1291</v>
      </c>
      <c r="D109" s="270">
        <v>2</v>
      </c>
      <c r="E109" s="331" t="s">
        <v>1485</v>
      </c>
      <c r="F109" s="268">
        <v>459</v>
      </c>
      <c r="G109" s="332"/>
      <c r="H109" s="333"/>
      <c r="I109" s="334"/>
      <c r="J109" s="335"/>
      <c r="K109" s="336"/>
      <c r="L109" s="337"/>
      <c r="M109" s="246">
        <f t="shared" si="11"/>
        <v>0</v>
      </c>
      <c r="N109" s="247">
        <f t="shared" si="12"/>
        <v>0</v>
      </c>
      <c r="O109" s="248" t="str">
        <f t="shared" si="13"/>
        <v>-</v>
      </c>
      <c r="P109" s="281">
        <v>26.6</v>
      </c>
      <c r="Q109" s="250">
        <f t="shared" si="7"/>
        <v>0</v>
      </c>
      <c r="R109" s="251"/>
      <c r="S109" s="271" t="s">
        <v>1257</v>
      </c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4"/>
      <c r="AM109" s="40"/>
      <c r="AN109" s="40"/>
      <c r="AO109" s="40"/>
      <c r="AP109" s="40">
        <v>2</v>
      </c>
      <c r="AQ109" s="40"/>
      <c r="AR109" s="40"/>
      <c r="AS109" s="41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  <c r="EP109" s="26"/>
      <c r="EQ109" s="26"/>
      <c r="ER109" s="26"/>
      <c r="ES109" s="26"/>
      <c r="ET109" s="26"/>
      <c r="EU109" s="26"/>
      <c r="EV109" s="26"/>
      <c r="EW109" s="26"/>
      <c r="EX109" s="26"/>
      <c r="EY109" s="26"/>
      <c r="EZ109" s="26"/>
      <c r="FA109" s="26"/>
      <c r="FB109" s="26"/>
      <c r="FC109" s="26"/>
      <c r="FD109" s="26"/>
      <c r="FE109" s="26"/>
      <c r="FF109" s="26"/>
      <c r="FG109" s="26"/>
      <c r="FH109" s="26"/>
      <c r="FI109" s="26"/>
      <c r="FJ109" s="26"/>
      <c r="FK109" s="26"/>
      <c r="FL109" s="26"/>
      <c r="FM109" s="26"/>
      <c r="FN109" s="26"/>
      <c r="FO109" s="26"/>
      <c r="FP109" s="26"/>
      <c r="FQ109" s="26"/>
      <c r="FR109" s="26"/>
      <c r="FS109" s="26"/>
      <c r="FT109" s="26"/>
      <c r="FU109" s="26"/>
      <c r="FV109" s="26"/>
      <c r="FW109" s="26"/>
      <c r="FX109" s="26"/>
      <c r="FY109" s="26"/>
      <c r="FZ109" s="26"/>
      <c r="GA109" s="26"/>
      <c r="GB109" s="26"/>
      <c r="GC109" s="26"/>
      <c r="GD109" s="26"/>
      <c r="GE109" s="26"/>
      <c r="GF109" s="26"/>
      <c r="GG109" s="26"/>
      <c r="GH109" s="26"/>
      <c r="GI109" s="26"/>
      <c r="GJ109" s="26"/>
      <c r="GK109" s="26"/>
      <c r="GL109" s="26"/>
      <c r="GM109" s="26"/>
      <c r="GN109" s="26"/>
      <c r="GO109" s="26"/>
      <c r="GP109" s="26"/>
      <c r="GQ109" s="26"/>
      <c r="GR109" s="26"/>
      <c r="GS109" s="26"/>
      <c r="GT109" s="26"/>
      <c r="GU109" s="26"/>
      <c r="GV109" s="26"/>
      <c r="GW109" s="26"/>
      <c r="GX109" s="26"/>
      <c r="GY109" s="26"/>
      <c r="GZ109" s="26"/>
      <c r="HA109" s="26"/>
      <c r="HB109" s="26"/>
      <c r="HC109" s="26"/>
      <c r="HD109" s="26"/>
      <c r="HE109" s="26"/>
      <c r="HF109" s="26"/>
      <c r="HG109" s="26"/>
      <c r="HH109" s="26"/>
      <c r="HI109" s="26"/>
      <c r="HJ109" s="26"/>
      <c r="HK109" s="26"/>
      <c r="HL109" s="26"/>
      <c r="HM109" s="26"/>
      <c r="HN109" s="26"/>
      <c r="HO109" s="26"/>
      <c r="HP109" s="26"/>
      <c r="HQ109" s="26"/>
      <c r="HR109" s="26"/>
      <c r="HS109" s="26"/>
      <c r="HT109" s="26"/>
      <c r="HU109" s="26"/>
      <c r="HV109" s="26"/>
      <c r="HW109" s="26"/>
      <c r="HX109" s="26"/>
      <c r="HY109" s="26"/>
      <c r="HZ109" s="26"/>
      <c r="IA109" s="26"/>
      <c r="IB109" s="26"/>
      <c r="IC109" s="26"/>
      <c r="ID109" s="26"/>
      <c r="IE109" s="26"/>
      <c r="IF109" s="26"/>
      <c r="IG109" s="26"/>
      <c r="IH109" s="26"/>
      <c r="II109" s="26"/>
      <c r="IJ109" s="26"/>
      <c r="IK109" s="26"/>
      <c r="IL109" s="26"/>
      <c r="IM109" s="26"/>
      <c r="IN109" s="26"/>
      <c r="IO109" s="26"/>
      <c r="IP109" s="26"/>
      <c r="IQ109" s="26"/>
      <c r="IR109" s="26"/>
      <c r="IS109" s="26"/>
      <c r="IT109" s="26"/>
      <c r="IU109" s="26"/>
      <c r="IV109" s="26"/>
      <c r="IW109" s="26"/>
      <c r="IX109" s="26"/>
      <c r="IY109" s="26"/>
      <c r="IZ109" s="26"/>
      <c r="JA109" s="26"/>
      <c r="JB109" s="26"/>
      <c r="JC109" s="26"/>
      <c r="JD109" s="26"/>
      <c r="JE109" s="26"/>
      <c r="JF109" s="26"/>
      <c r="JG109" s="26"/>
      <c r="JH109" s="26"/>
      <c r="JI109" s="26"/>
      <c r="JJ109" s="26"/>
      <c r="JK109" s="26"/>
      <c r="JL109" s="26"/>
      <c r="JM109" s="26"/>
      <c r="JN109" s="27"/>
    </row>
    <row r="110" spans="1:274" ht="13" customHeight="1">
      <c r="A110" s="1251"/>
      <c r="B110" s="269" t="s">
        <v>1286</v>
      </c>
      <c r="C110" s="342" t="s">
        <v>1292</v>
      </c>
      <c r="D110" s="270">
        <v>1</v>
      </c>
      <c r="E110" s="331" t="s">
        <v>1486</v>
      </c>
      <c r="F110" s="268">
        <v>250</v>
      </c>
      <c r="G110" s="332"/>
      <c r="H110" s="333"/>
      <c r="I110" s="334"/>
      <c r="J110" s="335"/>
      <c r="K110" s="336"/>
      <c r="L110" s="337"/>
      <c r="M110" s="246">
        <f t="shared" si="11"/>
        <v>0</v>
      </c>
      <c r="N110" s="247">
        <f t="shared" si="12"/>
        <v>0</v>
      </c>
      <c r="O110" s="248" t="str">
        <f t="shared" si="13"/>
        <v>-</v>
      </c>
      <c r="P110" s="281">
        <v>9.3000000000000007</v>
      </c>
      <c r="Q110" s="250">
        <f t="shared" si="7"/>
        <v>0</v>
      </c>
      <c r="R110" s="251"/>
      <c r="S110" s="271" t="s">
        <v>1257</v>
      </c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4"/>
      <c r="AM110" s="40"/>
      <c r="AN110" s="40"/>
      <c r="AO110" s="40"/>
      <c r="AP110" s="40">
        <v>1</v>
      </c>
      <c r="AQ110" s="40"/>
      <c r="AR110" s="40"/>
      <c r="AS110" s="41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/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/>
      <c r="HJ110" s="26"/>
      <c r="HK110" s="26"/>
      <c r="HL110" s="26"/>
      <c r="HM110" s="26"/>
      <c r="HN110" s="26"/>
      <c r="HO110" s="26"/>
      <c r="HP110" s="26"/>
      <c r="HQ110" s="26"/>
      <c r="HR110" s="26"/>
      <c r="HS110" s="26"/>
      <c r="HT110" s="26"/>
      <c r="HU110" s="26"/>
      <c r="HV110" s="26"/>
      <c r="HW110" s="26"/>
      <c r="HX110" s="26"/>
      <c r="HY110" s="26"/>
      <c r="HZ110" s="26"/>
      <c r="IA110" s="26"/>
      <c r="IB110" s="26"/>
      <c r="IC110" s="26"/>
      <c r="ID110" s="26"/>
      <c r="IE110" s="26"/>
      <c r="IF110" s="26"/>
      <c r="IG110" s="26"/>
      <c r="IH110" s="26"/>
      <c r="II110" s="26"/>
      <c r="IJ110" s="26"/>
      <c r="IK110" s="26"/>
      <c r="IL110" s="26"/>
      <c r="IM110" s="26"/>
      <c r="IN110" s="26"/>
      <c r="IO110" s="26"/>
      <c r="IP110" s="26"/>
      <c r="IQ110" s="26"/>
      <c r="IR110" s="26"/>
      <c r="IS110" s="26"/>
      <c r="IT110" s="26"/>
      <c r="IU110" s="26"/>
      <c r="IV110" s="26"/>
      <c r="IW110" s="26"/>
      <c r="IX110" s="26"/>
      <c r="IY110" s="26"/>
      <c r="IZ110" s="26"/>
      <c r="JA110" s="26"/>
      <c r="JB110" s="26"/>
      <c r="JC110" s="26"/>
      <c r="JD110" s="26"/>
      <c r="JE110" s="26"/>
      <c r="JF110" s="26"/>
      <c r="JG110" s="26"/>
      <c r="JH110" s="26"/>
      <c r="JI110" s="26"/>
      <c r="JJ110" s="26"/>
      <c r="JK110" s="26"/>
      <c r="JL110" s="26"/>
      <c r="JM110" s="26"/>
      <c r="JN110" s="27"/>
    </row>
    <row r="111" spans="1:274" ht="13" customHeight="1">
      <c r="A111" s="1341"/>
      <c r="B111" s="288" t="s">
        <v>1287</v>
      </c>
      <c r="C111" s="343" t="s">
        <v>1293</v>
      </c>
      <c r="D111" s="289">
        <v>1</v>
      </c>
      <c r="E111" s="338" t="s">
        <v>1487</v>
      </c>
      <c r="F111" s="255">
        <v>250</v>
      </c>
      <c r="G111" s="339"/>
      <c r="H111" s="340"/>
      <c r="I111" s="341"/>
      <c r="J111" s="293"/>
      <c r="K111" s="294"/>
      <c r="L111" s="295"/>
      <c r="M111" s="262">
        <f t="shared" si="11"/>
        <v>0</v>
      </c>
      <c r="N111" s="344">
        <f t="shared" si="12"/>
        <v>0</v>
      </c>
      <c r="O111" s="345" t="str">
        <f t="shared" si="13"/>
        <v>-</v>
      </c>
      <c r="P111" s="281">
        <v>8.3000000000000007</v>
      </c>
      <c r="Q111" s="250">
        <f t="shared" si="7"/>
        <v>0</v>
      </c>
      <c r="R111" s="251"/>
      <c r="S111" s="265" t="s">
        <v>1257</v>
      </c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4"/>
      <c r="AM111" s="40"/>
      <c r="AN111" s="40"/>
      <c r="AO111" s="40"/>
      <c r="AP111" s="40">
        <v>1</v>
      </c>
      <c r="AQ111" s="40"/>
      <c r="AR111" s="40"/>
      <c r="AS111" s="41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  <c r="FD111" s="26"/>
      <c r="FE111" s="26"/>
      <c r="FF111" s="26"/>
      <c r="FG111" s="26"/>
      <c r="FH111" s="26"/>
      <c r="FI111" s="26"/>
      <c r="FJ111" s="26"/>
      <c r="FK111" s="26"/>
      <c r="FL111" s="26"/>
      <c r="FM111" s="26"/>
      <c r="FN111" s="26"/>
      <c r="FO111" s="26"/>
      <c r="FP111" s="26"/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6"/>
      <c r="GE111" s="26"/>
      <c r="GF111" s="26"/>
      <c r="GG111" s="26"/>
      <c r="GH111" s="26"/>
      <c r="GI111" s="26"/>
      <c r="GJ111" s="26"/>
      <c r="GK111" s="26"/>
      <c r="GL111" s="26"/>
      <c r="GM111" s="26"/>
      <c r="GN111" s="26"/>
      <c r="GO111" s="26"/>
      <c r="GP111" s="26"/>
      <c r="GQ111" s="26"/>
      <c r="GR111" s="26"/>
      <c r="GS111" s="26"/>
      <c r="GT111" s="26"/>
      <c r="GU111" s="26"/>
      <c r="GV111" s="26"/>
      <c r="GW111" s="26"/>
      <c r="GX111" s="26"/>
      <c r="GY111" s="26"/>
      <c r="GZ111" s="26"/>
      <c r="HA111" s="26"/>
      <c r="HB111" s="26"/>
      <c r="HC111" s="26"/>
      <c r="HD111" s="26"/>
      <c r="HE111" s="26"/>
      <c r="HF111" s="26"/>
      <c r="HG111" s="26"/>
      <c r="HH111" s="26"/>
      <c r="HI111" s="26"/>
      <c r="HJ111" s="26"/>
      <c r="HK111" s="26"/>
      <c r="HL111" s="26"/>
      <c r="HM111" s="26"/>
      <c r="HN111" s="26"/>
      <c r="HO111" s="26"/>
      <c r="HP111" s="26"/>
      <c r="HQ111" s="26"/>
      <c r="HR111" s="26"/>
      <c r="HS111" s="26"/>
      <c r="HT111" s="26"/>
      <c r="HU111" s="26"/>
      <c r="HV111" s="26"/>
      <c r="HW111" s="26"/>
      <c r="HX111" s="26"/>
      <c r="HY111" s="26"/>
      <c r="HZ111" s="26"/>
      <c r="IA111" s="26"/>
      <c r="IB111" s="26"/>
      <c r="IC111" s="26"/>
      <c r="ID111" s="26"/>
      <c r="IE111" s="26"/>
      <c r="IF111" s="26"/>
      <c r="IG111" s="26"/>
      <c r="IH111" s="26"/>
      <c r="II111" s="26"/>
      <c r="IJ111" s="26"/>
      <c r="IK111" s="26"/>
      <c r="IL111" s="26"/>
      <c r="IM111" s="26"/>
      <c r="IN111" s="26"/>
      <c r="IO111" s="26"/>
      <c r="IP111" s="26"/>
      <c r="IQ111" s="26"/>
      <c r="IR111" s="26"/>
      <c r="IS111" s="26"/>
      <c r="IT111" s="26"/>
      <c r="IU111" s="26"/>
      <c r="IV111" s="26"/>
      <c r="IW111" s="26"/>
      <c r="IX111" s="26"/>
      <c r="IY111" s="26"/>
      <c r="IZ111" s="26"/>
      <c r="JA111" s="26"/>
      <c r="JB111" s="26"/>
      <c r="JC111" s="26"/>
      <c r="JD111" s="26"/>
      <c r="JE111" s="26"/>
      <c r="JF111" s="26"/>
      <c r="JG111" s="26"/>
      <c r="JH111" s="26"/>
      <c r="JI111" s="26"/>
      <c r="JJ111" s="26"/>
      <c r="JK111" s="26"/>
      <c r="JL111" s="26"/>
      <c r="JM111" s="26"/>
      <c r="JN111" s="27"/>
    </row>
    <row r="112" spans="1:274" ht="13" customHeight="1">
      <c r="A112" s="1340" t="s">
        <v>1940</v>
      </c>
      <c r="B112" s="237" t="s">
        <v>1224</v>
      </c>
      <c r="C112" s="237" t="s">
        <v>1194</v>
      </c>
      <c r="D112" s="238">
        <v>1</v>
      </c>
      <c r="E112" s="369" t="s">
        <v>1467</v>
      </c>
      <c r="F112" s="268">
        <v>355</v>
      </c>
      <c r="G112" s="324"/>
      <c r="H112" s="325"/>
      <c r="I112" s="326"/>
      <c r="J112" s="327"/>
      <c r="K112" s="328"/>
      <c r="L112" s="329"/>
      <c r="M112" s="246">
        <f t="shared" si="11"/>
        <v>0</v>
      </c>
      <c r="N112" s="247">
        <f t="shared" si="12"/>
        <v>0</v>
      </c>
      <c r="O112" s="248" t="str">
        <f t="shared" si="13"/>
        <v>-</v>
      </c>
      <c r="P112" s="249">
        <v>10.8</v>
      </c>
      <c r="Q112" s="250">
        <f t="shared" si="7"/>
        <v>0</v>
      </c>
      <c r="R112" s="251"/>
      <c r="S112" s="252" t="s">
        <v>1261</v>
      </c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4"/>
      <c r="AM112" s="40"/>
      <c r="AN112" s="40"/>
      <c r="AO112" s="40"/>
      <c r="AP112" s="44"/>
      <c r="AQ112" s="44">
        <v>1</v>
      </c>
      <c r="AR112" s="40"/>
      <c r="AS112" s="41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26"/>
      <c r="FG112" s="26"/>
      <c r="FH112" s="26"/>
      <c r="FI112" s="26"/>
      <c r="FJ112" s="26"/>
      <c r="FK112" s="26"/>
      <c r="FL112" s="26"/>
      <c r="FM112" s="26"/>
      <c r="FN112" s="26"/>
      <c r="FO112" s="26"/>
      <c r="FP112" s="26"/>
      <c r="FQ112" s="26"/>
      <c r="FR112" s="26"/>
      <c r="FS112" s="26"/>
      <c r="FT112" s="26"/>
      <c r="FU112" s="26"/>
      <c r="FV112" s="26"/>
      <c r="FW112" s="26"/>
      <c r="FX112" s="26"/>
      <c r="FY112" s="26"/>
      <c r="FZ112" s="26"/>
      <c r="GA112" s="26"/>
      <c r="GB112" s="26"/>
      <c r="GC112" s="26"/>
      <c r="GD112" s="26"/>
      <c r="GE112" s="26"/>
      <c r="GF112" s="26"/>
      <c r="GG112" s="26"/>
      <c r="GH112" s="26"/>
      <c r="GI112" s="26"/>
      <c r="GJ112" s="26"/>
      <c r="GK112" s="26"/>
      <c r="GL112" s="26"/>
      <c r="GM112" s="26"/>
      <c r="GN112" s="26"/>
      <c r="GO112" s="26"/>
      <c r="GP112" s="26"/>
      <c r="GQ112" s="26"/>
      <c r="GR112" s="26"/>
      <c r="GS112" s="26"/>
      <c r="GT112" s="26"/>
      <c r="GU112" s="26"/>
      <c r="GV112" s="26"/>
      <c r="GW112" s="26"/>
      <c r="GX112" s="26"/>
      <c r="GY112" s="26"/>
      <c r="GZ112" s="26"/>
      <c r="HA112" s="26"/>
      <c r="HB112" s="26"/>
      <c r="HC112" s="26"/>
      <c r="HD112" s="26"/>
      <c r="HE112" s="26"/>
      <c r="HF112" s="26"/>
      <c r="HG112" s="26"/>
      <c r="HH112" s="26"/>
      <c r="HI112" s="26"/>
      <c r="HJ112" s="26"/>
      <c r="HK112" s="26"/>
      <c r="HL112" s="26"/>
      <c r="HM112" s="26"/>
      <c r="HN112" s="26"/>
      <c r="HO112" s="26"/>
      <c r="HP112" s="26"/>
      <c r="HQ112" s="26"/>
      <c r="HR112" s="26"/>
      <c r="HS112" s="26"/>
      <c r="HT112" s="26"/>
      <c r="HU112" s="26"/>
      <c r="HV112" s="26"/>
      <c r="HW112" s="26"/>
      <c r="HX112" s="26"/>
      <c r="HY112" s="26"/>
      <c r="HZ112" s="26"/>
      <c r="IA112" s="26"/>
      <c r="IB112" s="26"/>
      <c r="IC112" s="26"/>
      <c r="ID112" s="26"/>
      <c r="IE112" s="26"/>
      <c r="IF112" s="26"/>
      <c r="IG112" s="26"/>
      <c r="IH112" s="26"/>
      <c r="II112" s="26"/>
      <c r="IJ112" s="26"/>
      <c r="IK112" s="26"/>
      <c r="IL112" s="26"/>
      <c r="IM112" s="26"/>
      <c r="IN112" s="26"/>
      <c r="IO112" s="26"/>
      <c r="IP112" s="26"/>
      <c r="IQ112" s="26"/>
      <c r="IR112" s="26"/>
      <c r="IS112" s="26"/>
      <c r="IT112" s="26"/>
      <c r="IU112" s="26"/>
      <c r="IV112" s="26"/>
      <c r="IW112" s="26"/>
      <c r="IX112" s="26"/>
      <c r="IY112" s="26"/>
      <c r="IZ112" s="26"/>
      <c r="JA112" s="26"/>
      <c r="JB112" s="26"/>
      <c r="JC112" s="26"/>
      <c r="JD112" s="26"/>
      <c r="JE112" s="26"/>
      <c r="JF112" s="26"/>
      <c r="JG112" s="26"/>
      <c r="JH112" s="26"/>
      <c r="JI112" s="26"/>
      <c r="JJ112" s="26"/>
      <c r="JK112" s="26"/>
      <c r="JL112" s="26"/>
      <c r="JM112" s="26"/>
      <c r="JN112" s="27"/>
    </row>
    <row r="113" spans="1:274" ht="13" customHeight="1">
      <c r="A113" s="1251"/>
      <c r="B113" s="269" t="s">
        <v>1225</v>
      </c>
      <c r="C113" s="269" t="s">
        <v>1195</v>
      </c>
      <c r="D113" s="270">
        <v>1</v>
      </c>
      <c r="E113" s="368" t="s">
        <v>1468</v>
      </c>
      <c r="F113" s="268">
        <v>273</v>
      </c>
      <c r="G113" s="332"/>
      <c r="H113" s="333"/>
      <c r="I113" s="334"/>
      <c r="J113" s="335"/>
      <c r="K113" s="336"/>
      <c r="L113" s="337"/>
      <c r="M113" s="246">
        <f t="shared" si="11"/>
        <v>0</v>
      </c>
      <c r="N113" s="247">
        <f t="shared" si="12"/>
        <v>0</v>
      </c>
      <c r="O113" s="248" t="str">
        <f t="shared" si="13"/>
        <v>-</v>
      </c>
      <c r="P113" s="249">
        <v>4.3</v>
      </c>
      <c r="Q113" s="250">
        <f t="shared" si="7"/>
        <v>0</v>
      </c>
      <c r="R113" s="251"/>
      <c r="S113" s="271" t="s">
        <v>1261</v>
      </c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4"/>
      <c r="AM113" s="40"/>
      <c r="AN113" s="40"/>
      <c r="AO113" s="40"/>
      <c r="AP113" s="44">
        <v>1</v>
      </c>
      <c r="AQ113" s="44"/>
      <c r="AR113" s="44"/>
      <c r="AS113" s="41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/>
      <c r="EH113" s="26"/>
      <c r="EI113" s="26"/>
      <c r="EJ113" s="26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6"/>
      <c r="EY113" s="26"/>
      <c r="EZ113" s="26"/>
      <c r="FA113" s="26"/>
      <c r="FB113" s="26"/>
      <c r="FC113" s="26"/>
      <c r="FD113" s="26"/>
      <c r="FE113" s="26"/>
      <c r="FF113" s="26"/>
      <c r="FG113" s="26"/>
      <c r="FH113" s="26"/>
      <c r="FI113" s="26"/>
      <c r="FJ113" s="26"/>
      <c r="FK113" s="26"/>
      <c r="FL113" s="26"/>
      <c r="FM113" s="26"/>
      <c r="FN113" s="26"/>
      <c r="FO113" s="26"/>
      <c r="FP113" s="26"/>
      <c r="FQ113" s="26"/>
      <c r="FR113" s="26"/>
      <c r="FS113" s="26"/>
      <c r="FT113" s="26"/>
      <c r="FU113" s="26"/>
      <c r="FV113" s="26"/>
      <c r="FW113" s="26"/>
      <c r="FX113" s="26"/>
      <c r="FY113" s="26"/>
      <c r="FZ113" s="26"/>
      <c r="GA113" s="26"/>
      <c r="GB113" s="26"/>
      <c r="GC113" s="26"/>
      <c r="GD113" s="26"/>
      <c r="GE113" s="26"/>
      <c r="GF113" s="26"/>
      <c r="GG113" s="26"/>
      <c r="GH113" s="26"/>
      <c r="GI113" s="26"/>
      <c r="GJ113" s="26"/>
      <c r="GK113" s="26"/>
      <c r="GL113" s="26"/>
      <c r="GM113" s="26"/>
      <c r="GN113" s="26"/>
      <c r="GO113" s="26"/>
      <c r="GP113" s="26"/>
      <c r="GQ113" s="26"/>
      <c r="GR113" s="26"/>
      <c r="GS113" s="26"/>
      <c r="GT113" s="26"/>
      <c r="GU113" s="26"/>
      <c r="GV113" s="26"/>
      <c r="GW113" s="26"/>
      <c r="GX113" s="26"/>
      <c r="GY113" s="26"/>
      <c r="GZ113" s="26"/>
      <c r="HA113" s="26"/>
      <c r="HB113" s="26"/>
      <c r="HC113" s="26"/>
      <c r="HD113" s="26"/>
      <c r="HE113" s="26"/>
      <c r="HF113" s="26"/>
      <c r="HG113" s="26"/>
      <c r="HH113" s="26"/>
      <c r="HI113" s="26"/>
      <c r="HJ113" s="26"/>
      <c r="HK113" s="26"/>
      <c r="HL113" s="26"/>
      <c r="HM113" s="26"/>
      <c r="HN113" s="26"/>
      <c r="HO113" s="26"/>
      <c r="HP113" s="26"/>
      <c r="HQ113" s="26"/>
      <c r="HR113" s="26"/>
      <c r="HS113" s="26"/>
      <c r="HT113" s="26"/>
      <c r="HU113" s="26"/>
      <c r="HV113" s="26"/>
      <c r="HW113" s="26"/>
      <c r="HX113" s="26"/>
      <c r="HY113" s="26"/>
      <c r="HZ113" s="26"/>
      <c r="IA113" s="26"/>
      <c r="IB113" s="26"/>
      <c r="IC113" s="26"/>
      <c r="ID113" s="26"/>
      <c r="IE113" s="26"/>
      <c r="IF113" s="26"/>
      <c r="IG113" s="26"/>
      <c r="IH113" s="26"/>
      <c r="II113" s="26"/>
      <c r="IJ113" s="26"/>
      <c r="IK113" s="26"/>
      <c r="IL113" s="26"/>
      <c r="IM113" s="26"/>
      <c r="IN113" s="26"/>
      <c r="IO113" s="26"/>
      <c r="IP113" s="26"/>
      <c r="IQ113" s="26"/>
      <c r="IR113" s="26"/>
      <c r="IS113" s="26"/>
      <c r="IT113" s="26"/>
      <c r="IU113" s="26"/>
      <c r="IV113" s="26"/>
      <c r="IW113" s="26"/>
      <c r="IX113" s="26"/>
      <c r="IY113" s="26"/>
      <c r="IZ113" s="26"/>
      <c r="JA113" s="26"/>
      <c r="JB113" s="26"/>
      <c r="JC113" s="26"/>
      <c r="JD113" s="26"/>
      <c r="JE113" s="26"/>
      <c r="JF113" s="26"/>
      <c r="JG113" s="26"/>
      <c r="JH113" s="26"/>
      <c r="JI113" s="26"/>
      <c r="JJ113" s="26"/>
      <c r="JK113" s="26"/>
      <c r="JL113" s="26"/>
      <c r="JM113" s="26"/>
      <c r="JN113" s="27"/>
    </row>
    <row r="114" spans="1:274" ht="13" customHeight="1">
      <c r="A114" s="1251"/>
      <c r="B114" s="269" t="s">
        <v>1226</v>
      </c>
      <c r="C114" s="269" t="s">
        <v>1196</v>
      </c>
      <c r="D114" s="270">
        <v>1</v>
      </c>
      <c r="E114" s="368" t="s">
        <v>1469</v>
      </c>
      <c r="F114" s="268">
        <v>273</v>
      </c>
      <c r="G114" s="332"/>
      <c r="H114" s="333"/>
      <c r="I114" s="334"/>
      <c r="J114" s="335"/>
      <c r="K114" s="336"/>
      <c r="L114" s="337"/>
      <c r="M114" s="246">
        <f t="shared" si="11"/>
        <v>0</v>
      </c>
      <c r="N114" s="247">
        <f t="shared" si="12"/>
        <v>0</v>
      </c>
      <c r="O114" s="248" t="str">
        <f t="shared" si="13"/>
        <v>-</v>
      </c>
      <c r="P114" s="249">
        <v>3.9</v>
      </c>
      <c r="Q114" s="250">
        <f t="shared" si="7"/>
        <v>0</v>
      </c>
      <c r="R114" s="251"/>
      <c r="S114" s="271" t="s">
        <v>1261</v>
      </c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4"/>
      <c r="AM114" s="40"/>
      <c r="AN114" s="40"/>
      <c r="AO114" s="40"/>
      <c r="AP114" s="44">
        <v>1</v>
      </c>
      <c r="AQ114" s="44"/>
      <c r="AR114" s="44"/>
      <c r="AS114" s="41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/>
      <c r="FA114" s="26"/>
      <c r="FB114" s="26"/>
      <c r="FC114" s="26"/>
      <c r="FD114" s="26"/>
      <c r="FE114" s="26"/>
      <c r="FF114" s="26"/>
      <c r="FG114" s="26"/>
      <c r="FH114" s="26"/>
      <c r="FI114" s="26"/>
      <c r="FJ114" s="26"/>
      <c r="FK114" s="26"/>
      <c r="FL114" s="26"/>
      <c r="FM114" s="26"/>
      <c r="FN114" s="26"/>
      <c r="FO114" s="26"/>
      <c r="FP114" s="26"/>
      <c r="FQ114" s="26"/>
      <c r="FR114" s="26"/>
      <c r="FS114" s="26"/>
      <c r="FT114" s="26"/>
      <c r="FU114" s="26"/>
      <c r="FV114" s="26"/>
      <c r="FW114" s="26"/>
      <c r="FX114" s="26"/>
      <c r="FY114" s="26"/>
      <c r="FZ114" s="26"/>
      <c r="GA114" s="26"/>
      <c r="GB114" s="26"/>
      <c r="GC114" s="26"/>
      <c r="GD114" s="26"/>
      <c r="GE114" s="26"/>
      <c r="GF114" s="26"/>
      <c r="GG114" s="26"/>
      <c r="GH114" s="26"/>
      <c r="GI114" s="26"/>
      <c r="GJ114" s="26"/>
      <c r="GK114" s="26"/>
      <c r="GL114" s="26"/>
      <c r="GM114" s="26"/>
      <c r="GN114" s="26"/>
      <c r="GO114" s="26"/>
      <c r="GP114" s="26"/>
      <c r="GQ114" s="26"/>
      <c r="GR114" s="26"/>
      <c r="GS114" s="26"/>
      <c r="GT114" s="26"/>
      <c r="GU114" s="26"/>
      <c r="GV114" s="26"/>
      <c r="GW114" s="26"/>
      <c r="GX114" s="26"/>
      <c r="GY114" s="26"/>
      <c r="GZ114" s="26"/>
      <c r="HA114" s="26"/>
      <c r="HB114" s="26"/>
      <c r="HC114" s="26"/>
      <c r="HD114" s="26"/>
      <c r="HE114" s="26"/>
      <c r="HF114" s="26"/>
      <c r="HG114" s="26"/>
      <c r="HH114" s="26"/>
      <c r="HI114" s="26"/>
      <c r="HJ114" s="26"/>
      <c r="HK114" s="26"/>
      <c r="HL114" s="26"/>
      <c r="HM114" s="26"/>
      <c r="HN114" s="26"/>
      <c r="HO114" s="26"/>
      <c r="HP114" s="26"/>
      <c r="HQ114" s="26"/>
      <c r="HR114" s="26"/>
      <c r="HS114" s="26"/>
      <c r="HT114" s="26"/>
      <c r="HU114" s="26"/>
      <c r="HV114" s="26"/>
      <c r="HW114" s="26"/>
      <c r="HX114" s="26"/>
      <c r="HY114" s="26"/>
      <c r="HZ114" s="26"/>
      <c r="IA114" s="26"/>
      <c r="IB114" s="26"/>
      <c r="IC114" s="26"/>
      <c r="ID114" s="26"/>
      <c r="IE114" s="26"/>
      <c r="IF114" s="26"/>
      <c r="IG114" s="26"/>
      <c r="IH114" s="26"/>
      <c r="II114" s="26"/>
      <c r="IJ114" s="26"/>
      <c r="IK114" s="26"/>
      <c r="IL114" s="26"/>
      <c r="IM114" s="26"/>
      <c r="IN114" s="26"/>
      <c r="IO114" s="26"/>
      <c r="IP114" s="26"/>
      <c r="IQ114" s="26"/>
      <c r="IR114" s="26"/>
      <c r="IS114" s="26"/>
      <c r="IT114" s="26"/>
      <c r="IU114" s="26"/>
      <c r="IV114" s="26"/>
      <c r="IW114" s="26"/>
      <c r="IX114" s="26"/>
      <c r="IY114" s="26"/>
      <c r="IZ114" s="26"/>
      <c r="JA114" s="26"/>
      <c r="JB114" s="26"/>
      <c r="JC114" s="26"/>
      <c r="JD114" s="26"/>
      <c r="JE114" s="26"/>
      <c r="JF114" s="26"/>
      <c r="JG114" s="26"/>
      <c r="JH114" s="26"/>
      <c r="JI114" s="26"/>
      <c r="JJ114" s="26"/>
      <c r="JK114" s="26"/>
      <c r="JL114" s="26"/>
      <c r="JM114" s="26"/>
      <c r="JN114" s="27"/>
    </row>
    <row r="115" spans="1:274" ht="13" customHeight="1">
      <c r="A115" s="1251"/>
      <c r="B115" s="269" t="s">
        <v>1227</v>
      </c>
      <c r="C115" s="269" t="s">
        <v>1197</v>
      </c>
      <c r="D115" s="270">
        <v>2</v>
      </c>
      <c r="E115" s="368" t="s">
        <v>1470</v>
      </c>
      <c r="F115" s="268">
        <v>495</v>
      </c>
      <c r="G115" s="332"/>
      <c r="H115" s="333"/>
      <c r="I115" s="334"/>
      <c r="J115" s="335"/>
      <c r="K115" s="336"/>
      <c r="L115" s="337"/>
      <c r="M115" s="246">
        <f t="shared" si="11"/>
        <v>0</v>
      </c>
      <c r="N115" s="247">
        <f t="shared" si="12"/>
        <v>0</v>
      </c>
      <c r="O115" s="248" t="str">
        <f t="shared" si="13"/>
        <v>-</v>
      </c>
      <c r="P115" s="281">
        <v>23.5</v>
      </c>
      <c r="Q115" s="250">
        <f t="shared" si="7"/>
        <v>0</v>
      </c>
      <c r="R115" s="251"/>
      <c r="S115" s="271" t="s">
        <v>1257</v>
      </c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4"/>
      <c r="AM115" s="40"/>
      <c r="AN115" s="40"/>
      <c r="AO115" s="40"/>
      <c r="AP115" s="44">
        <v>2</v>
      </c>
      <c r="AQ115" s="44"/>
      <c r="AR115" s="44"/>
      <c r="AS115" s="41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/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/>
      <c r="HK115" s="26"/>
      <c r="HL115" s="26"/>
      <c r="HM115" s="26"/>
      <c r="HN115" s="26"/>
      <c r="HO115" s="26"/>
      <c r="HP115" s="26"/>
      <c r="HQ115" s="26"/>
      <c r="HR115" s="26"/>
      <c r="HS115" s="26"/>
      <c r="HT115" s="26"/>
      <c r="HU115" s="26"/>
      <c r="HV115" s="26"/>
      <c r="HW115" s="26"/>
      <c r="HX115" s="26"/>
      <c r="HY115" s="26"/>
      <c r="HZ115" s="26"/>
      <c r="IA115" s="26"/>
      <c r="IB115" s="26"/>
      <c r="IC115" s="26"/>
      <c r="ID115" s="26"/>
      <c r="IE115" s="26"/>
      <c r="IF115" s="26"/>
      <c r="IG115" s="26"/>
      <c r="IH115" s="26"/>
      <c r="II115" s="26"/>
      <c r="IJ115" s="26"/>
      <c r="IK115" s="26"/>
      <c r="IL115" s="26"/>
      <c r="IM115" s="26"/>
      <c r="IN115" s="26"/>
      <c r="IO115" s="26"/>
      <c r="IP115" s="26"/>
      <c r="IQ115" s="26"/>
      <c r="IR115" s="26"/>
      <c r="IS115" s="26"/>
      <c r="IT115" s="26"/>
      <c r="IU115" s="26"/>
      <c r="IV115" s="26"/>
      <c r="IW115" s="26"/>
      <c r="IX115" s="26"/>
      <c r="IY115" s="26"/>
      <c r="IZ115" s="26"/>
      <c r="JA115" s="26"/>
      <c r="JB115" s="26"/>
      <c r="JC115" s="26"/>
      <c r="JD115" s="26"/>
      <c r="JE115" s="26"/>
      <c r="JF115" s="26"/>
      <c r="JG115" s="26"/>
      <c r="JH115" s="26"/>
      <c r="JI115" s="26"/>
      <c r="JJ115" s="26"/>
      <c r="JK115" s="26"/>
      <c r="JL115" s="26"/>
      <c r="JM115" s="26"/>
      <c r="JN115" s="27"/>
    </row>
    <row r="116" spans="1:274" ht="13" customHeight="1">
      <c r="A116" s="1251"/>
      <c r="B116" s="269" t="s">
        <v>1228</v>
      </c>
      <c r="C116" s="269" t="s">
        <v>1198</v>
      </c>
      <c r="D116" s="270">
        <v>1</v>
      </c>
      <c r="E116" s="368" t="s">
        <v>1471</v>
      </c>
      <c r="F116" s="268">
        <v>306</v>
      </c>
      <c r="G116" s="332"/>
      <c r="H116" s="333"/>
      <c r="I116" s="334"/>
      <c r="J116" s="335"/>
      <c r="K116" s="336"/>
      <c r="L116" s="337"/>
      <c r="M116" s="246">
        <f t="shared" si="11"/>
        <v>0</v>
      </c>
      <c r="N116" s="247">
        <f t="shared" si="12"/>
        <v>0</v>
      </c>
      <c r="O116" s="248" t="str">
        <f t="shared" si="13"/>
        <v>-</v>
      </c>
      <c r="P116" s="281">
        <v>7.9</v>
      </c>
      <c r="Q116" s="250">
        <f t="shared" si="7"/>
        <v>0</v>
      </c>
      <c r="R116" s="251"/>
      <c r="S116" s="271" t="s">
        <v>1257</v>
      </c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4"/>
      <c r="AM116" s="40"/>
      <c r="AN116" s="40"/>
      <c r="AO116" s="40"/>
      <c r="AP116" s="44"/>
      <c r="AQ116" s="44">
        <v>1</v>
      </c>
      <c r="AR116" s="44"/>
      <c r="AS116" s="41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  <c r="EZ116" s="26"/>
      <c r="FA116" s="26"/>
      <c r="FB116" s="26"/>
      <c r="FC116" s="26"/>
      <c r="FD116" s="26"/>
      <c r="FE116" s="26"/>
      <c r="FF116" s="26"/>
      <c r="FG116" s="26"/>
      <c r="FH116" s="26"/>
      <c r="FI116" s="26"/>
      <c r="FJ116" s="26"/>
      <c r="FK116" s="26"/>
      <c r="FL116" s="26"/>
      <c r="FM116" s="26"/>
      <c r="FN116" s="26"/>
      <c r="FO116" s="26"/>
      <c r="FP116" s="26"/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6"/>
      <c r="GE116" s="26"/>
      <c r="GF116" s="26"/>
      <c r="GG116" s="26"/>
      <c r="GH116" s="26"/>
      <c r="GI116" s="26"/>
      <c r="GJ116" s="26"/>
      <c r="GK116" s="26"/>
      <c r="GL116" s="26"/>
      <c r="GM116" s="26"/>
      <c r="GN116" s="26"/>
      <c r="GO116" s="26"/>
      <c r="GP116" s="26"/>
      <c r="GQ116" s="26"/>
      <c r="GR116" s="26"/>
      <c r="GS116" s="26"/>
      <c r="GT116" s="26"/>
      <c r="GU116" s="26"/>
      <c r="GV116" s="26"/>
      <c r="GW116" s="26"/>
      <c r="GX116" s="26"/>
      <c r="GY116" s="26"/>
      <c r="GZ116" s="26"/>
      <c r="HA116" s="26"/>
      <c r="HB116" s="26"/>
      <c r="HC116" s="26"/>
      <c r="HD116" s="26"/>
      <c r="HE116" s="26"/>
      <c r="HF116" s="26"/>
      <c r="HG116" s="26"/>
      <c r="HH116" s="26"/>
      <c r="HI116" s="26"/>
      <c r="HJ116" s="26"/>
      <c r="HK116" s="26"/>
      <c r="HL116" s="26"/>
      <c r="HM116" s="26"/>
      <c r="HN116" s="26"/>
      <c r="HO116" s="26"/>
      <c r="HP116" s="26"/>
      <c r="HQ116" s="26"/>
      <c r="HR116" s="26"/>
      <c r="HS116" s="26"/>
      <c r="HT116" s="26"/>
      <c r="HU116" s="26"/>
      <c r="HV116" s="26"/>
      <c r="HW116" s="26"/>
      <c r="HX116" s="26"/>
      <c r="HY116" s="26"/>
      <c r="HZ116" s="26"/>
      <c r="IA116" s="26"/>
      <c r="IB116" s="26"/>
      <c r="IC116" s="26"/>
      <c r="ID116" s="26"/>
      <c r="IE116" s="26"/>
      <c r="IF116" s="26"/>
      <c r="IG116" s="26"/>
      <c r="IH116" s="26"/>
      <c r="II116" s="26"/>
      <c r="IJ116" s="26"/>
      <c r="IK116" s="26"/>
      <c r="IL116" s="26"/>
      <c r="IM116" s="26"/>
      <c r="IN116" s="26"/>
      <c r="IO116" s="26"/>
      <c r="IP116" s="26"/>
      <c r="IQ116" s="26"/>
      <c r="IR116" s="26"/>
      <c r="IS116" s="26"/>
      <c r="IT116" s="26"/>
      <c r="IU116" s="26"/>
      <c r="IV116" s="26"/>
      <c r="IW116" s="26"/>
      <c r="IX116" s="26"/>
      <c r="IY116" s="26"/>
      <c r="IZ116" s="26"/>
      <c r="JA116" s="26"/>
      <c r="JB116" s="26"/>
      <c r="JC116" s="26"/>
      <c r="JD116" s="26"/>
      <c r="JE116" s="26"/>
      <c r="JF116" s="26"/>
      <c r="JG116" s="26"/>
      <c r="JH116" s="26"/>
      <c r="JI116" s="26"/>
      <c r="JJ116" s="26"/>
      <c r="JK116" s="26"/>
      <c r="JL116" s="26"/>
      <c r="JM116" s="26"/>
      <c r="JN116" s="27"/>
    </row>
    <row r="117" spans="1:274" ht="13" customHeight="1">
      <c r="A117" s="1251"/>
      <c r="B117" s="269" t="s">
        <v>1229</v>
      </c>
      <c r="C117" s="269" t="s">
        <v>1199</v>
      </c>
      <c r="D117" s="270">
        <v>1</v>
      </c>
      <c r="E117" s="368" t="s">
        <v>1472</v>
      </c>
      <c r="F117" s="268">
        <v>300</v>
      </c>
      <c r="G117" s="332"/>
      <c r="H117" s="333"/>
      <c r="I117" s="334"/>
      <c r="J117" s="335"/>
      <c r="K117" s="336"/>
      <c r="L117" s="337"/>
      <c r="M117" s="246">
        <f t="shared" si="11"/>
        <v>0</v>
      </c>
      <c r="N117" s="247">
        <f t="shared" si="12"/>
        <v>0</v>
      </c>
      <c r="O117" s="248" t="str">
        <f t="shared" si="13"/>
        <v>-</v>
      </c>
      <c r="P117" s="281">
        <v>7</v>
      </c>
      <c r="Q117" s="250">
        <f t="shared" si="7"/>
        <v>0</v>
      </c>
      <c r="R117" s="251"/>
      <c r="S117" s="271" t="s">
        <v>1257</v>
      </c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4"/>
      <c r="AM117" s="40"/>
      <c r="AN117" s="40"/>
      <c r="AO117" s="40"/>
      <c r="AP117" s="44"/>
      <c r="AQ117" s="44">
        <v>1</v>
      </c>
      <c r="AR117" s="44"/>
      <c r="AS117" s="41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6"/>
      <c r="EY117" s="26"/>
      <c r="EZ117" s="26"/>
      <c r="FA117" s="26"/>
      <c r="FB117" s="26"/>
      <c r="FC117" s="26"/>
      <c r="FD117" s="26"/>
      <c r="FE117" s="26"/>
      <c r="FF117" s="26"/>
      <c r="FG117" s="26"/>
      <c r="FH117" s="26"/>
      <c r="FI117" s="26"/>
      <c r="FJ117" s="26"/>
      <c r="FK117" s="26"/>
      <c r="FL117" s="26"/>
      <c r="FM117" s="26"/>
      <c r="FN117" s="26"/>
      <c r="FO117" s="26"/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6"/>
      <c r="GE117" s="26"/>
      <c r="GF117" s="26"/>
      <c r="GG117" s="26"/>
      <c r="GH117" s="26"/>
      <c r="GI117" s="26"/>
      <c r="GJ117" s="26"/>
      <c r="GK117" s="26"/>
      <c r="GL117" s="26"/>
      <c r="GM117" s="26"/>
      <c r="GN117" s="26"/>
      <c r="GO117" s="26"/>
      <c r="GP117" s="26"/>
      <c r="GQ117" s="26"/>
      <c r="GR117" s="26"/>
      <c r="GS117" s="26"/>
      <c r="GT117" s="26"/>
      <c r="GU117" s="26"/>
      <c r="GV117" s="26"/>
      <c r="GW117" s="26"/>
      <c r="GX117" s="26"/>
      <c r="GY117" s="26"/>
      <c r="GZ117" s="26"/>
      <c r="HA117" s="26"/>
      <c r="HB117" s="26"/>
      <c r="HC117" s="26"/>
      <c r="HD117" s="26"/>
      <c r="HE117" s="26"/>
      <c r="HF117" s="26"/>
      <c r="HG117" s="26"/>
      <c r="HH117" s="26"/>
      <c r="HI117" s="26"/>
      <c r="HJ117" s="26"/>
      <c r="HK117" s="26"/>
      <c r="HL117" s="26"/>
      <c r="HM117" s="26"/>
      <c r="HN117" s="26"/>
      <c r="HO117" s="26"/>
      <c r="HP117" s="26"/>
      <c r="HQ117" s="26"/>
      <c r="HR117" s="26"/>
      <c r="HS117" s="26"/>
      <c r="HT117" s="26"/>
      <c r="HU117" s="26"/>
      <c r="HV117" s="26"/>
      <c r="HW117" s="26"/>
      <c r="HX117" s="26"/>
      <c r="HY117" s="26"/>
      <c r="HZ117" s="26"/>
      <c r="IA117" s="26"/>
      <c r="IB117" s="26"/>
      <c r="IC117" s="26"/>
      <c r="ID117" s="26"/>
      <c r="IE117" s="26"/>
      <c r="IF117" s="26"/>
      <c r="IG117" s="26"/>
      <c r="IH117" s="26"/>
      <c r="II117" s="26"/>
      <c r="IJ117" s="26"/>
      <c r="IK117" s="26"/>
      <c r="IL117" s="26"/>
      <c r="IM117" s="26"/>
      <c r="IN117" s="26"/>
      <c r="IO117" s="26"/>
      <c r="IP117" s="26"/>
      <c r="IQ117" s="26"/>
      <c r="IR117" s="26"/>
      <c r="IS117" s="26"/>
      <c r="IT117" s="26"/>
      <c r="IU117" s="26"/>
      <c r="IV117" s="26"/>
      <c r="IW117" s="26"/>
      <c r="IX117" s="26"/>
      <c r="IY117" s="26"/>
      <c r="IZ117" s="26"/>
      <c r="JA117" s="26"/>
      <c r="JB117" s="26"/>
      <c r="JC117" s="26"/>
      <c r="JD117" s="26"/>
      <c r="JE117" s="26"/>
      <c r="JF117" s="26"/>
      <c r="JG117" s="26"/>
      <c r="JH117" s="26"/>
      <c r="JI117" s="26"/>
      <c r="JJ117" s="26"/>
      <c r="JK117" s="26"/>
      <c r="JL117" s="26"/>
      <c r="JM117" s="26"/>
      <c r="JN117" s="27"/>
    </row>
    <row r="118" spans="1:274" ht="13" customHeight="1">
      <c r="A118" s="1251"/>
      <c r="B118" s="269" t="s">
        <v>1230</v>
      </c>
      <c r="C118" s="269" t="s">
        <v>1200</v>
      </c>
      <c r="D118" s="270">
        <v>2</v>
      </c>
      <c r="E118" s="368" t="s">
        <v>1473</v>
      </c>
      <c r="F118" s="268">
        <v>750</v>
      </c>
      <c r="G118" s="332"/>
      <c r="H118" s="333"/>
      <c r="I118" s="334"/>
      <c r="J118" s="335"/>
      <c r="K118" s="336"/>
      <c r="L118" s="337"/>
      <c r="M118" s="246">
        <f t="shared" si="11"/>
        <v>0</v>
      </c>
      <c r="N118" s="247">
        <f t="shared" si="12"/>
        <v>0</v>
      </c>
      <c r="O118" s="248" t="str">
        <f t="shared" si="13"/>
        <v>-</v>
      </c>
      <c r="P118" s="281">
        <v>46.6</v>
      </c>
      <c r="Q118" s="250">
        <f t="shared" si="7"/>
        <v>0</v>
      </c>
      <c r="R118" s="251"/>
      <c r="S118" s="271" t="s">
        <v>1258</v>
      </c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4"/>
      <c r="AM118" s="40"/>
      <c r="AN118" s="40"/>
      <c r="AO118" s="40"/>
      <c r="AP118" s="44"/>
      <c r="AQ118" s="44">
        <v>2</v>
      </c>
      <c r="AR118" s="44"/>
      <c r="AS118" s="41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  <c r="EF118" s="26"/>
      <c r="EG118" s="26"/>
      <c r="EH118" s="26"/>
      <c r="EI118" s="26"/>
      <c r="EJ118" s="26"/>
      <c r="EK118" s="26"/>
      <c r="EL118" s="26"/>
      <c r="EM118" s="26"/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  <c r="EX118" s="26"/>
      <c r="EY118" s="26"/>
      <c r="EZ118" s="26"/>
      <c r="FA118" s="26"/>
      <c r="FB118" s="26"/>
      <c r="FC118" s="26"/>
      <c r="FD118" s="26"/>
      <c r="FE118" s="26"/>
      <c r="FF118" s="26"/>
      <c r="FG118" s="26"/>
      <c r="FH118" s="26"/>
      <c r="FI118" s="26"/>
      <c r="FJ118" s="26"/>
      <c r="FK118" s="26"/>
      <c r="FL118" s="26"/>
      <c r="FM118" s="26"/>
      <c r="FN118" s="26"/>
      <c r="FO118" s="26"/>
      <c r="FP118" s="26"/>
      <c r="FQ118" s="26"/>
      <c r="FR118" s="26"/>
      <c r="FS118" s="26"/>
      <c r="FT118" s="26"/>
      <c r="FU118" s="26"/>
      <c r="FV118" s="26"/>
      <c r="FW118" s="26"/>
      <c r="FX118" s="26"/>
      <c r="FY118" s="26"/>
      <c r="FZ118" s="26"/>
      <c r="GA118" s="26"/>
      <c r="GB118" s="26"/>
      <c r="GC118" s="26"/>
      <c r="GD118" s="26"/>
      <c r="GE118" s="26"/>
      <c r="GF118" s="26"/>
      <c r="GG118" s="26"/>
      <c r="GH118" s="26"/>
      <c r="GI118" s="26"/>
      <c r="GJ118" s="26"/>
      <c r="GK118" s="26"/>
      <c r="GL118" s="26"/>
      <c r="GM118" s="26"/>
      <c r="GN118" s="26"/>
      <c r="GO118" s="26"/>
      <c r="GP118" s="26"/>
      <c r="GQ118" s="26"/>
      <c r="GR118" s="26"/>
      <c r="GS118" s="26"/>
      <c r="GT118" s="26"/>
      <c r="GU118" s="26"/>
      <c r="GV118" s="26"/>
      <c r="GW118" s="26"/>
      <c r="GX118" s="26"/>
      <c r="GY118" s="26"/>
      <c r="GZ118" s="26"/>
      <c r="HA118" s="26"/>
      <c r="HB118" s="26"/>
      <c r="HC118" s="26"/>
      <c r="HD118" s="26"/>
      <c r="HE118" s="26"/>
      <c r="HF118" s="26"/>
      <c r="HG118" s="26"/>
      <c r="HH118" s="26"/>
      <c r="HI118" s="26"/>
      <c r="HJ118" s="26"/>
      <c r="HK118" s="26"/>
      <c r="HL118" s="26"/>
      <c r="HM118" s="26"/>
      <c r="HN118" s="26"/>
      <c r="HO118" s="26"/>
      <c r="HP118" s="26"/>
      <c r="HQ118" s="26"/>
      <c r="HR118" s="26"/>
      <c r="HS118" s="26"/>
      <c r="HT118" s="26"/>
      <c r="HU118" s="26"/>
      <c r="HV118" s="26"/>
      <c r="HW118" s="26"/>
      <c r="HX118" s="26"/>
      <c r="HY118" s="26"/>
      <c r="HZ118" s="26"/>
      <c r="IA118" s="26"/>
      <c r="IB118" s="26"/>
      <c r="IC118" s="26"/>
      <c r="ID118" s="26"/>
      <c r="IE118" s="26"/>
      <c r="IF118" s="26"/>
      <c r="IG118" s="26"/>
      <c r="IH118" s="26"/>
      <c r="II118" s="26"/>
      <c r="IJ118" s="26"/>
      <c r="IK118" s="26"/>
      <c r="IL118" s="26"/>
      <c r="IM118" s="26"/>
      <c r="IN118" s="26"/>
      <c r="IO118" s="26"/>
      <c r="IP118" s="26"/>
      <c r="IQ118" s="26"/>
      <c r="IR118" s="26"/>
      <c r="IS118" s="26"/>
      <c r="IT118" s="26"/>
      <c r="IU118" s="26"/>
      <c r="IV118" s="26"/>
      <c r="IW118" s="26"/>
      <c r="IX118" s="26"/>
      <c r="IY118" s="26"/>
      <c r="IZ118" s="26"/>
      <c r="JA118" s="26"/>
      <c r="JB118" s="26"/>
      <c r="JC118" s="26"/>
      <c r="JD118" s="26"/>
      <c r="JE118" s="26"/>
      <c r="JF118" s="26"/>
      <c r="JG118" s="26"/>
      <c r="JH118" s="26"/>
      <c r="JI118" s="26"/>
      <c r="JJ118" s="26"/>
      <c r="JK118" s="26"/>
      <c r="JL118" s="26"/>
      <c r="JM118" s="26"/>
      <c r="JN118" s="27"/>
    </row>
    <row r="119" spans="1:274" ht="13" customHeight="1">
      <c r="A119" s="1251"/>
      <c r="B119" s="269" t="s">
        <v>1231</v>
      </c>
      <c r="C119" s="269" t="s">
        <v>1201</v>
      </c>
      <c r="D119" s="270">
        <v>1</v>
      </c>
      <c r="E119" s="368" t="s">
        <v>1474</v>
      </c>
      <c r="F119" s="268">
        <v>384</v>
      </c>
      <c r="G119" s="332"/>
      <c r="H119" s="333"/>
      <c r="I119" s="334"/>
      <c r="J119" s="335"/>
      <c r="K119" s="336"/>
      <c r="L119" s="337"/>
      <c r="M119" s="246">
        <f t="shared" si="11"/>
        <v>0</v>
      </c>
      <c r="N119" s="247">
        <f t="shared" si="12"/>
        <v>0</v>
      </c>
      <c r="O119" s="248" t="str">
        <f t="shared" si="13"/>
        <v>-</v>
      </c>
      <c r="P119" s="281">
        <v>14.4</v>
      </c>
      <c r="Q119" s="250">
        <f t="shared" si="7"/>
        <v>0</v>
      </c>
      <c r="R119" s="251"/>
      <c r="S119" s="271" t="s">
        <v>1258</v>
      </c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4"/>
      <c r="AM119" s="40"/>
      <c r="AN119" s="40"/>
      <c r="AO119" s="40"/>
      <c r="AP119" s="44"/>
      <c r="AQ119" s="44"/>
      <c r="AR119" s="44">
        <v>1</v>
      </c>
      <c r="AS119" s="41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  <c r="EZ119" s="26"/>
      <c r="FA119" s="26"/>
      <c r="FB119" s="26"/>
      <c r="FC119" s="26"/>
      <c r="FD119" s="26"/>
      <c r="FE119" s="26"/>
      <c r="FF119" s="26"/>
      <c r="FG119" s="26"/>
      <c r="FH119" s="26"/>
      <c r="FI119" s="26"/>
      <c r="FJ119" s="26"/>
      <c r="FK119" s="26"/>
      <c r="FL119" s="26"/>
      <c r="FM119" s="26"/>
      <c r="FN119" s="26"/>
      <c r="FO119" s="26"/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6"/>
      <c r="GE119" s="26"/>
      <c r="GF119" s="26"/>
      <c r="GG119" s="26"/>
      <c r="GH119" s="26"/>
      <c r="GI119" s="26"/>
      <c r="GJ119" s="26"/>
      <c r="GK119" s="26"/>
      <c r="GL119" s="26"/>
      <c r="GM119" s="26"/>
      <c r="GN119" s="26"/>
      <c r="GO119" s="26"/>
      <c r="GP119" s="26"/>
      <c r="GQ119" s="26"/>
      <c r="GR119" s="26"/>
      <c r="GS119" s="26"/>
      <c r="GT119" s="26"/>
      <c r="GU119" s="26"/>
      <c r="GV119" s="26"/>
      <c r="GW119" s="26"/>
      <c r="GX119" s="26"/>
      <c r="GY119" s="26"/>
      <c r="GZ119" s="26"/>
      <c r="HA119" s="26"/>
      <c r="HB119" s="26"/>
      <c r="HC119" s="26"/>
      <c r="HD119" s="26"/>
      <c r="HE119" s="26"/>
      <c r="HF119" s="26"/>
      <c r="HG119" s="26"/>
      <c r="HH119" s="26"/>
      <c r="HI119" s="26"/>
      <c r="HJ119" s="26"/>
      <c r="HK119" s="26"/>
      <c r="HL119" s="26"/>
      <c r="HM119" s="26"/>
      <c r="HN119" s="26"/>
      <c r="HO119" s="26"/>
      <c r="HP119" s="26"/>
      <c r="HQ119" s="26"/>
      <c r="HR119" s="26"/>
      <c r="HS119" s="26"/>
      <c r="HT119" s="26"/>
      <c r="HU119" s="26"/>
      <c r="HV119" s="26"/>
      <c r="HW119" s="26"/>
      <c r="HX119" s="26"/>
      <c r="HY119" s="26"/>
      <c r="HZ119" s="26"/>
      <c r="IA119" s="26"/>
      <c r="IB119" s="26"/>
      <c r="IC119" s="26"/>
      <c r="ID119" s="26"/>
      <c r="IE119" s="26"/>
      <c r="IF119" s="26"/>
      <c r="IG119" s="26"/>
      <c r="IH119" s="26"/>
      <c r="II119" s="26"/>
      <c r="IJ119" s="26"/>
      <c r="IK119" s="26"/>
      <c r="IL119" s="26"/>
      <c r="IM119" s="26"/>
      <c r="IN119" s="26"/>
      <c r="IO119" s="26"/>
      <c r="IP119" s="26"/>
      <c r="IQ119" s="26"/>
      <c r="IR119" s="26"/>
      <c r="IS119" s="26"/>
      <c r="IT119" s="26"/>
      <c r="IU119" s="26"/>
      <c r="IV119" s="26"/>
      <c r="IW119" s="26"/>
      <c r="IX119" s="26"/>
      <c r="IY119" s="26"/>
      <c r="IZ119" s="26"/>
      <c r="JA119" s="26"/>
      <c r="JB119" s="26"/>
      <c r="JC119" s="26"/>
      <c r="JD119" s="26"/>
      <c r="JE119" s="26"/>
      <c r="JF119" s="26"/>
      <c r="JG119" s="26"/>
      <c r="JH119" s="26"/>
      <c r="JI119" s="26"/>
      <c r="JJ119" s="26"/>
      <c r="JK119" s="26"/>
      <c r="JL119" s="26"/>
      <c r="JM119" s="26"/>
      <c r="JN119" s="27"/>
    </row>
    <row r="120" spans="1:274" ht="13" customHeight="1">
      <c r="A120" s="1251"/>
      <c r="B120" s="269" t="s">
        <v>1232</v>
      </c>
      <c r="C120" s="269" t="s">
        <v>1202</v>
      </c>
      <c r="D120" s="270">
        <v>1</v>
      </c>
      <c r="E120" s="331" t="s">
        <v>1475</v>
      </c>
      <c r="F120" s="268">
        <v>370</v>
      </c>
      <c r="G120" s="332"/>
      <c r="H120" s="333"/>
      <c r="I120" s="334"/>
      <c r="J120" s="335"/>
      <c r="K120" s="336"/>
      <c r="L120" s="337"/>
      <c r="M120" s="246">
        <f t="shared" si="11"/>
        <v>0</v>
      </c>
      <c r="N120" s="247">
        <f t="shared" si="12"/>
        <v>0</v>
      </c>
      <c r="O120" s="248" t="str">
        <f t="shared" si="13"/>
        <v>-</v>
      </c>
      <c r="P120" s="281">
        <v>13.8</v>
      </c>
      <c r="Q120" s="250">
        <f t="shared" si="7"/>
        <v>0</v>
      </c>
      <c r="R120" s="251"/>
      <c r="S120" s="271" t="s">
        <v>1258</v>
      </c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4"/>
      <c r="AM120" s="40"/>
      <c r="AN120" s="40"/>
      <c r="AO120" s="40"/>
      <c r="AP120" s="44"/>
      <c r="AQ120" s="44"/>
      <c r="AR120" s="44">
        <v>1</v>
      </c>
      <c r="AS120" s="41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6"/>
      <c r="EY120" s="26"/>
      <c r="EZ120" s="26"/>
      <c r="FA120" s="26"/>
      <c r="FB120" s="26"/>
      <c r="FC120" s="26"/>
      <c r="FD120" s="26"/>
      <c r="FE120" s="26"/>
      <c r="FF120" s="26"/>
      <c r="FG120" s="26"/>
      <c r="FH120" s="26"/>
      <c r="FI120" s="26"/>
      <c r="FJ120" s="26"/>
      <c r="FK120" s="26"/>
      <c r="FL120" s="26"/>
      <c r="FM120" s="26"/>
      <c r="FN120" s="26"/>
      <c r="FO120" s="26"/>
      <c r="FP120" s="26"/>
      <c r="FQ120" s="26"/>
      <c r="FR120" s="26"/>
      <c r="FS120" s="26"/>
      <c r="FT120" s="26"/>
      <c r="FU120" s="26"/>
      <c r="FV120" s="26"/>
      <c r="FW120" s="26"/>
      <c r="FX120" s="26"/>
      <c r="FY120" s="26"/>
      <c r="FZ120" s="26"/>
      <c r="GA120" s="26"/>
      <c r="GB120" s="26"/>
      <c r="GC120" s="26"/>
      <c r="GD120" s="26"/>
      <c r="GE120" s="26"/>
      <c r="GF120" s="26"/>
      <c r="GG120" s="26"/>
      <c r="GH120" s="26"/>
      <c r="GI120" s="26"/>
      <c r="GJ120" s="26"/>
      <c r="GK120" s="26"/>
      <c r="GL120" s="26"/>
      <c r="GM120" s="26"/>
      <c r="GN120" s="26"/>
      <c r="GO120" s="26"/>
      <c r="GP120" s="26"/>
      <c r="GQ120" s="26"/>
      <c r="GR120" s="26"/>
      <c r="GS120" s="26"/>
      <c r="GT120" s="26"/>
      <c r="GU120" s="26"/>
      <c r="GV120" s="26"/>
      <c r="GW120" s="26"/>
      <c r="GX120" s="26"/>
      <c r="GY120" s="26"/>
      <c r="GZ120" s="26"/>
      <c r="HA120" s="26"/>
      <c r="HB120" s="26"/>
      <c r="HC120" s="26"/>
      <c r="HD120" s="26"/>
      <c r="HE120" s="26"/>
      <c r="HF120" s="26"/>
      <c r="HG120" s="26"/>
      <c r="HH120" s="26"/>
      <c r="HI120" s="26"/>
      <c r="HJ120" s="26"/>
      <c r="HK120" s="26"/>
      <c r="HL120" s="26"/>
      <c r="HM120" s="26"/>
      <c r="HN120" s="26"/>
      <c r="HO120" s="26"/>
      <c r="HP120" s="26"/>
      <c r="HQ120" s="26"/>
      <c r="HR120" s="26"/>
      <c r="HS120" s="26"/>
      <c r="HT120" s="26"/>
      <c r="HU120" s="26"/>
      <c r="HV120" s="26"/>
      <c r="HW120" s="26"/>
      <c r="HX120" s="26"/>
      <c r="HY120" s="26"/>
      <c r="HZ120" s="26"/>
      <c r="IA120" s="26"/>
      <c r="IB120" s="26"/>
      <c r="IC120" s="26"/>
      <c r="ID120" s="26"/>
      <c r="IE120" s="26"/>
      <c r="IF120" s="26"/>
      <c r="IG120" s="26"/>
      <c r="IH120" s="26"/>
      <c r="II120" s="26"/>
      <c r="IJ120" s="26"/>
      <c r="IK120" s="26"/>
      <c r="IL120" s="26"/>
      <c r="IM120" s="26"/>
      <c r="IN120" s="26"/>
      <c r="IO120" s="26"/>
      <c r="IP120" s="26"/>
      <c r="IQ120" s="26"/>
      <c r="IR120" s="26"/>
      <c r="IS120" s="26"/>
      <c r="IT120" s="26"/>
      <c r="IU120" s="26"/>
      <c r="IV120" s="26"/>
      <c r="IW120" s="26"/>
      <c r="IX120" s="26"/>
      <c r="IY120" s="26"/>
      <c r="IZ120" s="26"/>
      <c r="JA120" s="26"/>
      <c r="JB120" s="26"/>
      <c r="JC120" s="26"/>
      <c r="JD120" s="26"/>
      <c r="JE120" s="26"/>
      <c r="JF120" s="26"/>
      <c r="JG120" s="26"/>
      <c r="JH120" s="26"/>
      <c r="JI120" s="26"/>
      <c r="JJ120" s="26"/>
      <c r="JK120" s="26"/>
      <c r="JL120" s="26"/>
      <c r="JM120" s="26"/>
      <c r="JN120" s="27"/>
    </row>
    <row r="121" spans="1:274" ht="13" customHeight="1">
      <c r="A121" s="1251"/>
      <c r="B121" s="269" t="s">
        <v>1233</v>
      </c>
      <c r="C121" s="269" t="s">
        <v>1203</v>
      </c>
      <c r="D121" s="270">
        <v>1</v>
      </c>
      <c r="E121" s="331" t="s">
        <v>1476</v>
      </c>
      <c r="F121" s="268">
        <v>328</v>
      </c>
      <c r="G121" s="332"/>
      <c r="H121" s="333"/>
      <c r="I121" s="334"/>
      <c r="J121" s="335"/>
      <c r="K121" s="336"/>
      <c r="L121" s="337"/>
      <c r="M121" s="246">
        <f t="shared" si="11"/>
        <v>0</v>
      </c>
      <c r="N121" s="247">
        <f t="shared" si="12"/>
        <v>0</v>
      </c>
      <c r="O121" s="248" t="str">
        <f t="shared" si="13"/>
        <v>-</v>
      </c>
      <c r="P121" s="249">
        <v>8.9</v>
      </c>
      <c r="Q121" s="250">
        <f t="shared" si="7"/>
        <v>0</v>
      </c>
      <c r="R121" s="251"/>
      <c r="S121" s="271" t="s">
        <v>1261</v>
      </c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4"/>
      <c r="AM121" s="40"/>
      <c r="AN121" s="40"/>
      <c r="AO121" s="40"/>
      <c r="AP121" s="40"/>
      <c r="AQ121" s="40">
        <v>1</v>
      </c>
      <c r="AR121" s="40"/>
      <c r="AS121" s="41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  <c r="HN121" s="26"/>
      <c r="HO121" s="26"/>
      <c r="HP121" s="26"/>
      <c r="HQ121" s="26"/>
      <c r="HR121" s="26"/>
      <c r="HS121" s="26"/>
      <c r="HT121" s="26"/>
      <c r="HU121" s="26"/>
      <c r="HV121" s="26"/>
      <c r="HW121" s="26"/>
      <c r="HX121" s="26"/>
      <c r="HY121" s="26"/>
      <c r="HZ121" s="26"/>
      <c r="IA121" s="26"/>
      <c r="IB121" s="26"/>
      <c r="IC121" s="26"/>
      <c r="ID121" s="26"/>
      <c r="IE121" s="26"/>
      <c r="IF121" s="26"/>
      <c r="IG121" s="26"/>
      <c r="IH121" s="26"/>
      <c r="II121" s="26"/>
      <c r="IJ121" s="26"/>
      <c r="IK121" s="26"/>
      <c r="IL121" s="26"/>
      <c r="IM121" s="26"/>
      <c r="IN121" s="26"/>
      <c r="IO121" s="26"/>
      <c r="IP121" s="26"/>
      <c r="IQ121" s="26"/>
      <c r="IR121" s="26"/>
      <c r="IS121" s="26"/>
      <c r="IT121" s="26"/>
      <c r="IU121" s="26"/>
      <c r="IV121" s="26"/>
      <c r="IW121" s="26"/>
      <c r="IX121" s="26"/>
      <c r="IY121" s="26"/>
      <c r="IZ121" s="26"/>
      <c r="JA121" s="26"/>
      <c r="JB121" s="26"/>
      <c r="JC121" s="26"/>
      <c r="JD121" s="26"/>
      <c r="JE121" s="26"/>
      <c r="JF121" s="26"/>
      <c r="JG121" s="26"/>
      <c r="JH121" s="26"/>
      <c r="JI121" s="26"/>
      <c r="JJ121" s="26"/>
      <c r="JK121" s="26"/>
      <c r="JL121" s="26"/>
      <c r="JM121" s="26"/>
      <c r="JN121" s="27"/>
    </row>
    <row r="122" spans="1:274" ht="13" customHeight="1">
      <c r="A122" s="1251"/>
      <c r="B122" s="269" t="s">
        <v>1234</v>
      </c>
      <c r="C122" s="269" t="s">
        <v>1204</v>
      </c>
      <c r="D122" s="270">
        <v>1</v>
      </c>
      <c r="E122" s="331" t="s">
        <v>1477</v>
      </c>
      <c r="F122" s="268">
        <v>273</v>
      </c>
      <c r="G122" s="332"/>
      <c r="H122" s="333"/>
      <c r="I122" s="334"/>
      <c r="J122" s="335"/>
      <c r="K122" s="336"/>
      <c r="L122" s="337"/>
      <c r="M122" s="246">
        <f t="shared" si="11"/>
        <v>0</v>
      </c>
      <c r="N122" s="247">
        <f t="shared" si="12"/>
        <v>0</v>
      </c>
      <c r="O122" s="248" t="str">
        <f t="shared" si="13"/>
        <v>-</v>
      </c>
      <c r="P122" s="249">
        <v>4.8</v>
      </c>
      <c r="Q122" s="250">
        <f t="shared" si="7"/>
        <v>0</v>
      </c>
      <c r="R122" s="251"/>
      <c r="S122" s="271" t="s">
        <v>1261</v>
      </c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4"/>
      <c r="AM122" s="40"/>
      <c r="AN122" s="40"/>
      <c r="AO122" s="40"/>
      <c r="AP122" s="40">
        <v>1</v>
      </c>
      <c r="AQ122" s="40"/>
      <c r="AR122" s="40"/>
      <c r="AS122" s="41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/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/>
      <c r="HH122" s="26"/>
      <c r="HI122" s="26"/>
      <c r="HJ122" s="26"/>
      <c r="HK122" s="26"/>
      <c r="HL122" s="26"/>
      <c r="HM122" s="26"/>
      <c r="HN122" s="26"/>
      <c r="HO122" s="26"/>
      <c r="HP122" s="26"/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6"/>
      <c r="IF122" s="26"/>
      <c r="IG122" s="26"/>
      <c r="IH122" s="26"/>
      <c r="II122" s="26"/>
      <c r="IJ122" s="26"/>
      <c r="IK122" s="26"/>
      <c r="IL122" s="26"/>
      <c r="IM122" s="26"/>
      <c r="IN122" s="26"/>
      <c r="IO122" s="26"/>
      <c r="IP122" s="26"/>
      <c r="IQ122" s="26"/>
      <c r="IR122" s="26"/>
      <c r="IS122" s="26"/>
      <c r="IT122" s="26"/>
      <c r="IU122" s="26"/>
      <c r="IV122" s="26"/>
      <c r="IW122" s="26"/>
      <c r="IX122" s="26"/>
      <c r="IY122" s="26"/>
      <c r="IZ122" s="26"/>
      <c r="JA122" s="26"/>
      <c r="JB122" s="26"/>
      <c r="JC122" s="26"/>
      <c r="JD122" s="26"/>
      <c r="JE122" s="26"/>
      <c r="JF122" s="26"/>
      <c r="JG122" s="26"/>
      <c r="JH122" s="26"/>
      <c r="JI122" s="26"/>
      <c r="JJ122" s="26"/>
      <c r="JK122" s="26"/>
      <c r="JL122" s="26"/>
      <c r="JM122" s="26"/>
      <c r="JN122" s="27"/>
    </row>
    <row r="123" spans="1:274" ht="13" customHeight="1">
      <c r="A123" s="1251"/>
      <c r="B123" s="269" t="s">
        <v>1235</v>
      </c>
      <c r="C123" s="269" t="s">
        <v>1205</v>
      </c>
      <c r="D123" s="270">
        <v>1</v>
      </c>
      <c r="E123" s="331" t="s">
        <v>1477</v>
      </c>
      <c r="F123" s="268">
        <v>273</v>
      </c>
      <c r="G123" s="332"/>
      <c r="H123" s="333"/>
      <c r="I123" s="334"/>
      <c r="J123" s="335"/>
      <c r="K123" s="336"/>
      <c r="L123" s="337"/>
      <c r="M123" s="246">
        <f t="shared" si="11"/>
        <v>0</v>
      </c>
      <c r="N123" s="247">
        <f t="shared" si="12"/>
        <v>0</v>
      </c>
      <c r="O123" s="248" t="str">
        <f t="shared" si="13"/>
        <v>-</v>
      </c>
      <c r="P123" s="249">
        <v>4.8</v>
      </c>
      <c r="Q123" s="250">
        <f t="shared" si="7"/>
        <v>0</v>
      </c>
      <c r="R123" s="251"/>
      <c r="S123" s="271" t="s">
        <v>1261</v>
      </c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4"/>
      <c r="AM123" s="40"/>
      <c r="AN123" s="40"/>
      <c r="AO123" s="40"/>
      <c r="AP123" s="40">
        <v>1</v>
      </c>
      <c r="AQ123" s="40"/>
      <c r="AR123" s="40"/>
      <c r="AS123" s="41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/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6"/>
      <c r="IF123" s="26"/>
      <c r="IG123" s="26"/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  <c r="IR123" s="26"/>
      <c r="IS123" s="26"/>
      <c r="IT123" s="26"/>
      <c r="IU123" s="26"/>
      <c r="IV123" s="26"/>
      <c r="IW123" s="26"/>
      <c r="IX123" s="26"/>
      <c r="IY123" s="26"/>
      <c r="IZ123" s="26"/>
      <c r="JA123" s="26"/>
      <c r="JB123" s="26"/>
      <c r="JC123" s="26"/>
      <c r="JD123" s="26"/>
      <c r="JE123" s="26"/>
      <c r="JF123" s="26"/>
      <c r="JG123" s="26"/>
      <c r="JH123" s="26"/>
      <c r="JI123" s="26"/>
      <c r="JJ123" s="26"/>
      <c r="JK123" s="26"/>
      <c r="JL123" s="26"/>
      <c r="JM123" s="26"/>
      <c r="JN123" s="27"/>
    </row>
    <row r="124" spans="1:274" ht="13" customHeight="1">
      <c r="A124" s="1251"/>
      <c r="B124" s="269" t="s">
        <v>1242</v>
      </c>
      <c r="C124" s="269" t="s">
        <v>1239</v>
      </c>
      <c r="D124" s="270">
        <v>2</v>
      </c>
      <c r="E124" s="331" t="s">
        <v>1478</v>
      </c>
      <c r="F124" s="268">
        <v>439</v>
      </c>
      <c r="G124" s="332"/>
      <c r="H124" s="333"/>
      <c r="I124" s="334"/>
      <c r="J124" s="335"/>
      <c r="K124" s="336"/>
      <c r="L124" s="337"/>
      <c r="M124" s="246">
        <f t="shared" si="11"/>
        <v>0</v>
      </c>
      <c r="N124" s="247">
        <f t="shared" si="12"/>
        <v>0</v>
      </c>
      <c r="O124" s="248" t="str">
        <f t="shared" si="13"/>
        <v>-</v>
      </c>
      <c r="P124" s="281">
        <v>18.600000000000001</v>
      </c>
      <c r="Q124" s="250">
        <f t="shared" si="7"/>
        <v>0</v>
      </c>
      <c r="R124" s="251"/>
      <c r="S124" s="271" t="s">
        <v>1257</v>
      </c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4"/>
      <c r="AM124" s="40"/>
      <c r="AN124" s="40"/>
      <c r="AO124" s="40"/>
      <c r="AP124" s="40">
        <v>2</v>
      </c>
      <c r="AQ124" s="40"/>
      <c r="AR124" s="40"/>
      <c r="AS124" s="41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  <c r="GT124" s="26"/>
      <c r="GU124" s="26"/>
      <c r="GV124" s="26"/>
      <c r="GW124" s="26"/>
      <c r="GX124" s="26"/>
      <c r="GY124" s="26"/>
      <c r="GZ124" s="26"/>
      <c r="HA124" s="26"/>
      <c r="HB124" s="26"/>
      <c r="HC124" s="26"/>
      <c r="HD124" s="26"/>
      <c r="HE124" s="26"/>
      <c r="HF124" s="26"/>
      <c r="HG124" s="26"/>
      <c r="HH124" s="26"/>
      <c r="HI124" s="26"/>
      <c r="HJ124" s="26"/>
      <c r="HK124" s="26"/>
      <c r="HL124" s="26"/>
      <c r="HM124" s="26"/>
      <c r="HN124" s="26"/>
      <c r="HO124" s="26"/>
      <c r="HP124" s="26"/>
      <c r="HQ124" s="26"/>
      <c r="HR124" s="26"/>
      <c r="HS124" s="26"/>
      <c r="HT124" s="26"/>
      <c r="HU124" s="26"/>
      <c r="HV124" s="26"/>
      <c r="HW124" s="26"/>
      <c r="HX124" s="26"/>
      <c r="HY124" s="26"/>
      <c r="HZ124" s="26"/>
      <c r="IA124" s="26"/>
      <c r="IB124" s="26"/>
      <c r="IC124" s="26"/>
      <c r="ID124" s="26"/>
      <c r="IE124" s="26"/>
      <c r="IF124" s="26"/>
      <c r="IG124" s="26"/>
      <c r="IH124" s="26"/>
      <c r="II124" s="26"/>
      <c r="IJ124" s="26"/>
      <c r="IK124" s="26"/>
      <c r="IL124" s="26"/>
      <c r="IM124" s="26"/>
      <c r="IN124" s="26"/>
      <c r="IO124" s="26"/>
      <c r="IP124" s="26"/>
      <c r="IQ124" s="26"/>
      <c r="IR124" s="26"/>
      <c r="IS124" s="26"/>
      <c r="IT124" s="26"/>
      <c r="IU124" s="26"/>
      <c r="IV124" s="26"/>
      <c r="IW124" s="26"/>
      <c r="IX124" s="26"/>
      <c r="IY124" s="26"/>
      <c r="IZ124" s="26"/>
      <c r="JA124" s="26"/>
      <c r="JB124" s="26"/>
      <c r="JC124" s="26"/>
      <c r="JD124" s="26"/>
      <c r="JE124" s="26"/>
      <c r="JF124" s="26"/>
      <c r="JG124" s="26"/>
      <c r="JH124" s="26"/>
      <c r="JI124" s="26"/>
      <c r="JJ124" s="26"/>
      <c r="JK124" s="26"/>
      <c r="JL124" s="26"/>
      <c r="JM124" s="26"/>
      <c r="JN124" s="27"/>
    </row>
    <row r="125" spans="1:274" ht="13" customHeight="1">
      <c r="A125" s="1251"/>
      <c r="B125" s="269" t="s">
        <v>1243</v>
      </c>
      <c r="C125" s="269" t="s">
        <v>1240</v>
      </c>
      <c r="D125" s="270">
        <v>1</v>
      </c>
      <c r="E125" s="331" t="s">
        <v>1479</v>
      </c>
      <c r="F125" s="268">
        <v>328</v>
      </c>
      <c r="G125" s="332"/>
      <c r="H125" s="333"/>
      <c r="I125" s="334"/>
      <c r="J125" s="335"/>
      <c r="K125" s="336"/>
      <c r="L125" s="337"/>
      <c r="M125" s="246">
        <f t="shared" si="11"/>
        <v>0</v>
      </c>
      <c r="N125" s="247">
        <f t="shared" si="12"/>
        <v>0</v>
      </c>
      <c r="O125" s="248" t="str">
        <f t="shared" si="13"/>
        <v>-</v>
      </c>
      <c r="P125" s="281">
        <v>8.9</v>
      </c>
      <c r="Q125" s="250">
        <f t="shared" si="7"/>
        <v>0</v>
      </c>
      <c r="R125" s="251"/>
      <c r="S125" s="271" t="s">
        <v>1257</v>
      </c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4"/>
      <c r="AM125" s="40"/>
      <c r="AN125" s="40"/>
      <c r="AO125" s="40"/>
      <c r="AP125" s="40">
        <v>1</v>
      </c>
      <c r="AQ125" s="40"/>
      <c r="AR125" s="40"/>
      <c r="AS125" s="41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6"/>
      <c r="IF125" s="26"/>
      <c r="IG125" s="26"/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  <c r="IR125" s="26"/>
      <c r="IS125" s="26"/>
      <c r="IT125" s="26"/>
      <c r="IU125" s="26"/>
      <c r="IV125" s="26"/>
      <c r="IW125" s="26"/>
      <c r="IX125" s="26"/>
      <c r="IY125" s="26"/>
      <c r="IZ125" s="26"/>
      <c r="JA125" s="26"/>
      <c r="JB125" s="26"/>
      <c r="JC125" s="26"/>
      <c r="JD125" s="26"/>
      <c r="JE125" s="26"/>
      <c r="JF125" s="26"/>
      <c r="JG125" s="26"/>
      <c r="JH125" s="26"/>
      <c r="JI125" s="26"/>
      <c r="JJ125" s="26"/>
      <c r="JK125" s="26"/>
      <c r="JL125" s="26"/>
      <c r="JM125" s="26"/>
      <c r="JN125" s="27"/>
    </row>
    <row r="126" spans="1:274" ht="13" customHeight="1">
      <c r="A126" s="1251"/>
      <c r="B126" s="269" t="s">
        <v>1244</v>
      </c>
      <c r="C126" s="269" t="s">
        <v>1241</v>
      </c>
      <c r="D126" s="270">
        <v>1</v>
      </c>
      <c r="E126" s="331" t="s">
        <v>1479</v>
      </c>
      <c r="F126" s="268">
        <v>328</v>
      </c>
      <c r="G126" s="332"/>
      <c r="H126" s="333"/>
      <c r="I126" s="334"/>
      <c r="J126" s="335"/>
      <c r="K126" s="336"/>
      <c r="L126" s="337"/>
      <c r="M126" s="246">
        <f t="shared" si="11"/>
        <v>0</v>
      </c>
      <c r="N126" s="247">
        <f t="shared" si="12"/>
        <v>0</v>
      </c>
      <c r="O126" s="248" t="str">
        <f t="shared" si="13"/>
        <v>-</v>
      </c>
      <c r="P126" s="281">
        <v>8.8000000000000007</v>
      </c>
      <c r="Q126" s="250">
        <f t="shared" ref="Q126:Q135" si="14">P126*M126</f>
        <v>0</v>
      </c>
      <c r="R126" s="251"/>
      <c r="S126" s="271" t="s">
        <v>1257</v>
      </c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4"/>
      <c r="AM126" s="40"/>
      <c r="AN126" s="40"/>
      <c r="AO126" s="40"/>
      <c r="AP126" s="40">
        <v>1</v>
      </c>
      <c r="AQ126" s="40"/>
      <c r="AR126" s="40"/>
      <c r="AS126" s="41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  <c r="HN126" s="26"/>
      <c r="HO126" s="26"/>
      <c r="HP126" s="26"/>
      <c r="HQ126" s="26"/>
      <c r="HR126" s="26"/>
      <c r="HS126" s="26"/>
      <c r="HT126" s="26"/>
      <c r="HU126" s="26"/>
      <c r="HV126" s="26"/>
      <c r="HW126" s="26"/>
      <c r="HX126" s="26"/>
      <c r="HY126" s="26"/>
      <c r="HZ126" s="26"/>
      <c r="IA126" s="26"/>
      <c r="IB126" s="26"/>
      <c r="IC126" s="26"/>
      <c r="ID126" s="26"/>
      <c r="IE126" s="26"/>
      <c r="IF126" s="26"/>
      <c r="IG126" s="26"/>
      <c r="IH126" s="26"/>
      <c r="II126" s="26"/>
      <c r="IJ126" s="26"/>
      <c r="IK126" s="26"/>
      <c r="IL126" s="26"/>
      <c r="IM126" s="26"/>
      <c r="IN126" s="26"/>
      <c r="IO126" s="26"/>
      <c r="IP126" s="26"/>
      <c r="IQ126" s="26"/>
      <c r="IR126" s="26"/>
      <c r="IS126" s="26"/>
      <c r="IT126" s="26"/>
      <c r="IU126" s="26"/>
      <c r="IV126" s="26"/>
      <c r="IW126" s="26"/>
      <c r="IX126" s="26"/>
      <c r="IY126" s="26"/>
      <c r="IZ126" s="26"/>
      <c r="JA126" s="26"/>
      <c r="JB126" s="26"/>
      <c r="JC126" s="26"/>
      <c r="JD126" s="26"/>
      <c r="JE126" s="26"/>
      <c r="JF126" s="26"/>
      <c r="JG126" s="26"/>
      <c r="JH126" s="26"/>
      <c r="JI126" s="26"/>
      <c r="JJ126" s="26"/>
      <c r="JK126" s="26"/>
      <c r="JL126" s="26"/>
      <c r="JM126" s="26"/>
      <c r="JN126" s="27"/>
    </row>
    <row r="127" spans="1:274" ht="13" customHeight="1">
      <c r="A127" s="1251"/>
      <c r="B127" s="269" t="s">
        <v>1294</v>
      </c>
      <c r="C127" s="269" t="s">
        <v>1297</v>
      </c>
      <c r="D127" s="270">
        <v>2</v>
      </c>
      <c r="E127" s="331" t="s">
        <v>1480</v>
      </c>
      <c r="F127" s="268">
        <v>657</v>
      </c>
      <c r="G127" s="332"/>
      <c r="H127" s="333"/>
      <c r="I127" s="334"/>
      <c r="J127" s="335"/>
      <c r="K127" s="336"/>
      <c r="L127" s="337"/>
      <c r="M127" s="246">
        <f t="shared" si="11"/>
        <v>0</v>
      </c>
      <c r="N127" s="247">
        <f t="shared" si="12"/>
        <v>0</v>
      </c>
      <c r="O127" s="248" t="str">
        <f t="shared" si="13"/>
        <v>-</v>
      </c>
      <c r="P127" s="281">
        <v>39.1</v>
      </c>
      <c r="Q127" s="250">
        <f t="shared" si="14"/>
        <v>0</v>
      </c>
      <c r="R127" s="251"/>
      <c r="S127" s="271" t="s">
        <v>1258</v>
      </c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4"/>
      <c r="AM127" s="40"/>
      <c r="AN127" s="40"/>
      <c r="AO127" s="40"/>
      <c r="AP127" s="40"/>
      <c r="AQ127" s="40">
        <v>2</v>
      </c>
      <c r="AR127" s="40"/>
      <c r="AS127" s="41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/>
      <c r="EZ127" s="26"/>
      <c r="FA127" s="26"/>
      <c r="FB127" s="26"/>
      <c r="FC127" s="26"/>
      <c r="FD127" s="26"/>
      <c r="FE127" s="26"/>
      <c r="FF127" s="26"/>
      <c r="FG127" s="26"/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6"/>
      <c r="IF127" s="26"/>
      <c r="IG127" s="26"/>
      <c r="IH127" s="26"/>
      <c r="II127" s="26"/>
      <c r="IJ127" s="26"/>
      <c r="IK127" s="26"/>
      <c r="IL127" s="26"/>
      <c r="IM127" s="26"/>
      <c r="IN127" s="26"/>
      <c r="IO127" s="26"/>
      <c r="IP127" s="26"/>
      <c r="IQ127" s="26"/>
      <c r="IR127" s="26"/>
      <c r="IS127" s="26"/>
      <c r="IT127" s="26"/>
      <c r="IU127" s="26"/>
      <c r="IV127" s="26"/>
      <c r="IW127" s="26"/>
      <c r="IX127" s="26"/>
      <c r="IY127" s="26"/>
      <c r="IZ127" s="26"/>
      <c r="JA127" s="26"/>
      <c r="JB127" s="26"/>
      <c r="JC127" s="26"/>
      <c r="JD127" s="26"/>
      <c r="JE127" s="26"/>
      <c r="JF127" s="26"/>
      <c r="JG127" s="26"/>
      <c r="JH127" s="26"/>
      <c r="JI127" s="26"/>
      <c r="JJ127" s="26"/>
      <c r="JK127" s="26"/>
      <c r="JL127" s="26"/>
      <c r="JM127" s="26"/>
      <c r="JN127" s="27"/>
    </row>
    <row r="128" spans="1:274" ht="13" customHeight="1">
      <c r="A128" s="1251"/>
      <c r="B128" s="269" t="s">
        <v>1295</v>
      </c>
      <c r="C128" s="269" t="s">
        <v>1298</v>
      </c>
      <c r="D128" s="270">
        <v>1</v>
      </c>
      <c r="E128" s="331" t="s">
        <v>1481</v>
      </c>
      <c r="F128" s="268">
        <v>439</v>
      </c>
      <c r="G128" s="332"/>
      <c r="H128" s="333"/>
      <c r="I128" s="334"/>
      <c r="J128" s="335"/>
      <c r="K128" s="336"/>
      <c r="L128" s="337"/>
      <c r="M128" s="246">
        <f t="shared" si="11"/>
        <v>0</v>
      </c>
      <c r="N128" s="247">
        <f t="shared" si="12"/>
        <v>0</v>
      </c>
      <c r="O128" s="248" t="str">
        <f t="shared" si="13"/>
        <v>-</v>
      </c>
      <c r="P128" s="281">
        <v>18.899999999999999</v>
      </c>
      <c r="Q128" s="250">
        <f t="shared" si="14"/>
        <v>0</v>
      </c>
      <c r="R128" s="251"/>
      <c r="S128" s="271" t="s">
        <v>1258</v>
      </c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4"/>
      <c r="AM128" s="40"/>
      <c r="AN128" s="40"/>
      <c r="AO128" s="40"/>
      <c r="AP128" s="40"/>
      <c r="AQ128" s="40">
        <v>1</v>
      </c>
      <c r="AR128" s="40"/>
      <c r="AS128" s="41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/>
      <c r="EL128" s="26"/>
      <c r="EM128" s="26"/>
      <c r="EN128" s="26"/>
      <c r="EO128" s="26"/>
      <c r="EP128" s="26"/>
      <c r="EQ128" s="26"/>
      <c r="ER128" s="26"/>
      <c r="ES128" s="26"/>
      <c r="ET128" s="26"/>
      <c r="EU128" s="26"/>
      <c r="EV128" s="26"/>
      <c r="EW128" s="26"/>
      <c r="EX128" s="26"/>
      <c r="EY128" s="26"/>
      <c r="EZ128" s="26"/>
      <c r="FA128" s="26"/>
      <c r="FB128" s="26"/>
      <c r="FC128" s="26"/>
      <c r="FD128" s="26"/>
      <c r="FE128" s="26"/>
      <c r="FF128" s="26"/>
      <c r="FG128" s="26"/>
      <c r="FH128" s="26"/>
      <c r="FI128" s="26"/>
      <c r="FJ128" s="26"/>
      <c r="FK128" s="26"/>
      <c r="FL128" s="26"/>
      <c r="FM128" s="26"/>
      <c r="FN128" s="26"/>
      <c r="FO128" s="26"/>
      <c r="FP128" s="26"/>
      <c r="FQ128" s="26"/>
      <c r="FR128" s="26"/>
      <c r="FS128" s="26"/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/>
      <c r="GR128" s="26"/>
      <c r="GS128" s="26"/>
      <c r="GT128" s="26"/>
      <c r="GU128" s="26"/>
      <c r="GV128" s="26"/>
      <c r="GW128" s="26"/>
      <c r="GX128" s="26"/>
      <c r="GY128" s="26"/>
      <c r="GZ128" s="26"/>
      <c r="HA128" s="26"/>
      <c r="HB128" s="26"/>
      <c r="HC128" s="26"/>
      <c r="HD128" s="26"/>
      <c r="HE128" s="26"/>
      <c r="HF128" s="26"/>
      <c r="HG128" s="26"/>
      <c r="HH128" s="26"/>
      <c r="HI128" s="26"/>
      <c r="HJ128" s="26"/>
      <c r="HK128" s="26"/>
      <c r="HL128" s="26"/>
      <c r="HM128" s="26"/>
      <c r="HN128" s="26"/>
      <c r="HO128" s="26"/>
      <c r="HP128" s="26"/>
      <c r="HQ128" s="26"/>
      <c r="HR128" s="26"/>
      <c r="HS128" s="26"/>
      <c r="HT128" s="26"/>
      <c r="HU128" s="26"/>
      <c r="HV128" s="26"/>
      <c r="HW128" s="26"/>
      <c r="HX128" s="26"/>
      <c r="HY128" s="26"/>
      <c r="HZ128" s="26"/>
      <c r="IA128" s="26"/>
      <c r="IB128" s="26"/>
      <c r="IC128" s="26"/>
      <c r="ID128" s="26"/>
      <c r="IE128" s="26"/>
      <c r="IF128" s="26"/>
      <c r="IG128" s="26"/>
      <c r="IH128" s="26"/>
      <c r="II128" s="26"/>
      <c r="IJ128" s="26"/>
      <c r="IK128" s="26"/>
      <c r="IL128" s="26"/>
      <c r="IM128" s="26"/>
      <c r="IN128" s="26"/>
      <c r="IO128" s="26"/>
      <c r="IP128" s="26"/>
      <c r="IQ128" s="26"/>
      <c r="IR128" s="26"/>
      <c r="IS128" s="26"/>
      <c r="IT128" s="26"/>
      <c r="IU128" s="26"/>
      <c r="IV128" s="26"/>
      <c r="IW128" s="26"/>
      <c r="IX128" s="26"/>
      <c r="IY128" s="26"/>
      <c r="IZ128" s="26"/>
      <c r="JA128" s="26"/>
      <c r="JB128" s="26"/>
      <c r="JC128" s="26"/>
      <c r="JD128" s="26"/>
      <c r="JE128" s="26"/>
      <c r="JF128" s="26"/>
      <c r="JG128" s="26"/>
      <c r="JH128" s="26"/>
      <c r="JI128" s="26"/>
      <c r="JJ128" s="26"/>
      <c r="JK128" s="26"/>
      <c r="JL128" s="26"/>
      <c r="JM128" s="26"/>
      <c r="JN128" s="27"/>
    </row>
    <row r="129" spans="1:274" ht="13" customHeight="1">
      <c r="A129" s="1251"/>
      <c r="B129" s="269" t="s">
        <v>1296</v>
      </c>
      <c r="C129" s="269" t="s">
        <v>1299</v>
      </c>
      <c r="D129" s="270">
        <v>1</v>
      </c>
      <c r="E129" s="331" t="s">
        <v>1481</v>
      </c>
      <c r="F129" s="268">
        <v>439</v>
      </c>
      <c r="G129" s="332"/>
      <c r="H129" s="333"/>
      <c r="I129" s="334"/>
      <c r="J129" s="335"/>
      <c r="K129" s="336"/>
      <c r="L129" s="337"/>
      <c r="M129" s="246">
        <f t="shared" si="11"/>
        <v>0</v>
      </c>
      <c r="N129" s="247">
        <f t="shared" si="12"/>
        <v>0</v>
      </c>
      <c r="O129" s="248" t="str">
        <f t="shared" si="13"/>
        <v>-</v>
      </c>
      <c r="P129" s="281">
        <v>18.8</v>
      </c>
      <c r="Q129" s="250">
        <f t="shared" si="14"/>
        <v>0</v>
      </c>
      <c r="R129" s="251"/>
      <c r="S129" s="271" t="s">
        <v>1258</v>
      </c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4"/>
      <c r="AM129" s="40"/>
      <c r="AN129" s="40"/>
      <c r="AO129" s="40"/>
      <c r="AP129" s="40"/>
      <c r="AQ129" s="40">
        <v>1</v>
      </c>
      <c r="AR129" s="40"/>
      <c r="AS129" s="41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  <c r="ED129" s="26"/>
      <c r="EE129" s="26"/>
      <c r="EF129" s="26"/>
      <c r="EG129" s="26"/>
      <c r="EH129" s="26"/>
      <c r="EI129" s="26"/>
      <c r="EJ129" s="26"/>
      <c r="EK129" s="26"/>
      <c r="EL129" s="26"/>
      <c r="EM129" s="26"/>
      <c r="EN129" s="26"/>
      <c r="EO129" s="26"/>
      <c r="EP129" s="26"/>
      <c r="EQ129" s="26"/>
      <c r="ER129" s="26"/>
      <c r="ES129" s="26"/>
      <c r="ET129" s="26"/>
      <c r="EU129" s="26"/>
      <c r="EV129" s="26"/>
      <c r="EW129" s="26"/>
      <c r="EX129" s="26"/>
      <c r="EY129" s="26"/>
      <c r="EZ129" s="26"/>
      <c r="FA129" s="26"/>
      <c r="FB129" s="26"/>
      <c r="FC129" s="26"/>
      <c r="FD129" s="26"/>
      <c r="FE129" s="26"/>
      <c r="FF129" s="26"/>
      <c r="FG129" s="26"/>
      <c r="FH129" s="26"/>
      <c r="FI129" s="26"/>
      <c r="FJ129" s="26"/>
      <c r="FK129" s="26"/>
      <c r="FL129" s="26"/>
      <c r="FM129" s="26"/>
      <c r="FN129" s="26"/>
      <c r="FO129" s="26"/>
      <c r="FP129" s="26"/>
      <c r="FQ129" s="26"/>
      <c r="FR129" s="26"/>
      <c r="FS129" s="26"/>
      <c r="FT129" s="26"/>
      <c r="FU129" s="26"/>
      <c r="FV129" s="26"/>
      <c r="FW129" s="26"/>
      <c r="FX129" s="26"/>
      <c r="FY129" s="26"/>
      <c r="FZ129" s="26"/>
      <c r="GA129" s="26"/>
      <c r="GB129" s="26"/>
      <c r="GC129" s="26"/>
      <c r="GD129" s="26"/>
      <c r="GE129" s="26"/>
      <c r="GF129" s="26"/>
      <c r="GG129" s="26"/>
      <c r="GH129" s="26"/>
      <c r="GI129" s="26"/>
      <c r="GJ129" s="26"/>
      <c r="GK129" s="26"/>
      <c r="GL129" s="26"/>
      <c r="GM129" s="26"/>
      <c r="GN129" s="26"/>
      <c r="GO129" s="26"/>
      <c r="GP129" s="26"/>
      <c r="GQ129" s="26"/>
      <c r="GR129" s="26"/>
      <c r="GS129" s="26"/>
      <c r="GT129" s="26"/>
      <c r="GU129" s="26"/>
      <c r="GV129" s="26"/>
      <c r="GW129" s="26"/>
      <c r="GX129" s="26"/>
      <c r="GY129" s="26"/>
      <c r="GZ129" s="26"/>
      <c r="HA129" s="26"/>
      <c r="HB129" s="26"/>
      <c r="HC129" s="26"/>
      <c r="HD129" s="26"/>
      <c r="HE129" s="26"/>
      <c r="HF129" s="26"/>
      <c r="HG129" s="26"/>
      <c r="HH129" s="26"/>
      <c r="HI129" s="26"/>
      <c r="HJ129" s="26"/>
      <c r="HK129" s="26"/>
      <c r="HL129" s="26"/>
      <c r="HM129" s="26"/>
      <c r="HN129" s="26"/>
      <c r="HO129" s="26"/>
      <c r="HP129" s="26"/>
      <c r="HQ129" s="26"/>
      <c r="HR129" s="26"/>
      <c r="HS129" s="26"/>
      <c r="HT129" s="26"/>
      <c r="HU129" s="26"/>
      <c r="HV129" s="26"/>
      <c r="HW129" s="26"/>
      <c r="HX129" s="26"/>
      <c r="HY129" s="26"/>
      <c r="HZ129" s="26"/>
      <c r="IA129" s="26"/>
      <c r="IB129" s="26"/>
      <c r="IC129" s="26"/>
      <c r="ID129" s="26"/>
      <c r="IE129" s="26"/>
      <c r="IF129" s="26"/>
      <c r="IG129" s="26"/>
      <c r="IH129" s="26"/>
      <c r="II129" s="26"/>
      <c r="IJ129" s="26"/>
      <c r="IK129" s="26"/>
      <c r="IL129" s="26"/>
      <c r="IM129" s="26"/>
      <c r="IN129" s="26"/>
      <c r="IO129" s="26"/>
      <c r="IP129" s="26"/>
      <c r="IQ129" s="26"/>
      <c r="IR129" s="26"/>
      <c r="IS129" s="26"/>
      <c r="IT129" s="26"/>
      <c r="IU129" s="26"/>
      <c r="IV129" s="26"/>
      <c r="IW129" s="26"/>
      <c r="IX129" s="26"/>
      <c r="IY129" s="26"/>
      <c r="IZ129" s="26"/>
      <c r="JA129" s="26"/>
      <c r="JB129" s="26"/>
      <c r="JC129" s="26"/>
      <c r="JD129" s="26"/>
      <c r="JE129" s="26"/>
      <c r="JF129" s="26"/>
      <c r="JG129" s="26"/>
      <c r="JH129" s="26"/>
      <c r="JI129" s="26"/>
      <c r="JJ129" s="26"/>
      <c r="JK129" s="26"/>
      <c r="JL129" s="26"/>
      <c r="JM129" s="26"/>
      <c r="JN129" s="27"/>
    </row>
    <row r="130" spans="1:274" ht="13" customHeight="1">
      <c r="A130" s="1251"/>
      <c r="B130" s="269" t="s">
        <v>1236</v>
      </c>
      <c r="C130" s="269" t="s">
        <v>1206</v>
      </c>
      <c r="D130" s="270">
        <v>1</v>
      </c>
      <c r="E130" s="331" t="s">
        <v>1482</v>
      </c>
      <c r="F130" s="268">
        <v>345</v>
      </c>
      <c r="G130" s="332"/>
      <c r="H130" s="333"/>
      <c r="I130" s="334"/>
      <c r="J130" s="335"/>
      <c r="K130" s="336"/>
      <c r="L130" s="337"/>
      <c r="M130" s="246">
        <f t="shared" si="11"/>
        <v>0</v>
      </c>
      <c r="N130" s="247">
        <f t="shared" si="12"/>
        <v>0</v>
      </c>
      <c r="O130" s="248" t="str">
        <f t="shared" si="13"/>
        <v>-</v>
      </c>
      <c r="P130" s="249">
        <v>11</v>
      </c>
      <c r="Q130" s="250">
        <f t="shared" si="14"/>
        <v>0</v>
      </c>
      <c r="R130" s="251"/>
      <c r="S130" s="271" t="s">
        <v>1261</v>
      </c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4"/>
      <c r="AM130" s="40"/>
      <c r="AN130" s="40"/>
      <c r="AO130" s="40"/>
      <c r="AP130" s="40">
        <v>1</v>
      </c>
      <c r="AQ130" s="40"/>
      <c r="AR130" s="40"/>
      <c r="AS130" s="41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  <c r="EZ130" s="26"/>
      <c r="FA130" s="26"/>
      <c r="FB130" s="26"/>
      <c r="FC130" s="26"/>
      <c r="FD130" s="26"/>
      <c r="FE130" s="26"/>
      <c r="FF130" s="26"/>
      <c r="FG130" s="26"/>
      <c r="FH130" s="26"/>
      <c r="FI130" s="26"/>
      <c r="FJ130" s="26"/>
      <c r="FK130" s="26"/>
      <c r="FL130" s="26"/>
      <c r="FM130" s="26"/>
      <c r="FN130" s="26"/>
      <c r="FO130" s="26"/>
      <c r="FP130" s="26"/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6"/>
      <c r="GE130" s="26"/>
      <c r="GF130" s="26"/>
      <c r="GG130" s="26"/>
      <c r="GH130" s="26"/>
      <c r="GI130" s="26"/>
      <c r="GJ130" s="26"/>
      <c r="GK130" s="26"/>
      <c r="GL130" s="26"/>
      <c r="GM130" s="26"/>
      <c r="GN130" s="26"/>
      <c r="GO130" s="26"/>
      <c r="GP130" s="26"/>
      <c r="GQ130" s="26"/>
      <c r="GR130" s="26"/>
      <c r="GS130" s="26"/>
      <c r="GT130" s="26"/>
      <c r="GU130" s="26"/>
      <c r="GV130" s="26"/>
      <c r="GW130" s="26"/>
      <c r="GX130" s="26"/>
      <c r="GY130" s="26"/>
      <c r="GZ130" s="26"/>
      <c r="HA130" s="26"/>
      <c r="HB130" s="26"/>
      <c r="HC130" s="26"/>
      <c r="HD130" s="26"/>
      <c r="HE130" s="26"/>
      <c r="HF130" s="26"/>
      <c r="HG130" s="26"/>
      <c r="HH130" s="26"/>
      <c r="HI130" s="26"/>
      <c r="HJ130" s="26"/>
      <c r="HK130" s="26"/>
      <c r="HL130" s="26"/>
      <c r="HM130" s="26"/>
      <c r="HN130" s="26"/>
      <c r="HO130" s="26"/>
      <c r="HP130" s="26"/>
      <c r="HQ130" s="26"/>
      <c r="HR130" s="26"/>
      <c r="HS130" s="26"/>
      <c r="HT130" s="26"/>
      <c r="HU130" s="26"/>
      <c r="HV130" s="26"/>
      <c r="HW130" s="26"/>
      <c r="HX130" s="26"/>
      <c r="HY130" s="26"/>
      <c r="HZ130" s="26"/>
      <c r="IA130" s="26"/>
      <c r="IB130" s="26"/>
      <c r="IC130" s="26"/>
      <c r="ID130" s="26"/>
      <c r="IE130" s="26"/>
      <c r="IF130" s="26"/>
      <c r="IG130" s="26"/>
      <c r="IH130" s="26"/>
      <c r="II130" s="26"/>
      <c r="IJ130" s="26"/>
      <c r="IK130" s="26"/>
      <c r="IL130" s="26"/>
      <c r="IM130" s="26"/>
      <c r="IN130" s="26"/>
      <c r="IO130" s="26"/>
      <c r="IP130" s="26"/>
      <c r="IQ130" s="26"/>
      <c r="IR130" s="26"/>
      <c r="IS130" s="26"/>
      <c r="IT130" s="26"/>
      <c r="IU130" s="26"/>
      <c r="IV130" s="26"/>
      <c r="IW130" s="26"/>
      <c r="IX130" s="26"/>
      <c r="IY130" s="26"/>
      <c r="IZ130" s="26"/>
      <c r="JA130" s="26"/>
      <c r="JB130" s="26"/>
      <c r="JC130" s="26"/>
      <c r="JD130" s="26"/>
      <c r="JE130" s="26"/>
      <c r="JF130" s="26"/>
      <c r="JG130" s="26"/>
      <c r="JH130" s="26"/>
      <c r="JI130" s="26"/>
      <c r="JJ130" s="26"/>
      <c r="JK130" s="26"/>
      <c r="JL130" s="26"/>
      <c r="JM130" s="26"/>
      <c r="JN130" s="27"/>
    </row>
    <row r="131" spans="1:274" ht="13" customHeight="1">
      <c r="A131" s="1251"/>
      <c r="B131" s="269" t="s">
        <v>1237</v>
      </c>
      <c r="C131" s="269" t="s">
        <v>1207</v>
      </c>
      <c r="D131" s="270">
        <v>1</v>
      </c>
      <c r="E131" s="331" t="s">
        <v>1483</v>
      </c>
      <c r="F131" s="268">
        <v>273</v>
      </c>
      <c r="G131" s="332"/>
      <c r="H131" s="333"/>
      <c r="I131" s="334"/>
      <c r="J131" s="335"/>
      <c r="K131" s="336"/>
      <c r="L131" s="337"/>
      <c r="M131" s="246">
        <f t="shared" si="11"/>
        <v>0</v>
      </c>
      <c r="N131" s="247">
        <f t="shared" si="12"/>
        <v>0</v>
      </c>
      <c r="O131" s="248" t="str">
        <f t="shared" si="13"/>
        <v>-</v>
      </c>
      <c r="P131" s="249">
        <v>4.5999999999999996</v>
      </c>
      <c r="Q131" s="250">
        <f t="shared" si="14"/>
        <v>0</v>
      </c>
      <c r="R131" s="251"/>
      <c r="S131" s="271" t="s">
        <v>1261</v>
      </c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4"/>
      <c r="AM131" s="40"/>
      <c r="AN131" s="40"/>
      <c r="AO131" s="40"/>
      <c r="AP131" s="40">
        <v>1</v>
      </c>
      <c r="AQ131" s="40"/>
      <c r="AR131" s="40"/>
      <c r="AS131" s="41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/>
      <c r="EB131" s="26"/>
      <c r="EC131" s="26"/>
      <c r="ED131" s="26"/>
      <c r="EE131" s="26"/>
      <c r="EF131" s="26"/>
      <c r="EG131" s="26"/>
      <c r="EH131" s="26"/>
      <c r="EI131" s="26"/>
      <c r="EJ131" s="26"/>
      <c r="EK131" s="26"/>
      <c r="EL131" s="26"/>
      <c r="EM131" s="26"/>
      <c r="EN131" s="26"/>
      <c r="EO131" s="26"/>
      <c r="EP131" s="26"/>
      <c r="EQ131" s="26"/>
      <c r="ER131" s="26"/>
      <c r="ES131" s="26"/>
      <c r="ET131" s="26"/>
      <c r="EU131" s="26"/>
      <c r="EV131" s="26"/>
      <c r="EW131" s="26"/>
      <c r="EX131" s="26"/>
      <c r="EY131" s="26"/>
      <c r="EZ131" s="26"/>
      <c r="FA131" s="26"/>
      <c r="FB131" s="26"/>
      <c r="FC131" s="26"/>
      <c r="FD131" s="26"/>
      <c r="FE131" s="26"/>
      <c r="FF131" s="26"/>
      <c r="FG131" s="26"/>
      <c r="FH131" s="26"/>
      <c r="FI131" s="26"/>
      <c r="FJ131" s="26"/>
      <c r="FK131" s="26"/>
      <c r="FL131" s="26"/>
      <c r="FM131" s="26"/>
      <c r="FN131" s="26"/>
      <c r="FO131" s="26"/>
      <c r="FP131" s="26"/>
      <c r="FQ131" s="26"/>
      <c r="FR131" s="26"/>
      <c r="FS131" s="26"/>
      <c r="FT131" s="26"/>
      <c r="FU131" s="26"/>
      <c r="FV131" s="26"/>
      <c r="FW131" s="26"/>
      <c r="FX131" s="26"/>
      <c r="FY131" s="26"/>
      <c r="FZ131" s="26"/>
      <c r="GA131" s="26"/>
      <c r="GB131" s="26"/>
      <c r="GC131" s="26"/>
      <c r="GD131" s="26"/>
      <c r="GE131" s="26"/>
      <c r="GF131" s="26"/>
      <c r="GG131" s="26"/>
      <c r="GH131" s="26"/>
      <c r="GI131" s="26"/>
      <c r="GJ131" s="26"/>
      <c r="GK131" s="26"/>
      <c r="GL131" s="26"/>
      <c r="GM131" s="26"/>
      <c r="GN131" s="26"/>
      <c r="GO131" s="26"/>
      <c r="GP131" s="26"/>
      <c r="GQ131" s="26"/>
      <c r="GR131" s="26"/>
      <c r="GS131" s="26"/>
      <c r="GT131" s="26"/>
      <c r="GU131" s="26"/>
      <c r="GV131" s="26"/>
      <c r="GW131" s="26"/>
      <c r="GX131" s="26"/>
      <c r="GY131" s="26"/>
      <c r="GZ131" s="26"/>
      <c r="HA131" s="26"/>
      <c r="HB131" s="26"/>
      <c r="HC131" s="26"/>
      <c r="HD131" s="26"/>
      <c r="HE131" s="26"/>
      <c r="HF131" s="26"/>
      <c r="HG131" s="26"/>
      <c r="HH131" s="26"/>
      <c r="HI131" s="26"/>
      <c r="HJ131" s="26"/>
      <c r="HK131" s="26"/>
      <c r="HL131" s="26"/>
      <c r="HM131" s="26"/>
      <c r="HN131" s="26"/>
      <c r="HO131" s="26"/>
      <c r="HP131" s="26"/>
      <c r="HQ131" s="26"/>
      <c r="HR131" s="26"/>
      <c r="HS131" s="26"/>
      <c r="HT131" s="26"/>
      <c r="HU131" s="26"/>
      <c r="HV131" s="26"/>
      <c r="HW131" s="26"/>
      <c r="HX131" s="26"/>
      <c r="HY131" s="26"/>
      <c r="HZ131" s="26"/>
      <c r="IA131" s="26"/>
      <c r="IB131" s="26"/>
      <c r="IC131" s="26"/>
      <c r="ID131" s="26"/>
      <c r="IE131" s="26"/>
      <c r="IF131" s="26"/>
      <c r="IG131" s="26"/>
      <c r="IH131" s="26"/>
      <c r="II131" s="26"/>
      <c r="IJ131" s="26"/>
      <c r="IK131" s="26"/>
      <c r="IL131" s="26"/>
      <c r="IM131" s="26"/>
      <c r="IN131" s="26"/>
      <c r="IO131" s="26"/>
      <c r="IP131" s="26"/>
      <c r="IQ131" s="26"/>
      <c r="IR131" s="26"/>
      <c r="IS131" s="26"/>
      <c r="IT131" s="26"/>
      <c r="IU131" s="26"/>
      <c r="IV131" s="26"/>
      <c r="IW131" s="26"/>
      <c r="IX131" s="26"/>
      <c r="IY131" s="26"/>
      <c r="IZ131" s="26"/>
      <c r="JA131" s="26"/>
      <c r="JB131" s="26"/>
      <c r="JC131" s="26"/>
      <c r="JD131" s="26"/>
      <c r="JE131" s="26"/>
      <c r="JF131" s="26"/>
      <c r="JG131" s="26"/>
      <c r="JH131" s="26"/>
      <c r="JI131" s="26"/>
      <c r="JJ131" s="26"/>
      <c r="JK131" s="26"/>
      <c r="JL131" s="26"/>
      <c r="JM131" s="26"/>
      <c r="JN131" s="27"/>
    </row>
    <row r="132" spans="1:274" ht="13" customHeight="1">
      <c r="A132" s="1251"/>
      <c r="B132" s="269" t="s">
        <v>1238</v>
      </c>
      <c r="C132" s="269" t="s">
        <v>1208</v>
      </c>
      <c r="D132" s="270">
        <v>1</v>
      </c>
      <c r="E132" s="331" t="s">
        <v>1484</v>
      </c>
      <c r="F132" s="268">
        <v>273</v>
      </c>
      <c r="G132" s="332"/>
      <c r="H132" s="333"/>
      <c r="I132" s="334"/>
      <c r="J132" s="335"/>
      <c r="K132" s="336"/>
      <c r="L132" s="337"/>
      <c r="M132" s="246">
        <f t="shared" ref="M132:M135" si="15">G132+H132+I132+J132+K132+L132</f>
        <v>0</v>
      </c>
      <c r="N132" s="247">
        <f t="shared" ref="N132:N135" si="16">M132*D132</f>
        <v>0</v>
      </c>
      <c r="O132" s="248" t="str">
        <f t="shared" si="13"/>
        <v>-</v>
      </c>
      <c r="P132" s="249">
        <v>4.2</v>
      </c>
      <c r="Q132" s="250">
        <f t="shared" si="14"/>
        <v>0</v>
      </c>
      <c r="R132" s="251"/>
      <c r="S132" s="271" t="s">
        <v>1261</v>
      </c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4"/>
      <c r="AM132" s="40"/>
      <c r="AN132" s="40"/>
      <c r="AO132" s="40"/>
      <c r="AP132" s="40">
        <v>1</v>
      </c>
      <c r="AQ132" s="40"/>
      <c r="AR132" s="40"/>
      <c r="AS132" s="41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  <c r="DT132" s="26"/>
      <c r="DU132" s="26"/>
      <c r="DV132" s="26"/>
      <c r="DW132" s="26"/>
      <c r="DX132" s="26"/>
      <c r="DY132" s="26"/>
      <c r="DZ132" s="26"/>
      <c r="EA132" s="26"/>
      <c r="EB132" s="26"/>
      <c r="EC132" s="26"/>
      <c r="ED132" s="26"/>
      <c r="EE132" s="26"/>
      <c r="EF132" s="26"/>
      <c r="EG132" s="26"/>
      <c r="EH132" s="26"/>
      <c r="EI132" s="26"/>
      <c r="EJ132" s="26"/>
      <c r="EK132" s="26"/>
      <c r="EL132" s="26"/>
      <c r="EM132" s="26"/>
      <c r="EN132" s="26"/>
      <c r="EO132" s="26"/>
      <c r="EP132" s="26"/>
      <c r="EQ132" s="26"/>
      <c r="ER132" s="26"/>
      <c r="ES132" s="26"/>
      <c r="ET132" s="26"/>
      <c r="EU132" s="26"/>
      <c r="EV132" s="26"/>
      <c r="EW132" s="26"/>
      <c r="EX132" s="26"/>
      <c r="EY132" s="26"/>
      <c r="EZ132" s="26"/>
      <c r="FA132" s="26"/>
      <c r="FB132" s="26"/>
      <c r="FC132" s="26"/>
      <c r="FD132" s="26"/>
      <c r="FE132" s="26"/>
      <c r="FF132" s="26"/>
      <c r="FG132" s="26"/>
      <c r="FH132" s="26"/>
      <c r="FI132" s="26"/>
      <c r="FJ132" s="26"/>
      <c r="FK132" s="26"/>
      <c r="FL132" s="26"/>
      <c r="FM132" s="26"/>
      <c r="FN132" s="26"/>
      <c r="FO132" s="26"/>
      <c r="FP132" s="26"/>
      <c r="FQ132" s="26"/>
      <c r="FR132" s="26"/>
      <c r="FS132" s="26"/>
      <c r="FT132" s="26"/>
      <c r="FU132" s="26"/>
      <c r="FV132" s="26"/>
      <c r="FW132" s="26"/>
      <c r="FX132" s="26"/>
      <c r="FY132" s="26"/>
      <c r="FZ132" s="26"/>
      <c r="GA132" s="26"/>
      <c r="GB132" s="26"/>
      <c r="GC132" s="26"/>
      <c r="GD132" s="26"/>
      <c r="GE132" s="26"/>
      <c r="GF132" s="26"/>
      <c r="GG132" s="26"/>
      <c r="GH132" s="26"/>
      <c r="GI132" s="26"/>
      <c r="GJ132" s="26"/>
      <c r="GK132" s="26"/>
      <c r="GL132" s="26"/>
      <c r="GM132" s="26"/>
      <c r="GN132" s="26"/>
      <c r="GO132" s="26"/>
      <c r="GP132" s="26"/>
      <c r="GQ132" s="26"/>
      <c r="GR132" s="26"/>
      <c r="GS132" s="26"/>
      <c r="GT132" s="26"/>
      <c r="GU132" s="26"/>
      <c r="GV132" s="26"/>
      <c r="GW132" s="26"/>
      <c r="GX132" s="26"/>
      <c r="GY132" s="26"/>
      <c r="GZ132" s="26"/>
      <c r="HA132" s="26"/>
      <c r="HB132" s="26"/>
      <c r="HC132" s="26"/>
      <c r="HD132" s="26"/>
      <c r="HE132" s="26"/>
      <c r="HF132" s="26"/>
      <c r="HG132" s="26"/>
      <c r="HH132" s="26"/>
      <c r="HI132" s="26"/>
      <c r="HJ132" s="26"/>
      <c r="HK132" s="26"/>
      <c r="HL132" s="26"/>
      <c r="HM132" s="26"/>
      <c r="HN132" s="26"/>
      <c r="HO132" s="26"/>
      <c r="HP132" s="26"/>
      <c r="HQ132" s="26"/>
      <c r="HR132" s="26"/>
      <c r="HS132" s="26"/>
      <c r="HT132" s="26"/>
      <c r="HU132" s="26"/>
      <c r="HV132" s="26"/>
      <c r="HW132" s="26"/>
      <c r="HX132" s="26"/>
      <c r="HY132" s="26"/>
      <c r="HZ132" s="26"/>
      <c r="IA132" s="26"/>
      <c r="IB132" s="26"/>
      <c r="IC132" s="26"/>
      <c r="ID132" s="26"/>
      <c r="IE132" s="26"/>
      <c r="IF132" s="26"/>
      <c r="IG132" s="26"/>
      <c r="IH132" s="26"/>
      <c r="II132" s="26"/>
      <c r="IJ132" s="26"/>
      <c r="IK132" s="26"/>
      <c r="IL132" s="26"/>
      <c r="IM132" s="26"/>
      <c r="IN132" s="26"/>
      <c r="IO132" s="26"/>
      <c r="IP132" s="26"/>
      <c r="IQ132" s="26"/>
      <c r="IR132" s="26"/>
      <c r="IS132" s="26"/>
      <c r="IT132" s="26"/>
      <c r="IU132" s="26"/>
      <c r="IV132" s="26"/>
      <c r="IW132" s="26"/>
      <c r="IX132" s="26"/>
      <c r="IY132" s="26"/>
      <c r="IZ132" s="26"/>
      <c r="JA132" s="26"/>
      <c r="JB132" s="26"/>
      <c r="JC132" s="26"/>
      <c r="JD132" s="26"/>
      <c r="JE132" s="26"/>
      <c r="JF132" s="26"/>
      <c r="JG132" s="26"/>
      <c r="JH132" s="26"/>
      <c r="JI132" s="26"/>
      <c r="JJ132" s="26"/>
      <c r="JK132" s="26"/>
      <c r="JL132" s="26"/>
      <c r="JM132" s="26"/>
      <c r="JN132" s="27"/>
    </row>
    <row r="133" spans="1:274" ht="13" customHeight="1">
      <c r="A133" s="1251"/>
      <c r="B133" s="269" t="s">
        <v>1248</v>
      </c>
      <c r="C133" s="269" t="s">
        <v>1245</v>
      </c>
      <c r="D133" s="270">
        <v>2</v>
      </c>
      <c r="E133" s="331" t="s">
        <v>1485</v>
      </c>
      <c r="F133" s="268">
        <v>537</v>
      </c>
      <c r="G133" s="332"/>
      <c r="H133" s="333"/>
      <c r="I133" s="334"/>
      <c r="J133" s="335"/>
      <c r="K133" s="336"/>
      <c r="L133" s="337"/>
      <c r="M133" s="246">
        <f t="shared" si="15"/>
        <v>0</v>
      </c>
      <c r="N133" s="247">
        <f t="shared" si="16"/>
        <v>0</v>
      </c>
      <c r="O133" s="248" t="str">
        <f t="shared" si="13"/>
        <v>-</v>
      </c>
      <c r="P133" s="281">
        <v>26.6</v>
      </c>
      <c r="Q133" s="250">
        <f t="shared" si="14"/>
        <v>0</v>
      </c>
      <c r="R133" s="251"/>
      <c r="S133" s="271" t="s">
        <v>1257</v>
      </c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4"/>
      <c r="AM133" s="40"/>
      <c r="AN133" s="40"/>
      <c r="AO133" s="40"/>
      <c r="AP133" s="40">
        <v>2</v>
      </c>
      <c r="AQ133" s="40"/>
      <c r="AR133" s="40"/>
      <c r="AS133" s="41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/>
      <c r="CS133" s="26"/>
      <c r="CT133" s="26"/>
      <c r="CU133" s="26"/>
      <c r="CV133" s="26"/>
      <c r="CW133" s="26"/>
      <c r="CX133" s="26"/>
      <c r="CY133" s="26"/>
      <c r="CZ133" s="26"/>
      <c r="DA133" s="26"/>
      <c r="DB133" s="26"/>
      <c r="DC133" s="26"/>
      <c r="DD133" s="26"/>
      <c r="DE133" s="26"/>
      <c r="DF133" s="26"/>
      <c r="DG133" s="26"/>
      <c r="DH133" s="26"/>
      <c r="DI133" s="26"/>
      <c r="DJ133" s="26"/>
      <c r="DK133" s="26"/>
      <c r="DL133" s="26"/>
      <c r="DM133" s="26"/>
      <c r="DN133" s="26"/>
      <c r="DO133" s="26"/>
      <c r="DP133" s="26"/>
      <c r="DQ133" s="26"/>
      <c r="DR133" s="26"/>
      <c r="DS133" s="26"/>
      <c r="DT133" s="26"/>
      <c r="DU133" s="26"/>
      <c r="DV133" s="26"/>
      <c r="DW133" s="26"/>
      <c r="DX133" s="26"/>
      <c r="DY133" s="26"/>
      <c r="DZ133" s="26"/>
      <c r="EA133" s="26"/>
      <c r="EB133" s="26"/>
      <c r="EC133" s="26"/>
      <c r="ED133" s="26"/>
      <c r="EE133" s="26"/>
      <c r="EF133" s="26"/>
      <c r="EG133" s="26"/>
      <c r="EH133" s="26"/>
      <c r="EI133" s="26"/>
      <c r="EJ133" s="26"/>
      <c r="EK133" s="26"/>
      <c r="EL133" s="26"/>
      <c r="EM133" s="26"/>
      <c r="EN133" s="26"/>
      <c r="EO133" s="26"/>
      <c r="EP133" s="26"/>
      <c r="EQ133" s="26"/>
      <c r="ER133" s="26"/>
      <c r="ES133" s="26"/>
      <c r="ET133" s="26"/>
      <c r="EU133" s="26"/>
      <c r="EV133" s="26"/>
      <c r="EW133" s="26"/>
      <c r="EX133" s="26"/>
      <c r="EY133" s="26"/>
      <c r="EZ133" s="26"/>
      <c r="FA133" s="26"/>
      <c r="FB133" s="26"/>
      <c r="FC133" s="26"/>
      <c r="FD133" s="26"/>
      <c r="FE133" s="26"/>
      <c r="FF133" s="26"/>
      <c r="FG133" s="26"/>
      <c r="FH133" s="26"/>
      <c r="FI133" s="26"/>
      <c r="FJ133" s="26"/>
      <c r="FK133" s="26"/>
      <c r="FL133" s="26"/>
      <c r="FM133" s="26"/>
      <c r="FN133" s="26"/>
      <c r="FO133" s="26"/>
      <c r="FP133" s="26"/>
      <c r="FQ133" s="26"/>
      <c r="FR133" s="26"/>
      <c r="FS133" s="26"/>
      <c r="FT133" s="26"/>
      <c r="FU133" s="26"/>
      <c r="FV133" s="26"/>
      <c r="FW133" s="26"/>
      <c r="FX133" s="26"/>
      <c r="FY133" s="26"/>
      <c r="FZ133" s="26"/>
      <c r="GA133" s="26"/>
      <c r="GB133" s="26"/>
      <c r="GC133" s="26"/>
      <c r="GD133" s="26"/>
      <c r="GE133" s="26"/>
      <c r="GF133" s="26"/>
      <c r="GG133" s="26"/>
      <c r="GH133" s="26"/>
      <c r="GI133" s="26"/>
      <c r="GJ133" s="26"/>
      <c r="GK133" s="26"/>
      <c r="GL133" s="26"/>
      <c r="GM133" s="26"/>
      <c r="GN133" s="26"/>
      <c r="GO133" s="26"/>
      <c r="GP133" s="26"/>
      <c r="GQ133" s="26"/>
      <c r="GR133" s="26"/>
      <c r="GS133" s="26"/>
      <c r="GT133" s="26"/>
      <c r="GU133" s="26"/>
      <c r="GV133" s="26"/>
      <c r="GW133" s="26"/>
      <c r="GX133" s="26"/>
      <c r="GY133" s="26"/>
      <c r="GZ133" s="26"/>
      <c r="HA133" s="26"/>
      <c r="HB133" s="26"/>
      <c r="HC133" s="26"/>
      <c r="HD133" s="26"/>
      <c r="HE133" s="26"/>
      <c r="HF133" s="26"/>
      <c r="HG133" s="26"/>
      <c r="HH133" s="26"/>
      <c r="HI133" s="26"/>
      <c r="HJ133" s="26"/>
      <c r="HK133" s="26"/>
      <c r="HL133" s="26"/>
      <c r="HM133" s="26"/>
      <c r="HN133" s="26"/>
      <c r="HO133" s="26"/>
      <c r="HP133" s="26"/>
      <c r="HQ133" s="26"/>
      <c r="HR133" s="26"/>
      <c r="HS133" s="26"/>
      <c r="HT133" s="26"/>
      <c r="HU133" s="26"/>
      <c r="HV133" s="26"/>
      <c r="HW133" s="26"/>
      <c r="HX133" s="26"/>
      <c r="HY133" s="26"/>
      <c r="HZ133" s="26"/>
      <c r="IA133" s="26"/>
      <c r="IB133" s="26"/>
      <c r="IC133" s="26"/>
      <c r="ID133" s="26"/>
      <c r="IE133" s="26"/>
      <c r="IF133" s="26"/>
      <c r="IG133" s="26"/>
      <c r="IH133" s="26"/>
      <c r="II133" s="26"/>
      <c r="IJ133" s="26"/>
      <c r="IK133" s="26"/>
      <c r="IL133" s="26"/>
      <c r="IM133" s="26"/>
      <c r="IN133" s="26"/>
      <c r="IO133" s="26"/>
      <c r="IP133" s="26"/>
      <c r="IQ133" s="26"/>
      <c r="IR133" s="26"/>
      <c r="IS133" s="26"/>
      <c r="IT133" s="26"/>
      <c r="IU133" s="26"/>
      <c r="IV133" s="26"/>
      <c r="IW133" s="26"/>
      <c r="IX133" s="26"/>
      <c r="IY133" s="26"/>
      <c r="IZ133" s="26"/>
      <c r="JA133" s="26"/>
      <c r="JB133" s="26"/>
      <c r="JC133" s="26"/>
      <c r="JD133" s="26"/>
      <c r="JE133" s="26"/>
      <c r="JF133" s="26"/>
      <c r="JG133" s="26"/>
      <c r="JH133" s="26"/>
      <c r="JI133" s="26"/>
      <c r="JJ133" s="26"/>
      <c r="JK133" s="26"/>
      <c r="JL133" s="26"/>
      <c r="JM133" s="26"/>
      <c r="JN133" s="27"/>
    </row>
    <row r="134" spans="1:274" ht="13" customHeight="1">
      <c r="A134" s="1251"/>
      <c r="B134" s="269" t="s">
        <v>1249</v>
      </c>
      <c r="C134" s="269" t="s">
        <v>1246</v>
      </c>
      <c r="D134" s="270">
        <v>1</v>
      </c>
      <c r="E134" s="331" t="s">
        <v>1486</v>
      </c>
      <c r="F134" s="268">
        <v>328</v>
      </c>
      <c r="G134" s="332"/>
      <c r="H134" s="333"/>
      <c r="I134" s="334"/>
      <c r="J134" s="335"/>
      <c r="K134" s="336"/>
      <c r="L134" s="337"/>
      <c r="M134" s="246">
        <f t="shared" si="15"/>
        <v>0</v>
      </c>
      <c r="N134" s="247">
        <f t="shared" si="16"/>
        <v>0</v>
      </c>
      <c r="O134" s="248" t="str">
        <f t="shared" si="13"/>
        <v>-</v>
      </c>
      <c r="P134" s="281">
        <v>9.3000000000000007</v>
      </c>
      <c r="Q134" s="250">
        <f t="shared" si="14"/>
        <v>0</v>
      </c>
      <c r="R134" s="251"/>
      <c r="S134" s="271" t="s">
        <v>1257</v>
      </c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4"/>
      <c r="AM134" s="40"/>
      <c r="AN134" s="40"/>
      <c r="AO134" s="40"/>
      <c r="AP134" s="40">
        <v>1</v>
      </c>
      <c r="AQ134" s="40"/>
      <c r="AR134" s="40"/>
      <c r="AS134" s="41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26"/>
      <c r="CB134" s="26"/>
      <c r="CC134" s="26"/>
      <c r="CD134" s="26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  <c r="CR134" s="26"/>
      <c r="CS134" s="26"/>
      <c r="CT134" s="26"/>
      <c r="CU134" s="26"/>
      <c r="CV134" s="26"/>
      <c r="CW134" s="26"/>
      <c r="CX134" s="26"/>
      <c r="CY134" s="26"/>
      <c r="CZ134" s="26"/>
      <c r="DA134" s="26"/>
      <c r="DB134" s="26"/>
      <c r="DC134" s="26"/>
      <c r="DD134" s="26"/>
      <c r="DE134" s="26"/>
      <c r="DF134" s="26"/>
      <c r="DG134" s="26"/>
      <c r="DH134" s="26"/>
      <c r="DI134" s="26"/>
      <c r="DJ134" s="26"/>
      <c r="DK134" s="26"/>
      <c r="DL134" s="26"/>
      <c r="DM134" s="26"/>
      <c r="DN134" s="26"/>
      <c r="DO134" s="26"/>
      <c r="DP134" s="26"/>
      <c r="DQ134" s="26"/>
      <c r="DR134" s="26"/>
      <c r="DS134" s="26"/>
      <c r="DT134" s="26"/>
      <c r="DU134" s="26"/>
      <c r="DV134" s="26"/>
      <c r="DW134" s="26"/>
      <c r="DX134" s="26"/>
      <c r="DY134" s="26"/>
      <c r="DZ134" s="26"/>
      <c r="EA134" s="26"/>
      <c r="EB134" s="26"/>
      <c r="EC134" s="26"/>
      <c r="ED134" s="26"/>
      <c r="EE134" s="26"/>
      <c r="EF134" s="26"/>
      <c r="EG134" s="26"/>
      <c r="EH134" s="26"/>
      <c r="EI134" s="26"/>
      <c r="EJ134" s="26"/>
      <c r="EK134" s="26"/>
      <c r="EL134" s="26"/>
      <c r="EM134" s="26"/>
      <c r="EN134" s="26"/>
      <c r="EO134" s="26"/>
      <c r="EP134" s="26"/>
      <c r="EQ134" s="26"/>
      <c r="ER134" s="26"/>
      <c r="ES134" s="26"/>
      <c r="ET134" s="26"/>
      <c r="EU134" s="26"/>
      <c r="EV134" s="26"/>
      <c r="EW134" s="26"/>
      <c r="EX134" s="26"/>
      <c r="EY134" s="26"/>
      <c r="EZ134" s="26"/>
      <c r="FA134" s="26"/>
      <c r="FB134" s="26"/>
      <c r="FC134" s="26"/>
      <c r="FD134" s="26"/>
      <c r="FE134" s="26"/>
      <c r="FF134" s="26"/>
      <c r="FG134" s="26"/>
      <c r="FH134" s="26"/>
      <c r="FI134" s="26"/>
      <c r="FJ134" s="26"/>
      <c r="FK134" s="26"/>
      <c r="FL134" s="26"/>
      <c r="FM134" s="26"/>
      <c r="FN134" s="26"/>
      <c r="FO134" s="26"/>
      <c r="FP134" s="26"/>
      <c r="FQ134" s="26"/>
      <c r="FR134" s="26"/>
      <c r="FS134" s="26"/>
      <c r="FT134" s="26"/>
      <c r="FU134" s="26"/>
      <c r="FV134" s="26"/>
      <c r="FW134" s="26"/>
      <c r="FX134" s="26"/>
      <c r="FY134" s="26"/>
      <c r="FZ134" s="26"/>
      <c r="GA134" s="26"/>
      <c r="GB134" s="26"/>
      <c r="GC134" s="26"/>
      <c r="GD134" s="26"/>
      <c r="GE134" s="26"/>
      <c r="GF134" s="26"/>
      <c r="GG134" s="26"/>
      <c r="GH134" s="26"/>
      <c r="GI134" s="26"/>
      <c r="GJ134" s="26"/>
      <c r="GK134" s="26"/>
      <c r="GL134" s="26"/>
      <c r="GM134" s="26"/>
      <c r="GN134" s="26"/>
      <c r="GO134" s="26"/>
      <c r="GP134" s="26"/>
      <c r="GQ134" s="26"/>
      <c r="GR134" s="26"/>
      <c r="GS134" s="26"/>
      <c r="GT134" s="26"/>
      <c r="GU134" s="26"/>
      <c r="GV134" s="26"/>
      <c r="GW134" s="26"/>
      <c r="GX134" s="26"/>
      <c r="GY134" s="26"/>
      <c r="GZ134" s="26"/>
      <c r="HA134" s="26"/>
      <c r="HB134" s="26"/>
      <c r="HC134" s="26"/>
      <c r="HD134" s="26"/>
      <c r="HE134" s="26"/>
      <c r="HF134" s="26"/>
      <c r="HG134" s="26"/>
      <c r="HH134" s="26"/>
      <c r="HI134" s="26"/>
      <c r="HJ134" s="26"/>
      <c r="HK134" s="26"/>
      <c r="HL134" s="26"/>
      <c r="HM134" s="26"/>
      <c r="HN134" s="26"/>
      <c r="HO134" s="26"/>
      <c r="HP134" s="26"/>
      <c r="HQ134" s="26"/>
      <c r="HR134" s="26"/>
      <c r="HS134" s="26"/>
      <c r="HT134" s="26"/>
      <c r="HU134" s="26"/>
      <c r="HV134" s="26"/>
      <c r="HW134" s="26"/>
      <c r="HX134" s="26"/>
      <c r="HY134" s="26"/>
      <c r="HZ134" s="26"/>
      <c r="IA134" s="26"/>
      <c r="IB134" s="26"/>
      <c r="IC134" s="26"/>
      <c r="ID134" s="26"/>
      <c r="IE134" s="26"/>
      <c r="IF134" s="26"/>
      <c r="IG134" s="26"/>
      <c r="IH134" s="26"/>
      <c r="II134" s="26"/>
      <c r="IJ134" s="26"/>
      <c r="IK134" s="26"/>
      <c r="IL134" s="26"/>
      <c r="IM134" s="26"/>
      <c r="IN134" s="26"/>
      <c r="IO134" s="26"/>
      <c r="IP134" s="26"/>
      <c r="IQ134" s="26"/>
      <c r="IR134" s="26"/>
      <c r="IS134" s="26"/>
      <c r="IT134" s="26"/>
      <c r="IU134" s="26"/>
      <c r="IV134" s="26"/>
      <c r="IW134" s="26"/>
      <c r="IX134" s="26"/>
      <c r="IY134" s="26"/>
      <c r="IZ134" s="26"/>
      <c r="JA134" s="26"/>
      <c r="JB134" s="26"/>
      <c r="JC134" s="26"/>
      <c r="JD134" s="26"/>
      <c r="JE134" s="26"/>
      <c r="JF134" s="26"/>
      <c r="JG134" s="26"/>
      <c r="JH134" s="26"/>
      <c r="JI134" s="26"/>
      <c r="JJ134" s="26"/>
      <c r="JK134" s="26"/>
      <c r="JL134" s="26"/>
      <c r="JM134" s="26"/>
      <c r="JN134" s="27"/>
    </row>
    <row r="135" spans="1:274" ht="13" customHeight="1">
      <c r="A135" s="1252"/>
      <c r="B135" s="288" t="s">
        <v>1250</v>
      </c>
      <c r="C135" s="288" t="s">
        <v>1247</v>
      </c>
      <c r="D135" s="289">
        <v>1</v>
      </c>
      <c r="E135" s="338" t="s">
        <v>1487</v>
      </c>
      <c r="F135" s="346">
        <v>328</v>
      </c>
      <c r="G135" s="339"/>
      <c r="H135" s="340"/>
      <c r="I135" s="341"/>
      <c r="J135" s="293"/>
      <c r="K135" s="294"/>
      <c r="L135" s="295"/>
      <c r="M135" s="262">
        <f t="shared" si="15"/>
        <v>0</v>
      </c>
      <c r="N135" s="344">
        <f t="shared" si="16"/>
        <v>0</v>
      </c>
      <c r="O135" s="345" t="str">
        <f t="shared" si="13"/>
        <v>-</v>
      </c>
      <c r="P135" s="281">
        <v>8.3000000000000007</v>
      </c>
      <c r="Q135" s="250">
        <f t="shared" si="14"/>
        <v>0</v>
      </c>
      <c r="R135" s="251"/>
      <c r="S135" s="265" t="s">
        <v>1257</v>
      </c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4"/>
      <c r="AM135" s="40"/>
      <c r="AN135" s="40"/>
      <c r="AO135" s="40"/>
      <c r="AP135" s="40">
        <v>1</v>
      </c>
      <c r="AQ135" s="40"/>
      <c r="AR135" s="40"/>
      <c r="AS135" s="41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26"/>
      <c r="CD135" s="26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/>
      <c r="CS135" s="26"/>
      <c r="CT135" s="26"/>
      <c r="CU135" s="26"/>
      <c r="CV135" s="26"/>
      <c r="CW135" s="26"/>
      <c r="CX135" s="26"/>
      <c r="CY135" s="26"/>
      <c r="CZ135" s="26"/>
      <c r="DA135" s="26"/>
      <c r="DB135" s="26"/>
      <c r="DC135" s="26"/>
      <c r="DD135" s="26"/>
      <c r="DE135" s="26"/>
      <c r="DF135" s="26"/>
      <c r="DG135" s="26"/>
      <c r="DH135" s="26"/>
      <c r="DI135" s="26"/>
      <c r="DJ135" s="26"/>
      <c r="DK135" s="26"/>
      <c r="DL135" s="26"/>
      <c r="DM135" s="26"/>
      <c r="DN135" s="26"/>
      <c r="DO135" s="26"/>
      <c r="DP135" s="26"/>
      <c r="DQ135" s="26"/>
      <c r="DR135" s="26"/>
      <c r="DS135" s="26"/>
      <c r="DT135" s="26"/>
      <c r="DU135" s="26"/>
      <c r="DV135" s="26"/>
      <c r="DW135" s="26"/>
      <c r="DX135" s="26"/>
      <c r="DY135" s="26"/>
      <c r="DZ135" s="26"/>
      <c r="EA135" s="26"/>
      <c r="EB135" s="26"/>
      <c r="EC135" s="26"/>
      <c r="ED135" s="26"/>
      <c r="EE135" s="26"/>
      <c r="EF135" s="26"/>
      <c r="EG135" s="26"/>
      <c r="EH135" s="26"/>
      <c r="EI135" s="26"/>
      <c r="EJ135" s="26"/>
      <c r="EK135" s="26"/>
      <c r="EL135" s="26"/>
      <c r="EM135" s="26"/>
      <c r="EN135" s="26"/>
      <c r="EO135" s="26"/>
      <c r="EP135" s="26"/>
      <c r="EQ135" s="26"/>
      <c r="ER135" s="26"/>
      <c r="ES135" s="26"/>
      <c r="ET135" s="26"/>
      <c r="EU135" s="26"/>
      <c r="EV135" s="26"/>
      <c r="EW135" s="26"/>
      <c r="EX135" s="26"/>
      <c r="EY135" s="26"/>
      <c r="EZ135" s="26"/>
      <c r="FA135" s="26"/>
      <c r="FB135" s="26"/>
      <c r="FC135" s="26"/>
      <c r="FD135" s="26"/>
      <c r="FE135" s="26"/>
      <c r="FF135" s="26"/>
      <c r="FG135" s="26"/>
      <c r="FH135" s="26"/>
      <c r="FI135" s="26"/>
      <c r="FJ135" s="26"/>
      <c r="FK135" s="26"/>
      <c r="FL135" s="26"/>
      <c r="FM135" s="26"/>
      <c r="FN135" s="26"/>
      <c r="FO135" s="26"/>
      <c r="FP135" s="26"/>
      <c r="FQ135" s="26"/>
      <c r="FR135" s="26"/>
      <c r="FS135" s="26"/>
      <c r="FT135" s="26"/>
      <c r="FU135" s="26"/>
      <c r="FV135" s="26"/>
      <c r="FW135" s="26"/>
      <c r="FX135" s="26"/>
      <c r="FY135" s="26"/>
      <c r="FZ135" s="26"/>
      <c r="GA135" s="26"/>
      <c r="GB135" s="26"/>
      <c r="GC135" s="26"/>
      <c r="GD135" s="26"/>
      <c r="GE135" s="26"/>
      <c r="GF135" s="26"/>
      <c r="GG135" s="26"/>
      <c r="GH135" s="26"/>
      <c r="GI135" s="26"/>
      <c r="GJ135" s="26"/>
      <c r="GK135" s="26"/>
      <c r="GL135" s="26"/>
      <c r="GM135" s="26"/>
      <c r="GN135" s="26"/>
      <c r="GO135" s="26"/>
      <c r="GP135" s="26"/>
      <c r="GQ135" s="26"/>
      <c r="GR135" s="26"/>
      <c r="GS135" s="26"/>
      <c r="GT135" s="26"/>
      <c r="GU135" s="26"/>
      <c r="GV135" s="26"/>
      <c r="GW135" s="26"/>
      <c r="GX135" s="26"/>
      <c r="GY135" s="26"/>
      <c r="GZ135" s="26"/>
      <c r="HA135" s="26"/>
      <c r="HB135" s="26"/>
      <c r="HC135" s="26"/>
      <c r="HD135" s="26"/>
      <c r="HE135" s="26"/>
      <c r="HF135" s="26"/>
      <c r="HG135" s="26"/>
      <c r="HH135" s="26"/>
      <c r="HI135" s="26"/>
      <c r="HJ135" s="26"/>
      <c r="HK135" s="26"/>
      <c r="HL135" s="26"/>
      <c r="HM135" s="26"/>
      <c r="HN135" s="26"/>
      <c r="HO135" s="26"/>
      <c r="HP135" s="26"/>
      <c r="HQ135" s="26"/>
      <c r="HR135" s="26"/>
      <c r="HS135" s="26"/>
      <c r="HT135" s="26"/>
      <c r="HU135" s="26"/>
      <c r="HV135" s="26"/>
      <c r="HW135" s="26"/>
      <c r="HX135" s="26"/>
      <c r="HY135" s="26"/>
      <c r="HZ135" s="26"/>
      <c r="IA135" s="26"/>
      <c r="IB135" s="26"/>
      <c r="IC135" s="26"/>
      <c r="ID135" s="26"/>
      <c r="IE135" s="26"/>
      <c r="IF135" s="26"/>
      <c r="IG135" s="26"/>
      <c r="IH135" s="26"/>
      <c r="II135" s="26"/>
      <c r="IJ135" s="26"/>
      <c r="IK135" s="26"/>
      <c r="IL135" s="26"/>
      <c r="IM135" s="26"/>
      <c r="IN135" s="26"/>
      <c r="IO135" s="26"/>
      <c r="IP135" s="26"/>
      <c r="IQ135" s="26"/>
      <c r="IR135" s="26"/>
      <c r="IS135" s="26"/>
      <c r="IT135" s="26"/>
      <c r="IU135" s="26"/>
      <c r="IV135" s="26"/>
      <c r="IW135" s="26"/>
      <c r="IX135" s="26"/>
      <c r="IY135" s="26"/>
      <c r="IZ135" s="26"/>
      <c r="JA135" s="26"/>
      <c r="JB135" s="26"/>
      <c r="JC135" s="26"/>
      <c r="JD135" s="26"/>
      <c r="JE135" s="26"/>
      <c r="JF135" s="26"/>
      <c r="JG135" s="26"/>
      <c r="JH135" s="26"/>
      <c r="JI135" s="26"/>
      <c r="JJ135" s="26"/>
      <c r="JK135" s="26"/>
      <c r="JL135" s="26"/>
      <c r="JM135" s="26"/>
      <c r="JN135" s="27"/>
    </row>
    <row r="136" spans="1:274" ht="13" customHeight="1">
      <c r="A136" s="35"/>
      <c r="B136" s="347"/>
      <c r="C136" s="348"/>
      <c r="D136" s="349"/>
      <c r="E136" s="350"/>
      <c r="F136" s="349" t="s">
        <v>1791</v>
      </c>
      <c r="G136" s="351">
        <f t="shared" ref="G136:L136" si="17">SUMPRODUCT($D$4:$D$135,G4:G135)</f>
        <v>0</v>
      </c>
      <c r="H136" s="352">
        <f t="shared" si="17"/>
        <v>0</v>
      </c>
      <c r="I136" s="353">
        <f t="shared" si="17"/>
        <v>0</v>
      </c>
      <c r="J136" s="354">
        <f t="shared" si="17"/>
        <v>0</v>
      </c>
      <c r="K136" s="355">
        <f t="shared" si="17"/>
        <v>0</v>
      </c>
      <c r="L136" s="356">
        <f t="shared" si="17"/>
        <v>0</v>
      </c>
      <c r="M136" s="357">
        <f>SUM(M4:M135)</f>
        <v>0</v>
      </c>
      <c r="N136" s="357">
        <f>SUM(N4:N135)</f>
        <v>0</v>
      </c>
      <c r="O136" s="358"/>
      <c r="P136" s="359"/>
      <c r="Q136" s="358"/>
      <c r="R136" s="251"/>
      <c r="S136" s="36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3"/>
      <c r="AM136" s="41"/>
      <c r="AN136" s="41"/>
      <c r="AO136" s="41"/>
      <c r="AP136" s="41"/>
      <c r="AQ136" s="41"/>
      <c r="AR136" s="41"/>
      <c r="AS136" s="41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  <c r="EF136" s="26"/>
      <c r="EG136" s="26"/>
      <c r="EH136" s="26"/>
      <c r="EI136" s="26"/>
      <c r="EJ136" s="26"/>
      <c r="EK136" s="26"/>
      <c r="EL136" s="26"/>
      <c r="EM136" s="26"/>
      <c r="EN136" s="26"/>
      <c r="EO136" s="26"/>
      <c r="EP136" s="26"/>
      <c r="EQ136" s="26"/>
      <c r="ER136" s="26"/>
      <c r="ES136" s="26"/>
      <c r="ET136" s="26"/>
      <c r="EU136" s="26"/>
      <c r="EV136" s="26"/>
      <c r="EW136" s="26"/>
      <c r="EX136" s="26"/>
      <c r="EY136" s="26"/>
      <c r="EZ136" s="26"/>
      <c r="FA136" s="26"/>
      <c r="FB136" s="26"/>
      <c r="FC136" s="26"/>
      <c r="FD136" s="26"/>
      <c r="FE136" s="26"/>
      <c r="FF136" s="26"/>
      <c r="FG136" s="26"/>
      <c r="FH136" s="26"/>
      <c r="FI136" s="26"/>
      <c r="FJ136" s="26"/>
      <c r="FK136" s="26"/>
      <c r="FL136" s="26"/>
      <c r="FM136" s="26"/>
      <c r="FN136" s="26"/>
      <c r="FO136" s="26"/>
      <c r="FP136" s="26"/>
      <c r="FQ136" s="26"/>
      <c r="FR136" s="26"/>
      <c r="FS136" s="26"/>
      <c r="FT136" s="26"/>
      <c r="FU136" s="26"/>
      <c r="FV136" s="26"/>
      <c r="FW136" s="26"/>
      <c r="FX136" s="26"/>
      <c r="FY136" s="26"/>
      <c r="FZ136" s="26"/>
      <c r="GA136" s="26"/>
      <c r="GB136" s="26"/>
      <c r="GC136" s="26"/>
      <c r="GD136" s="26"/>
      <c r="GE136" s="26"/>
      <c r="GF136" s="26"/>
      <c r="GG136" s="26"/>
      <c r="GH136" s="26"/>
      <c r="GI136" s="26"/>
      <c r="GJ136" s="26"/>
      <c r="GK136" s="26"/>
      <c r="GL136" s="26"/>
      <c r="GM136" s="26"/>
      <c r="GN136" s="26"/>
      <c r="GO136" s="26"/>
      <c r="GP136" s="26"/>
      <c r="GQ136" s="26"/>
      <c r="GR136" s="26"/>
      <c r="GS136" s="26"/>
      <c r="GT136" s="26"/>
      <c r="GU136" s="26"/>
      <c r="GV136" s="26"/>
      <c r="GW136" s="26"/>
      <c r="GX136" s="26"/>
      <c r="GY136" s="26"/>
      <c r="GZ136" s="26"/>
      <c r="HA136" s="26"/>
      <c r="HB136" s="26"/>
      <c r="HC136" s="26"/>
      <c r="HD136" s="26"/>
      <c r="HE136" s="26"/>
      <c r="HF136" s="26"/>
      <c r="HG136" s="26"/>
      <c r="HH136" s="26"/>
      <c r="HI136" s="26"/>
      <c r="HJ136" s="26"/>
      <c r="HK136" s="26"/>
      <c r="HL136" s="26"/>
      <c r="HM136" s="26"/>
      <c r="HN136" s="26"/>
      <c r="HO136" s="26"/>
      <c r="HP136" s="26"/>
      <c r="HQ136" s="26"/>
      <c r="HR136" s="26"/>
      <c r="HS136" s="26"/>
      <c r="HT136" s="26"/>
      <c r="HU136" s="26"/>
      <c r="HV136" s="26"/>
      <c r="HW136" s="26"/>
      <c r="HX136" s="26"/>
      <c r="HY136" s="26"/>
      <c r="HZ136" s="26"/>
      <c r="IA136" s="26"/>
      <c r="IB136" s="26"/>
      <c r="IC136" s="26"/>
      <c r="ID136" s="26"/>
      <c r="IE136" s="26"/>
      <c r="IF136" s="26"/>
      <c r="IG136" s="26"/>
      <c r="IH136" s="26"/>
      <c r="II136" s="26"/>
      <c r="IJ136" s="26"/>
      <c r="IK136" s="26"/>
      <c r="IL136" s="26"/>
      <c r="IM136" s="26"/>
      <c r="IN136" s="26"/>
      <c r="IO136" s="26"/>
      <c r="IP136" s="26"/>
      <c r="IQ136" s="26"/>
      <c r="IR136" s="26"/>
      <c r="IS136" s="26"/>
      <c r="IT136" s="26"/>
      <c r="IU136" s="26"/>
      <c r="IV136" s="26"/>
      <c r="IW136" s="26"/>
      <c r="IX136" s="26"/>
      <c r="IY136" s="26"/>
      <c r="IZ136" s="26"/>
      <c r="JA136" s="26"/>
      <c r="JB136" s="26"/>
      <c r="JC136" s="26"/>
      <c r="JD136" s="26"/>
      <c r="JE136" s="26"/>
      <c r="JF136" s="26"/>
      <c r="JG136" s="26"/>
      <c r="JH136" s="26"/>
      <c r="JI136" s="26"/>
      <c r="JJ136" s="26"/>
      <c r="JK136" s="26"/>
      <c r="JL136" s="26"/>
      <c r="JM136" s="26"/>
      <c r="JN136" s="27"/>
    </row>
    <row r="137" spans="1:274" ht="13" customHeight="1">
      <c r="A137" s="35"/>
      <c r="B137" s="347"/>
      <c r="C137" s="348"/>
      <c r="D137" s="349"/>
      <c r="E137" s="350"/>
      <c r="F137" s="349"/>
      <c r="G137" s="349"/>
      <c r="H137" s="349"/>
      <c r="I137" s="349"/>
      <c r="J137" s="349"/>
      <c r="K137" s="349"/>
      <c r="L137" s="349"/>
      <c r="M137" s="1347" t="s">
        <v>1784</v>
      </c>
      <c r="N137" s="1347"/>
      <c r="O137" s="1152">
        <f>SUM(O4:O135)</f>
        <v>0</v>
      </c>
      <c r="P137" s="359"/>
      <c r="Q137" s="359"/>
      <c r="R137" s="251"/>
      <c r="S137" s="362"/>
      <c r="AM137" s="43"/>
      <c r="AN137" s="43"/>
      <c r="AO137" s="43"/>
      <c r="AP137" s="43"/>
      <c r="AQ137" s="43"/>
      <c r="AR137" s="43"/>
      <c r="AS137" s="41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31"/>
      <c r="BE137" s="31"/>
      <c r="BF137" s="31"/>
      <c r="BG137" s="31"/>
      <c r="BH137" s="31"/>
      <c r="BI137" s="31"/>
      <c r="BJ137" s="31"/>
      <c r="BK137" s="31"/>
      <c r="BL137" s="31"/>
      <c r="BM137" s="31"/>
      <c r="BN137" s="31"/>
      <c r="BO137" s="31"/>
      <c r="BP137" s="31"/>
      <c r="BQ137" s="31"/>
      <c r="BR137" s="31"/>
      <c r="BS137" s="31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  <c r="DC137" s="31"/>
      <c r="DD137" s="31"/>
      <c r="DE137" s="31"/>
      <c r="DF137" s="31"/>
      <c r="DG137" s="31"/>
      <c r="DH137" s="31"/>
      <c r="DI137" s="31"/>
      <c r="DJ137" s="31"/>
      <c r="DK137" s="31"/>
      <c r="DL137" s="31"/>
      <c r="DM137" s="31"/>
      <c r="DN137" s="31"/>
      <c r="DO137" s="31"/>
      <c r="DP137" s="31"/>
      <c r="DQ137" s="31"/>
      <c r="DR137" s="31"/>
      <c r="DS137" s="31"/>
      <c r="DT137" s="31"/>
      <c r="DU137" s="31"/>
      <c r="DV137" s="31"/>
      <c r="DW137" s="31"/>
      <c r="DX137" s="31"/>
      <c r="DY137" s="31"/>
      <c r="DZ137" s="31"/>
      <c r="EA137" s="31"/>
      <c r="EB137" s="31"/>
      <c r="EC137" s="31"/>
      <c r="ED137" s="31"/>
      <c r="EE137" s="31"/>
      <c r="EF137" s="31"/>
      <c r="EG137" s="31"/>
      <c r="EH137" s="31"/>
      <c r="EI137" s="31"/>
      <c r="EJ137" s="31"/>
      <c r="EK137" s="31"/>
      <c r="EL137" s="31"/>
      <c r="EM137" s="31"/>
      <c r="EN137" s="31"/>
      <c r="EO137" s="31"/>
      <c r="EP137" s="31"/>
      <c r="EQ137" s="31"/>
      <c r="ER137" s="31"/>
      <c r="ES137" s="31"/>
      <c r="ET137" s="31"/>
      <c r="EU137" s="31"/>
      <c r="EV137" s="31"/>
      <c r="EW137" s="31"/>
      <c r="EX137" s="31"/>
      <c r="EY137" s="31"/>
      <c r="EZ137" s="31"/>
      <c r="FA137" s="31"/>
      <c r="FB137" s="31"/>
      <c r="FC137" s="31"/>
      <c r="FD137" s="31"/>
      <c r="FE137" s="31"/>
      <c r="FF137" s="31"/>
      <c r="FG137" s="31"/>
      <c r="FH137" s="31"/>
      <c r="FI137" s="31"/>
      <c r="FJ137" s="31"/>
      <c r="FK137" s="31"/>
      <c r="FL137" s="31"/>
      <c r="FM137" s="31"/>
      <c r="FN137" s="31"/>
      <c r="FO137" s="31"/>
      <c r="FP137" s="31"/>
      <c r="FQ137" s="31"/>
      <c r="FR137" s="31"/>
      <c r="FS137" s="31"/>
      <c r="FT137" s="31"/>
      <c r="FU137" s="31"/>
      <c r="FV137" s="31"/>
      <c r="FW137" s="31"/>
      <c r="FX137" s="31"/>
      <c r="FY137" s="31"/>
      <c r="FZ137" s="31"/>
      <c r="GA137" s="31"/>
      <c r="GB137" s="31"/>
      <c r="GC137" s="31"/>
      <c r="GD137" s="31"/>
      <c r="GE137" s="31"/>
      <c r="GF137" s="31"/>
      <c r="GG137" s="31"/>
      <c r="GH137" s="31"/>
      <c r="GI137" s="31"/>
      <c r="GJ137" s="31"/>
      <c r="GK137" s="31"/>
      <c r="GL137" s="31"/>
      <c r="GM137" s="31"/>
      <c r="GN137" s="31"/>
      <c r="GO137" s="31"/>
      <c r="GP137" s="31"/>
      <c r="GQ137" s="31"/>
      <c r="GR137" s="31"/>
      <c r="GS137" s="31"/>
      <c r="GT137" s="31"/>
      <c r="GU137" s="31"/>
      <c r="GV137" s="31"/>
      <c r="GW137" s="31"/>
      <c r="GX137" s="31"/>
      <c r="GY137" s="31"/>
      <c r="GZ137" s="31"/>
      <c r="HA137" s="31"/>
      <c r="HB137" s="31"/>
      <c r="HC137" s="31"/>
      <c r="HD137" s="31"/>
      <c r="HE137" s="31"/>
      <c r="HF137" s="31"/>
      <c r="HG137" s="31"/>
      <c r="HH137" s="31"/>
      <c r="HI137" s="31"/>
      <c r="HJ137" s="31"/>
      <c r="HK137" s="31"/>
      <c r="HL137" s="31"/>
      <c r="HM137" s="31"/>
      <c r="HN137" s="31"/>
      <c r="HO137" s="31"/>
      <c r="HP137" s="31"/>
      <c r="HQ137" s="31"/>
      <c r="HR137" s="31"/>
      <c r="HS137" s="31"/>
      <c r="HT137" s="31"/>
      <c r="HU137" s="31"/>
      <c r="HV137" s="31"/>
      <c r="HW137" s="31"/>
      <c r="HX137" s="31"/>
      <c r="HY137" s="31"/>
      <c r="HZ137" s="31"/>
      <c r="IA137" s="31"/>
      <c r="IB137" s="31"/>
      <c r="IC137" s="31"/>
      <c r="ID137" s="31"/>
      <c r="IE137" s="31"/>
      <c r="IF137" s="31"/>
      <c r="IG137" s="31"/>
      <c r="IH137" s="31"/>
      <c r="II137" s="31"/>
      <c r="IJ137" s="31"/>
      <c r="IK137" s="31"/>
      <c r="IL137" s="31"/>
      <c r="IM137" s="31"/>
      <c r="IN137" s="31"/>
      <c r="IO137" s="31"/>
      <c r="IP137" s="31"/>
      <c r="IQ137" s="31"/>
      <c r="IR137" s="31"/>
      <c r="IS137" s="31"/>
      <c r="IT137" s="31"/>
      <c r="IU137" s="31"/>
      <c r="IV137" s="31"/>
      <c r="IW137" s="31"/>
      <c r="IX137" s="31"/>
      <c r="IY137" s="31"/>
      <c r="IZ137" s="31"/>
      <c r="JA137" s="31"/>
      <c r="JB137" s="31"/>
      <c r="JC137" s="31"/>
      <c r="JD137" s="31"/>
      <c r="JE137" s="31"/>
      <c r="JF137" s="31"/>
      <c r="JG137" s="31"/>
      <c r="JH137" s="31"/>
      <c r="JI137" s="31"/>
      <c r="JJ137" s="31"/>
      <c r="JK137" s="31"/>
      <c r="JL137" s="31"/>
      <c r="JM137" s="31"/>
      <c r="JN137" s="32"/>
    </row>
    <row r="138" spans="1:274" ht="18" customHeight="1">
      <c r="R138" s="28"/>
      <c r="AS138" s="41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</row>
    <row r="139" spans="1:274" ht="18" customHeight="1">
      <c r="R139" s="28"/>
      <c r="AS139" s="41"/>
    </row>
    <row r="140" spans="1:274" ht="18" customHeight="1">
      <c r="R140" s="28"/>
      <c r="AS140" s="41"/>
    </row>
    <row r="141" spans="1:274" ht="18" customHeight="1">
      <c r="R141" s="28"/>
      <c r="AS141" s="41"/>
    </row>
    <row r="142" spans="1:274" ht="18" customHeight="1">
      <c r="AS142" s="41"/>
    </row>
    <row r="143" spans="1:274" ht="18" customHeight="1">
      <c r="AS143" s="41"/>
    </row>
  </sheetData>
  <sheetProtection algorithmName="SHA-512" hashValue="dmeC9u7XuDlvtWY/f7QDHFXZ+eeJyt+mpsvdzBSm2oODahocL/bEV4c8mPAr00yRpdB+w/72mc/Ug95IKg5ovA==" saltValue="tJzznpAxrEv4ciiQ/leOHA==" spinCount="100000" sheet="1" objects="1" scenarios="1"/>
  <mergeCells count="20">
    <mergeCell ref="M137:N137"/>
    <mergeCell ref="A78:A80"/>
    <mergeCell ref="A82:A84"/>
    <mergeCell ref="A85:A87"/>
    <mergeCell ref="A88:A111"/>
    <mergeCell ref="A112:A135"/>
    <mergeCell ref="A29:A35"/>
    <mergeCell ref="A36:A55"/>
    <mergeCell ref="A56:A59"/>
    <mergeCell ref="A60:A73"/>
    <mergeCell ref="A74:A77"/>
    <mergeCell ref="A4:A5"/>
    <mergeCell ref="A7:A13"/>
    <mergeCell ref="A14:A28"/>
    <mergeCell ref="AM2:AR2"/>
    <mergeCell ref="M1:O1"/>
    <mergeCell ref="G1:L1"/>
    <mergeCell ref="B1:E1"/>
    <mergeCell ref="E2:F2"/>
    <mergeCell ref="M2:N2"/>
  </mergeCells>
  <phoneticPr fontId="7" type="noConversion"/>
  <pageMargins left="0.5" right="0.5" top="0.75" bottom="0.75" header="0.27777800000000002" footer="0.27777800000000002"/>
  <pageSetup scale="10" orientation="portrait"/>
  <headerFooter>
    <oddFooter>&amp;L&amp;"Helvetica,Regular"&amp;11&amp;K000000	&amp;P</oddFooter>
  </headerFooter>
  <ignoredErrors>
    <ignoredError sqref="G136:L136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AA116"/>
  <sheetViews>
    <sheetView showGridLines="0" zoomScale="75" zoomScaleNormal="80" workbookViewId="0">
      <selection activeCell="J83" sqref="J83"/>
    </sheetView>
  </sheetViews>
  <sheetFormatPr baseColWidth="10" defaultColWidth="16.33203125" defaultRowHeight="12" customHeight="1"/>
  <cols>
    <col min="1" max="1" width="25.5" style="123" customWidth="1"/>
    <col min="2" max="2" width="15.33203125" style="52" customWidth="1"/>
    <col min="3" max="6" width="10.83203125" style="52" customWidth="1"/>
    <col min="7" max="7" width="13.5" style="52" customWidth="1"/>
    <col min="8" max="11" width="10.83203125" style="52" customWidth="1"/>
    <col min="12" max="12" width="11" style="52" customWidth="1"/>
    <col min="13" max="21" width="10.83203125" style="52" customWidth="1"/>
    <col min="22" max="16384" width="16.33203125" style="52"/>
  </cols>
  <sheetData>
    <row r="1" spans="1:27" ht="15" customHeight="1">
      <c r="A1" s="131" t="s">
        <v>773</v>
      </c>
      <c r="B1" s="87"/>
      <c r="C1" s="87"/>
      <c r="D1" s="87"/>
      <c r="E1" s="87"/>
      <c r="F1" s="87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2" spans="1:27" ht="15" customHeight="1">
      <c r="A2" s="89"/>
      <c r="B2" s="58"/>
      <c r="C2" s="58"/>
      <c r="D2" s="58"/>
      <c r="E2" s="58"/>
      <c r="F2" s="58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</row>
    <row r="3" spans="1:27" ht="15" customHeight="1">
      <c r="A3" s="91"/>
      <c r="B3" s="58"/>
      <c r="C3" s="1168" t="s">
        <v>1499</v>
      </c>
      <c r="D3" s="1168"/>
      <c r="E3" s="1168"/>
      <c r="F3" s="58"/>
      <c r="G3" s="90"/>
      <c r="H3" s="1168" t="s">
        <v>1400</v>
      </c>
      <c r="I3" s="1168"/>
      <c r="J3" s="1168"/>
      <c r="K3" s="90"/>
      <c r="L3" s="90"/>
      <c r="M3" s="90"/>
      <c r="N3" s="90"/>
      <c r="O3" s="90"/>
      <c r="P3" s="90"/>
      <c r="Q3" s="90"/>
      <c r="R3" s="90"/>
      <c r="S3" s="90"/>
      <c r="T3" s="90"/>
    </row>
    <row r="4" spans="1:27" ht="15" customHeight="1">
      <c r="A4" s="92"/>
      <c r="B4" s="58"/>
      <c r="C4" s="58"/>
      <c r="D4" s="58"/>
      <c r="E4" s="58"/>
      <c r="F4" s="58"/>
    </row>
    <row r="5" spans="1:27" ht="15" customHeight="1">
      <c r="A5" s="92"/>
      <c r="B5" s="1179"/>
      <c r="C5" s="1189" t="s">
        <v>1330</v>
      </c>
      <c r="D5" s="1190"/>
      <c r="E5" s="1191"/>
      <c r="F5" s="67"/>
      <c r="G5" s="1179"/>
      <c r="H5" s="1181" t="s">
        <v>1330</v>
      </c>
      <c r="I5" s="1181"/>
      <c r="J5" s="1181"/>
      <c r="K5" s="93"/>
      <c r="L5" s="1181" t="s">
        <v>1256</v>
      </c>
      <c r="M5" s="1181"/>
      <c r="N5" s="1181"/>
      <c r="O5" s="1181"/>
      <c r="P5" s="1181"/>
      <c r="Q5" s="1181"/>
      <c r="R5" s="1181"/>
      <c r="S5" s="1181"/>
      <c r="T5" s="1181"/>
      <c r="U5" s="93"/>
      <c r="V5" s="1181" t="s">
        <v>1496</v>
      </c>
      <c r="W5" s="1181"/>
      <c r="X5" s="1181"/>
      <c r="Y5" s="1181"/>
      <c r="Z5" s="1181"/>
      <c r="AA5" s="1181"/>
    </row>
    <row r="6" spans="1:27" ht="15" customHeight="1">
      <c r="A6" s="92"/>
      <c r="B6" s="1180"/>
      <c r="C6" s="68" t="s">
        <v>1332</v>
      </c>
      <c r="D6" s="68" t="s">
        <v>1792</v>
      </c>
      <c r="E6" s="62" t="s">
        <v>1333</v>
      </c>
      <c r="F6" s="58"/>
      <c r="G6" s="1180"/>
      <c r="H6" s="68" t="s">
        <v>1332</v>
      </c>
      <c r="I6" s="68" t="s">
        <v>1792</v>
      </c>
      <c r="J6" s="62" t="s">
        <v>1333</v>
      </c>
      <c r="L6" s="94" t="s">
        <v>1264</v>
      </c>
      <c r="M6" s="94" t="s">
        <v>1263</v>
      </c>
      <c r="N6" s="94" t="s">
        <v>1262</v>
      </c>
      <c r="O6" s="95" t="s">
        <v>1260</v>
      </c>
      <c r="P6" s="95" t="s">
        <v>1261</v>
      </c>
      <c r="Q6" s="95" t="s">
        <v>1257</v>
      </c>
      <c r="R6" s="96" t="s">
        <v>1258</v>
      </c>
      <c r="S6" s="96" t="s">
        <v>1267</v>
      </c>
      <c r="T6" s="96" t="s">
        <v>1259</v>
      </c>
      <c r="V6" s="97" t="s">
        <v>62</v>
      </c>
      <c r="W6" s="97" t="s">
        <v>1269</v>
      </c>
      <c r="X6" s="97" t="s">
        <v>1270</v>
      </c>
      <c r="Y6" s="97" t="s">
        <v>1271</v>
      </c>
      <c r="Z6" s="97" t="s">
        <v>1272</v>
      </c>
      <c r="AA6" s="97" t="s">
        <v>562</v>
      </c>
    </row>
    <row r="7" spans="1:27" ht="15" customHeight="1">
      <c r="A7" s="92"/>
      <c r="B7" s="98" t="s">
        <v>559</v>
      </c>
      <c r="C7" s="54" t="str">
        <f>IF(SUMPRODUCT('Holds '!$F$4:$F$406,'Holds '!CG$4:CG$406)=0,"",SUMPRODUCT('Holds '!$F$4:$F$406,'Holds '!CG$4:CG$406))</f>
        <v/>
      </c>
      <c r="D7" s="54" t="str">
        <f>IF(SUMPRODUCT('Holds '!$F$4:$F$406,'Holds '!CH$4:CH$406)=0,"",SUMPRODUCT('Holds '!$F$4:$F$406,'Holds '!CH$4:CH$406))</f>
        <v/>
      </c>
      <c r="E7" s="54" t="str">
        <f>IF(SUMPRODUCT('Holds '!$F$4:$F$406,'Holds '!CI$4:CI$406)=0,"",SUMPRODUCT('Holds '!$F$4:$F$406,'Holds '!CI$4:CI$406))</f>
        <v/>
      </c>
      <c r="F7" s="51"/>
      <c r="G7" s="98" t="s">
        <v>559</v>
      </c>
      <c r="H7" s="54" t="str">
        <f>IF(SUMPRODUCT('Holds '!$F$4:$F$406,'Holds '!BV$4:BV$406)=0,"",SUMPRODUCT('Holds '!$F$4:$F$406,'Holds '!BV$4:BV$406))</f>
        <v/>
      </c>
      <c r="I7" s="54" t="str">
        <f>IF(SUMPRODUCT('Holds '!$F$4:$F$406,'Holds '!BW$4:BW$406)=0,"",SUMPRODUCT('Holds '!$F$4:$F$406,'Holds '!BW$4:BW$406))</f>
        <v/>
      </c>
      <c r="J7" s="54" t="str">
        <f>IF(SUMPRODUCT('Holds '!$F$4:$F$406,'Holds '!BX$4:BX$406)=0,"",SUMPRODUCT('Holds '!$F$4:$F$406,'Holds '!BX$4:BX$406))</f>
        <v/>
      </c>
      <c r="L7" s="54" t="str">
        <f>IF(SUMPRODUCT('Holds '!$F$4:$F$406,'Holds '!BJ$4:BJ$406)=0,"",SUMPRODUCT('Holds '!$F$4:$F$406,'Holds '!BJ$4:BJ$406))</f>
        <v/>
      </c>
      <c r="M7" s="54" t="str">
        <f>IF(SUMPRODUCT('Holds '!$F$4:$F$406,'Holds '!BK$4:BK$406)=0,"",SUMPRODUCT('Holds '!$F$4:$F$406,'Holds '!BK$4:BK$406))</f>
        <v/>
      </c>
      <c r="N7" s="54" t="str">
        <f>IF(SUMPRODUCT('Holds '!$F$4:$F$406,'Holds '!BL$4:BL$406)=0,"",SUMPRODUCT('Holds '!$F$4:$F$406,'Holds '!BL$4:BL$406))</f>
        <v/>
      </c>
      <c r="O7" s="54" t="str">
        <f>IF(SUMPRODUCT('Holds '!$F$4:$F$406,'Holds '!BM$4:BM$406)=0,"",SUMPRODUCT('Holds '!$F$4:$F$406,'Holds '!BM$4:BM$406))</f>
        <v/>
      </c>
      <c r="P7" s="54" t="str">
        <f>IF(SUMPRODUCT('Holds '!$F$4:$F$406,'Holds '!BN$4:BN$406)=0,"",SUMPRODUCT('Holds '!$F$4:$F$406,'Holds '!BN$4:BN$406))</f>
        <v/>
      </c>
      <c r="Q7" s="54" t="str">
        <f>IF(SUMPRODUCT('Holds '!$F$4:$F$406,'Holds '!BO$4:BO$406)=0,"",SUMPRODUCT('Holds '!$F$4:$F$406,'Holds '!BO$4:BO$406))</f>
        <v/>
      </c>
      <c r="R7" s="54" t="str">
        <f>IF(SUMPRODUCT('Holds '!$F$4:$F$406,'Holds '!BP$4:BP$406)=0,"",SUMPRODUCT('Holds '!$F$4:$F$406,'Holds '!BP$4:BP$406))</f>
        <v/>
      </c>
      <c r="S7" s="54" t="str">
        <f>IF(SUMPRODUCT('Holds '!$F$4:$F$406,'Holds '!BQ$4:BQ$406)=0,"",SUMPRODUCT('Holds '!$F$4:$F$406,'Holds '!BQ$4:BQ$406))</f>
        <v/>
      </c>
      <c r="T7" s="54" t="str">
        <f>IF(SUMPRODUCT('Holds '!$F$4:$F$406,'Holds '!BR$4:BR$406)=0,"",SUMPRODUCT('Holds '!$F$4:$F$406,'Holds '!BR$4:BR$406))</f>
        <v/>
      </c>
      <c r="V7" s="54" t="str">
        <f>IF(SUMPRODUCT('Holds '!$F$4:$F$406,'Holds '!BZ$4:BZ$406)=0,"",SUMPRODUCT('Holds '!$F$4:$F$406,'Holds '!BZ$4:BZ$406))</f>
        <v/>
      </c>
      <c r="W7" s="54" t="str">
        <f>IF(SUMPRODUCT('Holds '!$F$4:$F$406,'Holds '!CA$4:CA$406)=0,"",SUMPRODUCT('Holds '!$F$4:$F$406,'Holds '!CA$4:CA$406))</f>
        <v/>
      </c>
      <c r="X7" s="54" t="str">
        <f>IF(SUMPRODUCT('Holds '!$F$4:$F$406,'Holds '!CB$4:CB$406)=0,"",SUMPRODUCT('Holds '!$F$4:$F$406,'Holds '!CB$4:CB$406))</f>
        <v/>
      </c>
      <c r="Y7" s="54" t="str">
        <f>IF(SUMPRODUCT('Holds '!$F$4:$F$406,'Holds '!CC$4:CC$406)=0,"",SUMPRODUCT('Holds '!$F$4:$F$406,'Holds '!CC$4:CC$406))</f>
        <v/>
      </c>
      <c r="Z7" s="54" t="str">
        <f>IF(SUMPRODUCT('Holds '!$F$4:$F$406,'Holds '!CD$4:CD$406)=0,"",SUMPRODUCT('Holds '!$F$4:$F$406,'Holds '!CD$4:CD$406))</f>
        <v/>
      </c>
      <c r="AA7" s="54" t="str">
        <f>IF(SUMPRODUCT('Holds '!$F$4:$F$406,'Holds '!CE$4:CE$406)=0,"",SUMPRODUCT('Holds '!$F$4:$F$406,'Holds '!CE$4:CE$406))</f>
        <v/>
      </c>
    </row>
    <row r="8" spans="1:27" ht="15" customHeight="1">
      <c r="A8" s="92"/>
      <c r="B8" s="99" t="s">
        <v>560</v>
      </c>
      <c r="C8" s="55" t="str">
        <f>IF(SUMPRODUCT('Holds '!$G$4:$G$406,'Holds '!CG$4:CG$406)=0,"",SUMPRODUCT('Holds '!$G$4:$G$406,'Holds '!CG$4:CG$406))</f>
        <v/>
      </c>
      <c r="D8" s="55" t="str">
        <f>IF(SUMPRODUCT('Holds '!$G$4:$G$406,'Holds '!CH$4:CH$406)=0,"",SUMPRODUCT('Holds '!$G$4:$G$406,'Holds '!CH$4:CH$406))</f>
        <v/>
      </c>
      <c r="E8" s="55" t="str">
        <f>IF(SUMPRODUCT('Holds '!$G$4:$G$406,'Holds '!CI$4:CI$406)=0,"",SUMPRODUCT('Holds '!$G$4:$G$406,'Holds '!CI$4:CI$406))</f>
        <v/>
      </c>
      <c r="F8" s="51"/>
      <c r="G8" s="99" t="s">
        <v>560</v>
      </c>
      <c r="H8" s="55" t="str">
        <f>IF(SUMPRODUCT('Holds '!$G$4:$G$406,'Holds '!BV$4:BV$406)=0,"",SUMPRODUCT('Holds '!$G$4:$G$406,'Holds '!BV$4:BV$406))</f>
        <v/>
      </c>
      <c r="I8" s="55" t="str">
        <f>IF(SUMPRODUCT('Holds '!$G$4:$G$406,'Holds '!BW$4:BW$406)=0,"",SUMPRODUCT('Holds '!$G$4:$G$406,'Holds '!BW$4:BW$406))</f>
        <v/>
      </c>
      <c r="J8" s="55" t="str">
        <f>IF(SUMPRODUCT('Holds '!$G$4:$G$406,'Holds '!BX$4:BX$406)=0,"",SUMPRODUCT('Holds '!$G$4:$G$406,'Holds '!BX$4:BX$406))</f>
        <v/>
      </c>
      <c r="L8" s="55" t="str">
        <f>IF(SUMPRODUCT('Holds '!$G$4:$G$406,'Holds '!BJ$4:BJ$406)=0,"",SUMPRODUCT('Holds '!$G$4:$G$406,'Holds '!BJ$4:BJ$406))</f>
        <v/>
      </c>
      <c r="M8" s="55" t="str">
        <f>IF(SUMPRODUCT('Holds '!$G$4:$G$406,'Holds '!BK$4:BK$406)=0,"",SUMPRODUCT('Holds '!$G$4:$G$406,'Holds '!BK$4:BK$406))</f>
        <v/>
      </c>
      <c r="N8" s="55" t="str">
        <f>IF(SUMPRODUCT('Holds '!$G$4:$G$406,'Holds '!BL$4:BL$406)=0,"",SUMPRODUCT('Holds '!$G$4:$G$406,'Holds '!BL$4:BL$406))</f>
        <v/>
      </c>
      <c r="O8" s="55" t="str">
        <f>IF(SUMPRODUCT('Holds '!$G$4:$G$406,'Holds '!BM$4:BM$406)=0,"",SUMPRODUCT('Holds '!$G$4:$G$406,'Holds '!BM$4:BM$406))</f>
        <v/>
      </c>
      <c r="P8" s="55" t="str">
        <f>IF(SUMPRODUCT('Holds '!$G$4:$G$406,'Holds '!BN$4:BN$406)=0,"",SUMPRODUCT('Holds '!$G$4:$G$406,'Holds '!BN$4:BN$406))</f>
        <v/>
      </c>
      <c r="Q8" s="55" t="str">
        <f>IF(SUMPRODUCT('Holds '!$G$4:$G$406,'Holds '!BO$4:BO$406)=0,"",SUMPRODUCT('Holds '!$G$4:$G$406,'Holds '!BO$4:BO$406))</f>
        <v/>
      </c>
      <c r="R8" s="55" t="str">
        <f>IF(SUMPRODUCT('Holds '!$G$4:$G$406,'Holds '!BP$4:BP$406)=0,"",SUMPRODUCT('Holds '!$G$4:$G$406,'Holds '!BP$4:BP$406))</f>
        <v/>
      </c>
      <c r="S8" s="55" t="str">
        <f>IF(SUMPRODUCT('Holds '!$G$4:$G$406,'Holds '!BQ$4:BQ$406)=0,"",SUMPRODUCT('Holds '!$G$4:$G$406,'Holds '!BQ$4:BQ$406))</f>
        <v/>
      </c>
      <c r="T8" s="55" t="str">
        <f>IF(SUMPRODUCT('Holds '!$G$4:$G$406,'Holds '!BR$4:BR$406)=0,"",SUMPRODUCT('Holds '!$G$4:$G$406,'Holds '!BR$4:BR$406))</f>
        <v/>
      </c>
      <c r="V8" s="55" t="str">
        <f>IF(SUMPRODUCT('Holds '!$G$4:$G$406,'Holds '!BZ$4:BZ$406)=0,"",SUMPRODUCT('Holds '!$G$4:$G$406,'Holds '!BZ$4:BZ$406))</f>
        <v/>
      </c>
      <c r="W8" s="55" t="str">
        <f>IF(SUMPRODUCT('Holds '!$G$4:$G$406,'Holds '!CA$4:CA$406)=0,"",SUMPRODUCT('Holds '!$G$4:$G$406,'Holds '!CA$4:CA$406))</f>
        <v/>
      </c>
      <c r="X8" s="55" t="str">
        <f>IF(SUMPRODUCT('Holds '!$G$4:$G$406,'Holds '!CB$4:CB$406)=0,"",SUMPRODUCT('Holds '!$G$4:$G$406,'Holds '!CB$4:CB$406))</f>
        <v/>
      </c>
      <c r="Y8" s="55" t="str">
        <f>IF(SUMPRODUCT('Holds '!$G$4:$G$406,'Holds '!CC$4:CC$406)=0,"",SUMPRODUCT('Holds '!$G$4:$G$406,'Holds '!CC$4:CC$406))</f>
        <v/>
      </c>
      <c r="Z8" s="55" t="str">
        <f>IF(SUMPRODUCT('Holds '!$G$4:$G$406,'Holds '!CD$4:CD$406)=0,"",SUMPRODUCT('Holds '!$G$4:$G$406,'Holds '!CD$4:CD$406))</f>
        <v/>
      </c>
      <c r="AA8" s="55" t="str">
        <f>IF(SUMPRODUCT('Holds '!$G$4:$G$406,'Holds '!CE$4:CE$406)=0,"",SUMPRODUCT('Holds '!$G$4:$G$406,'Holds '!CE$4:CE$406))</f>
        <v/>
      </c>
    </row>
    <row r="9" spans="1:27" ht="15" customHeight="1">
      <c r="A9" s="92"/>
      <c r="B9" s="100" t="s">
        <v>558</v>
      </c>
      <c r="C9" s="53" t="str">
        <f>IF(SUMPRODUCT('Holds '!$H$4:$H$406,'Holds '!CG$4:CG$406)=0,"",SUMPRODUCT('Holds '!$H$4:$H$406,'Holds '!CG$4:CG$406))</f>
        <v/>
      </c>
      <c r="D9" s="53" t="str">
        <f>IF(SUMPRODUCT('Holds '!$H$4:$H$406,'Holds '!CH$4:CH$406)=0,"",SUMPRODUCT('Holds '!$H$4:$H$406,'Holds '!CH$4:CH$406))</f>
        <v/>
      </c>
      <c r="E9" s="53" t="str">
        <f>IF(SUMPRODUCT('Holds '!$H$4:$H$406,'Holds '!CI$4:CI$406)=0,"",SUMPRODUCT('Holds '!$H$4:$H$406,'Holds '!CI$4:CI$406))</f>
        <v/>
      </c>
      <c r="F9" s="51"/>
      <c r="G9" s="100" t="s">
        <v>558</v>
      </c>
      <c r="H9" s="53" t="str">
        <f>IF(SUMPRODUCT('Holds '!$H$4:$H$406,'Holds '!BV$4:BV$406)=0,"",SUMPRODUCT('Holds '!$H$4:$H$406,'Holds '!BV$4:BV$406))</f>
        <v/>
      </c>
      <c r="I9" s="53" t="str">
        <f>IF(SUMPRODUCT('Holds '!$H$4:$H$406,'Holds '!BW$4:BW$406)=0,"",SUMPRODUCT('Holds '!$H$4:$H$406,'Holds '!BW$4:BW$406))</f>
        <v/>
      </c>
      <c r="J9" s="53" t="str">
        <f>IF(SUMPRODUCT('Holds '!$H$4:$H$406,'Holds '!BX$4:BX$406)=0,"",SUMPRODUCT('Holds '!$H$4:$H$406,'Holds '!BX$4:BX$406))</f>
        <v/>
      </c>
      <c r="L9" s="53" t="str">
        <f>IF(SUMPRODUCT('Holds '!$H$4:$H$406,'Holds '!BJ$4:BJ$406)=0,"",SUMPRODUCT('Holds '!$H$4:$H$406,'Holds '!BJ$4:BJ$406))</f>
        <v/>
      </c>
      <c r="M9" s="53" t="str">
        <f>IF(SUMPRODUCT('Holds '!$H$4:$H$406,'Holds '!BK$4:BK$406)=0,"",SUMPRODUCT('Holds '!$H$4:$H$406,'Holds '!BK$4:BK$406))</f>
        <v/>
      </c>
      <c r="N9" s="53" t="str">
        <f>IF(SUMPRODUCT('Holds '!$H$4:$H$406,'Holds '!BL$4:BL$406)=0,"",SUMPRODUCT('Holds '!$H$4:$H$406,'Holds '!BL$4:BL$406))</f>
        <v/>
      </c>
      <c r="O9" s="53" t="str">
        <f>IF(SUMPRODUCT('Holds '!$H$4:$H$406,'Holds '!BM$4:BM$406)=0,"",SUMPRODUCT('Holds '!$H$4:$H$406,'Holds '!BM$4:BM$406))</f>
        <v/>
      </c>
      <c r="P9" s="53" t="str">
        <f>IF(SUMPRODUCT('Holds '!$H$4:$H$406,'Holds '!BN$4:BN$406)=0,"",SUMPRODUCT('Holds '!$H$4:$H$406,'Holds '!BN$4:BN$406))</f>
        <v/>
      </c>
      <c r="Q9" s="53" t="str">
        <f>IF(SUMPRODUCT('Holds '!$H$4:$H$406,'Holds '!BO$4:BO$406)=0,"",SUMPRODUCT('Holds '!$H$4:$H$406,'Holds '!BO$4:BO$406))</f>
        <v/>
      </c>
      <c r="R9" s="53" t="str">
        <f>IF(SUMPRODUCT('Holds '!$H$4:$H$406,'Holds '!BP$4:BP$406)=0,"",SUMPRODUCT('Holds '!$H$4:$H$406,'Holds '!BP$4:BP$406))</f>
        <v/>
      </c>
      <c r="S9" s="53" t="str">
        <f>IF(SUMPRODUCT('Holds '!$H$4:$H$406,'Holds '!BQ$4:BQ$406)=0,"",SUMPRODUCT('Holds '!$H$4:$H$406,'Holds '!BQ$4:BQ$406))</f>
        <v/>
      </c>
      <c r="T9" s="53" t="str">
        <f>IF(SUMPRODUCT('Holds '!$H$4:$H$406,'Holds '!BR$4:BR$406)=0,"",SUMPRODUCT('Holds '!$H$4:$H$406,'Holds '!BR$4:BR$406))</f>
        <v/>
      </c>
      <c r="V9" s="53" t="str">
        <f>IF(SUMPRODUCT('Holds '!$H$4:$H$406,'Holds '!BZ$4:BZ$406)=0,"",SUMPRODUCT('Holds '!$H$4:$H$406,'Holds '!BZ$4:BZ$406))</f>
        <v/>
      </c>
      <c r="W9" s="53" t="str">
        <f>IF(SUMPRODUCT('Holds '!$H$4:$H$406,'Holds '!CA$4:CA$406)=0,"",SUMPRODUCT('Holds '!$H$4:$H$406,'Holds '!CA$4:CA$406))</f>
        <v/>
      </c>
      <c r="X9" s="53" t="str">
        <f>IF(SUMPRODUCT('Holds '!$H$4:$H$406,'Holds '!CB$4:CB$406)=0,"",SUMPRODUCT('Holds '!$H$4:$H$406,'Holds '!CB$4:CB$406))</f>
        <v/>
      </c>
      <c r="Y9" s="53" t="str">
        <f>IF(SUMPRODUCT('Holds '!$H$4:$H$406,'Holds '!CC$4:CC$406)=0,"",SUMPRODUCT('Holds '!$H$4:$H$406,'Holds '!CC$4:CC$406))</f>
        <v/>
      </c>
      <c r="Z9" s="53" t="str">
        <f>IF(SUMPRODUCT('Holds '!$H$4:$H$406,'Holds '!CD$4:CD$406)=0,"",SUMPRODUCT('Holds '!$H$4:$H$406,'Holds '!CD$4:CD$406))</f>
        <v/>
      </c>
      <c r="AA9" s="53" t="str">
        <f>IF(SUMPRODUCT('Holds '!$H$4:$H$406,'Holds '!CE$4:CE$406)=0,"",SUMPRODUCT('Holds '!$H$4:$H$406,'Holds '!CE$4:CE$406))</f>
        <v/>
      </c>
    </row>
    <row r="10" spans="1:27" ht="15" customHeight="1">
      <c r="A10" s="92"/>
      <c r="B10" s="101" t="s">
        <v>557</v>
      </c>
      <c r="C10" s="50" t="str">
        <f>IF(SUMPRODUCT('Holds '!$I$4:$I$406,'Holds '!CG$4:CG$406)=0,"",SUMPRODUCT('Holds '!$I$4:$I$406,'Holds '!CG$4:CG$406))</f>
        <v/>
      </c>
      <c r="D10" s="50" t="str">
        <f>IF(SUMPRODUCT('Holds '!$I$4:$I$406,'Holds '!CH$4:CH$406)=0,"",SUMPRODUCT('Holds '!$I$4:$I$406,'Holds '!CH$4:CH$406))</f>
        <v/>
      </c>
      <c r="E10" s="50" t="str">
        <f>IF(SUMPRODUCT('Holds '!$I$4:$I$406,'Holds '!CI$4:CI$406)=0,"",SUMPRODUCT('Holds '!$I$4:$I$406,'Holds '!CI$4:CI$406))</f>
        <v/>
      </c>
      <c r="F10" s="51"/>
      <c r="G10" s="101" t="s">
        <v>557</v>
      </c>
      <c r="H10" s="50" t="str">
        <f>IF(SUMPRODUCT('Holds '!$I$4:$I$406,'Holds '!BV$4:BV$406)=0,"",SUMPRODUCT('Holds '!$I$4:$I$406,'Holds '!BV$4:BV$406))</f>
        <v/>
      </c>
      <c r="I10" s="50" t="str">
        <f>IF(SUMPRODUCT('Holds '!$I$4:$I$406,'Holds '!BW$4:BW$406)=0,"",SUMPRODUCT('Holds '!$I$4:$I$406,'Holds '!BW$4:BW$406))</f>
        <v/>
      </c>
      <c r="J10" s="50" t="str">
        <f>IF(SUMPRODUCT('Holds '!$I$4:$I$406,'Holds '!BX$4:BX$406)=0,"",SUMPRODUCT('Holds '!$I$4:$I$406,'Holds '!BX$4:BX$406))</f>
        <v/>
      </c>
      <c r="L10" s="50" t="str">
        <f>IF(SUMPRODUCT('Holds '!$I$4:$I$406,'Holds '!BJ$4:BJ$406)=0,"",SUMPRODUCT('Holds '!$I$4:$I$406,'Holds '!BJ$4:BJ$406))</f>
        <v/>
      </c>
      <c r="M10" s="50" t="str">
        <f>IF(SUMPRODUCT('Holds '!$I$4:$I$406,'Holds '!BK$4:BK$406)=0,"",SUMPRODUCT('Holds '!$I$4:$I$406,'Holds '!BK$4:BK$406))</f>
        <v/>
      </c>
      <c r="N10" s="50" t="str">
        <f>IF(SUMPRODUCT('Holds '!$I$4:$I$406,'Holds '!BL$4:BL$406)=0,"",SUMPRODUCT('Holds '!$I$4:$I$406,'Holds '!BL$4:BL$406))</f>
        <v/>
      </c>
      <c r="O10" s="50" t="str">
        <f>IF(SUMPRODUCT('Holds '!$I$4:$I$406,'Holds '!BM$4:BM$406)=0,"",SUMPRODUCT('Holds '!$I$4:$I$406,'Holds '!BM$4:BM$406))</f>
        <v/>
      </c>
      <c r="P10" s="50" t="str">
        <f>IF(SUMPRODUCT('Holds '!$I$4:$I$406,'Holds '!BN$4:BN$406)=0,"",SUMPRODUCT('Holds '!$I$4:$I$406,'Holds '!BN$4:BN$406))</f>
        <v/>
      </c>
      <c r="Q10" s="50" t="str">
        <f>IF(SUMPRODUCT('Holds '!$I$4:$I$406,'Holds '!BO$4:BO$406)=0,"",SUMPRODUCT('Holds '!$I$4:$I$406,'Holds '!BO$4:BO$406))</f>
        <v/>
      </c>
      <c r="R10" s="50" t="str">
        <f>IF(SUMPRODUCT('Holds '!$I$4:$I$406,'Holds '!BP$4:BP$406)=0,"",SUMPRODUCT('Holds '!$I$4:$I$406,'Holds '!BP$4:BP$406))</f>
        <v/>
      </c>
      <c r="S10" s="50" t="str">
        <f>IF(SUMPRODUCT('Holds '!$I$4:$I$406,'Holds '!BQ$4:BQ$406)=0,"",SUMPRODUCT('Holds '!$I$4:$I$406,'Holds '!BQ$4:BQ$406))</f>
        <v/>
      </c>
      <c r="T10" s="50" t="str">
        <f>IF(SUMPRODUCT('Holds '!$I$4:$I$406,'Holds '!BR$4:BR$406)=0,"",SUMPRODUCT('Holds '!$I$4:$I$406,'Holds '!BR$4:BR$406))</f>
        <v/>
      </c>
      <c r="V10" s="50" t="str">
        <f>IF(SUMPRODUCT('Holds '!$I$4:$I$406,'Holds '!BZ$4:BZ$406)=0,"",SUMPRODUCT('Holds '!$I$4:$I$406,'Holds '!BZ$4:BZ$406))</f>
        <v/>
      </c>
      <c r="W10" s="50" t="str">
        <f>IF(SUMPRODUCT('Holds '!$I$4:$I$406,'Holds '!CA$4:CA$406)=0,"",SUMPRODUCT('Holds '!$I$4:$I$406,'Holds '!CA$4:CA$406))</f>
        <v/>
      </c>
      <c r="X10" s="50" t="str">
        <f>IF(SUMPRODUCT('Holds '!$I$4:$I$406,'Holds '!CB$4:CB$406)=0,"",SUMPRODUCT('Holds '!$I$4:$I$406,'Holds '!CB$4:CB$406))</f>
        <v/>
      </c>
      <c r="Y10" s="50" t="str">
        <f>IF(SUMPRODUCT('Holds '!$I$4:$I$406,'Holds '!CC$4:CC$406)=0,"",SUMPRODUCT('Holds '!$I$4:$I$406,'Holds '!CC$4:CC$406))</f>
        <v/>
      </c>
      <c r="Z10" s="50" t="str">
        <f>IF(SUMPRODUCT('Holds '!$I$4:$I$406,'Holds '!CD$4:CD$406)=0,"",SUMPRODUCT('Holds '!$I$4:$I$406,'Holds '!CD$4:CD$406))</f>
        <v/>
      </c>
      <c r="AA10" s="50" t="str">
        <f>IF(SUMPRODUCT('Holds '!$I$4:$I$406,'Holds '!CE$4:CE$406)=0,"",SUMPRODUCT('Holds '!$I$4:$I$406,'Holds '!CE$4:CE$406))</f>
        <v/>
      </c>
    </row>
    <row r="11" spans="1:27" ht="15" customHeight="1">
      <c r="A11" s="92"/>
      <c r="B11" s="102" t="s">
        <v>1953</v>
      </c>
      <c r="C11" s="57" t="str">
        <f>IF(SUMPRODUCT('Holds '!$J$4:$J$406,'Holds '!CG$4:CG$406)=0,"",SUMPRODUCT('Holds '!$J$4:$J$406,'Holds '!CG$4:CG$406))</f>
        <v/>
      </c>
      <c r="D11" s="57" t="str">
        <f>IF(SUMPRODUCT('Holds '!$J$4:$J$406,'Holds '!CH$4:CH$406)=0,"",SUMPRODUCT('Holds '!$J$4:$J$406,'Holds '!CH$4:CH$406))</f>
        <v/>
      </c>
      <c r="E11" s="57" t="str">
        <f>IF(SUMPRODUCT('Holds '!$J$4:$J$406,'Holds '!CI$4:CI$406)=0,"",SUMPRODUCT('Holds '!$J$4:$J$406,'Holds '!CI$4:CI$406))</f>
        <v/>
      </c>
      <c r="F11" s="58"/>
      <c r="G11" s="103" t="s">
        <v>1953</v>
      </c>
      <c r="H11" s="57" t="str">
        <f>IF(SUMPRODUCT('Holds '!$J$4:$J$406,'Holds '!BV$4:BV$406)=0,"",SUMPRODUCT('Holds '!$J$4:$J$406,'Holds '!BV$4:BV$406))</f>
        <v/>
      </c>
      <c r="I11" s="57" t="str">
        <f>IF(SUMPRODUCT('Holds '!$J$4:$J$406,'Holds '!BW$4:BW$406)=0,"",SUMPRODUCT('Holds '!$J$4:$J$406,'Holds '!BW$4:BW$406))</f>
        <v/>
      </c>
      <c r="J11" s="57" t="str">
        <f>IF(SUMPRODUCT('Holds '!$J$4:$J$406,'Holds '!BX$4:BX$406)=0,"",SUMPRODUCT('Holds '!$J$4:$J$406,'Holds '!BX$4:BX$406))</f>
        <v/>
      </c>
      <c r="L11" s="57" t="str">
        <f>IF(SUMPRODUCT('Holds '!$J$4:$J$406,'Holds '!BJ$4:BJ$406)=0,"",SUMPRODUCT('Holds '!$J$4:$J$406,'Holds '!BJ$4:BJ$406))</f>
        <v/>
      </c>
      <c r="M11" s="57" t="str">
        <f>IF(SUMPRODUCT('Holds '!$J$4:$J$406,'Holds '!BK$4:BK$406)=0,"",SUMPRODUCT('Holds '!$J$4:$J$406,'Holds '!BK$4:BK$406))</f>
        <v/>
      </c>
      <c r="N11" s="57" t="str">
        <f>IF(SUMPRODUCT('Holds '!$J$4:$J$406,'Holds '!BL$4:BL$406)=0,"",SUMPRODUCT('Holds '!$J$4:$J$406,'Holds '!BL$4:BL$406))</f>
        <v/>
      </c>
      <c r="O11" s="57" t="str">
        <f>IF(SUMPRODUCT('Holds '!$J$4:$J$406,'Holds '!BM$4:BM$406)=0,"",SUMPRODUCT('Holds '!$J$4:$J$406,'Holds '!BM$4:BM$406))</f>
        <v/>
      </c>
      <c r="P11" s="57" t="str">
        <f>IF(SUMPRODUCT('Holds '!$J$4:$J$406,'Holds '!BN$4:BN$406)=0,"",SUMPRODUCT('Holds '!$J$4:$J$406,'Holds '!BN$4:BN$406))</f>
        <v/>
      </c>
      <c r="Q11" s="57" t="str">
        <f>IF(SUMPRODUCT('Holds '!$J$4:$J$406,'Holds '!BO$4:BO$406)=0,"",SUMPRODUCT('Holds '!$J$4:$J$406,'Holds '!BO$4:BO$406))</f>
        <v/>
      </c>
      <c r="R11" s="57" t="str">
        <f>IF(SUMPRODUCT('Holds '!$J$4:$J$406,'Holds '!BP$4:BP$406)=0,"",SUMPRODUCT('Holds '!$J$4:$J$406,'Holds '!BP$4:BP$406))</f>
        <v/>
      </c>
      <c r="S11" s="57" t="str">
        <f>IF(SUMPRODUCT('Holds '!$J$4:$J$406,'Holds '!BQ$4:BQ$406)=0,"",SUMPRODUCT('Holds '!$J$4:$J$406,'Holds '!BQ$4:BQ$406))</f>
        <v/>
      </c>
      <c r="T11" s="57" t="str">
        <f>IF(SUMPRODUCT('Holds '!$J$4:$J$406,'Holds '!BR$4:BR$406)=0,"",SUMPRODUCT('Holds '!$J$4:$J$406,'Holds '!BR$4:BR$406))</f>
        <v/>
      </c>
      <c r="V11" s="57" t="str">
        <f>IF(SUMPRODUCT('Holds '!$J$4:$J$406,'Holds '!BZ$4:BZ$406)=0,"",SUMPRODUCT('Holds '!$J$4:$J$406,'Holds '!BZ$4:BZ$406))</f>
        <v/>
      </c>
      <c r="W11" s="57" t="str">
        <f>IF(SUMPRODUCT('Holds '!$J$4:$J$406,'Holds '!CA$4:CA$406)=0,"",SUMPRODUCT('Holds '!$J$4:$J$406,'Holds '!CA$4:CA$406))</f>
        <v/>
      </c>
      <c r="X11" s="57" t="str">
        <f>IF(SUMPRODUCT('Holds '!$J$4:$J$406,'Holds '!CB$4:CB$406)=0,"",SUMPRODUCT('Holds '!$J$4:$J$406,'Holds '!CB$4:CB$406))</f>
        <v/>
      </c>
      <c r="Y11" s="57" t="str">
        <f>IF(SUMPRODUCT('Holds '!$J$4:$J$406,'Holds '!CC$4:CC$406)=0,"",SUMPRODUCT('Holds '!$J$4:$J$406,'Holds '!CC$4:CC$406))</f>
        <v/>
      </c>
      <c r="Z11" s="57" t="str">
        <f>IF(SUMPRODUCT('Holds '!$J$4:$J$406,'Holds '!CD$4:CD$406)=0,"",SUMPRODUCT('Holds '!$J$4:$J$406,'Holds '!CD$4:CD$406))</f>
        <v/>
      </c>
      <c r="AA11" s="57" t="str">
        <f>IF(SUMPRODUCT('Holds '!$J$4:$J$406,'Holds '!CE$4:CE$406)=0,"",SUMPRODUCT('Holds '!$J$4:$J$406,'Holds '!CE$4:CE$406))</f>
        <v/>
      </c>
    </row>
    <row r="12" spans="1:27" ht="15" customHeight="1">
      <c r="A12" s="92"/>
      <c r="B12" s="104" t="s">
        <v>1954</v>
      </c>
      <c r="C12" s="60" t="str">
        <f>IF(SUMPRODUCT('Holds '!$K$4:$K$406,'Holds '!CG$4:CG$406)=0,"",SUMPRODUCT('Holds '!$K$4:$K$406,'Holds '!CG$4:CG$406))</f>
        <v/>
      </c>
      <c r="D12" s="60" t="str">
        <f>IF(SUMPRODUCT('Holds '!$K$4:$K$406,'Holds '!CH$4:CH$406)=0,"",SUMPRODUCT('Holds '!$K$4:$K$406,'Holds '!CH$4:CH$406))</f>
        <v/>
      </c>
      <c r="E12" s="60" t="str">
        <f>IF(SUMPRODUCT('Holds '!$K$4:$K$406,'Holds '!CI$4:CI$406)=0,"",SUMPRODUCT('Holds '!$K$4:$K$406,'Holds '!CI$4:CI$406))</f>
        <v/>
      </c>
      <c r="F12" s="58"/>
      <c r="G12" s="105" t="s">
        <v>1954</v>
      </c>
      <c r="H12" s="60" t="str">
        <f>IF(SUMPRODUCT('Holds '!$K$4:$K$406,'Holds '!BV$4:BV$406)=0,"",SUMPRODUCT('Holds '!$K$4:$K$406,'Holds '!BV$4:BV$406))</f>
        <v/>
      </c>
      <c r="I12" s="60" t="str">
        <f>IF(SUMPRODUCT('Holds '!$K$4:$K$406,'Holds '!BW$4:BW$406)=0,"",SUMPRODUCT('Holds '!$K$4:$K$406,'Holds '!BW$4:BW$406))</f>
        <v/>
      </c>
      <c r="J12" s="60" t="str">
        <f>IF(SUMPRODUCT('Holds '!$K$4:$K$406,'Holds '!BX$4:BX$406)=0,"",SUMPRODUCT('Holds '!$K$4:$K$406,'Holds '!BX$4:BX$406))</f>
        <v/>
      </c>
      <c r="L12" s="60" t="str">
        <f>IF(SUMPRODUCT('Holds '!$K$4:$K$406,'Holds '!BJ$4:BJ$406)=0,"",SUMPRODUCT('Holds '!$K$4:$K$406,'Holds '!BJ$4:BJ$406))</f>
        <v/>
      </c>
      <c r="M12" s="60" t="str">
        <f>IF(SUMPRODUCT('Holds '!$K$4:$K$406,'Holds '!BK$4:BK$406)=0,"",SUMPRODUCT('Holds '!$K$4:$K$406,'Holds '!BK$4:BK$406))</f>
        <v/>
      </c>
      <c r="N12" s="60" t="str">
        <f>IF(SUMPRODUCT('Holds '!$K$4:$K$406,'Holds '!BL$4:BL$406)=0,"",SUMPRODUCT('Holds '!$K$4:$K$406,'Holds '!BL$4:BL$406))</f>
        <v/>
      </c>
      <c r="O12" s="60" t="str">
        <f>IF(SUMPRODUCT('Holds '!$K$4:$K$406,'Holds '!BM$4:BM$406)=0,"",SUMPRODUCT('Holds '!$K$4:$K$406,'Holds '!BM$4:BM$406))</f>
        <v/>
      </c>
      <c r="P12" s="60" t="str">
        <f>IF(SUMPRODUCT('Holds '!$K$4:$K$406,'Holds '!BN$4:BN$406)=0,"",SUMPRODUCT('Holds '!$K$4:$K$406,'Holds '!BN$4:BN$406))</f>
        <v/>
      </c>
      <c r="Q12" s="60" t="str">
        <f>IF(SUMPRODUCT('Holds '!$K$4:$K$406,'Holds '!BO$4:BO$406)=0,"",SUMPRODUCT('Holds '!$K$4:$K$406,'Holds '!BO$4:BO$406))</f>
        <v/>
      </c>
      <c r="R12" s="60" t="str">
        <f>IF(SUMPRODUCT('Holds '!$K$4:$K$406,'Holds '!BP$4:BP$406)=0,"",SUMPRODUCT('Holds '!$K$4:$K$406,'Holds '!BP$4:BP$406))</f>
        <v/>
      </c>
      <c r="S12" s="60" t="str">
        <f>IF(SUMPRODUCT('Holds '!$K$4:$K$406,'Holds '!BQ$4:BQ$406)=0,"",SUMPRODUCT('Holds '!$K$4:$K$406,'Holds '!BQ$4:BQ$406))</f>
        <v/>
      </c>
      <c r="T12" s="60" t="str">
        <f>IF(SUMPRODUCT('Holds '!$K$4:$K$406,'Holds '!BR$4:BR$406)=0,"",SUMPRODUCT('Holds '!$K$4:$K$406,'Holds '!BR$4:BR$406))</f>
        <v/>
      </c>
      <c r="V12" s="60" t="str">
        <f>IF(SUMPRODUCT('Holds '!$K$4:$K$406,'Holds '!BZ$4:BZ$406)=0,"",SUMPRODUCT('Holds '!$K$4:$K$406,'Holds '!BZ$4:BZ$406))</f>
        <v/>
      </c>
      <c r="W12" s="60" t="str">
        <f>IF(SUMPRODUCT('Holds '!$K$4:$K$406,'Holds '!CA$4:CA$406)=0,"",SUMPRODUCT('Holds '!$K$4:$K$406,'Holds '!CA$4:CA$406))</f>
        <v/>
      </c>
      <c r="X12" s="60" t="str">
        <f>IF(SUMPRODUCT('Holds '!$K$4:$K$406,'Holds '!CB$4:CB$406)=0,"",SUMPRODUCT('Holds '!$K$4:$K$406,'Holds '!CB$4:CB$406))</f>
        <v/>
      </c>
      <c r="Y12" s="60" t="str">
        <f>IF(SUMPRODUCT('Holds '!$K$4:$K$406,'Holds '!CC$4:CC$406)=0,"",SUMPRODUCT('Holds '!$K$4:$K$406,'Holds '!CC$4:CC$406))</f>
        <v/>
      </c>
      <c r="Z12" s="60" t="str">
        <f>IF(SUMPRODUCT('Holds '!$K$4:$K$406,'Holds '!CD$4:CD$406)=0,"",SUMPRODUCT('Holds '!$K$4:$K$406,'Holds '!CD$4:CD$406))</f>
        <v/>
      </c>
      <c r="AA12" s="60" t="str">
        <f>IF(SUMPRODUCT('Holds '!$K$4:$K$406,'Holds '!CE$4:CE$406)=0,"",SUMPRODUCT('Holds '!$K$4:$K$406,'Holds '!CE$4:CE$406))</f>
        <v/>
      </c>
    </row>
    <row r="13" spans="1:27" ht="15" customHeight="1">
      <c r="A13" s="1192" t="s">
        <v>1499</v>
      </c>
      <c r="B13" s="106" t="s">
        <v>1955</v>
      </c>
      <c r="C13" s="59" t="str">
        <f>IF(SUMPRODUCT('Holds '!$L$4:$L$406,'Holds '!CG$4:CG$406)=0,"",SUMPRODUCT('Holds '!$L$4:$L$406,'Holds '!CG$4:CG$406))</f>
        <v/>
      </c>
      <c r="D13" s="59" t="str">
        <f>IF(SUMPRODUCT('Holds '!$L$4:$L$406,'Holds '!CH$4:CH$406)=0,"",SUMPRODUCT('Holds '!$L$4:$L$406,'Holds '!CH$4:CH$406))</f>
        <v/>
      </c>
      <c r="E13" s="59" t="str">
        <f>IF(SUMPRODUCT('Holds '!$L$4:$L$406,'Holds '!CI$4:CI$406)=0,"",SUMPRODUCT('Holds '!$L$4:$L$406,'Holds '!CI$4:CI$406))</f>
        <v/>
      </c>
      <c r="F13" s="58"/>
      <c r="G13" s="107" t="s">
        <v>1955</v>
      </c>
      <c r="H13" s="59" t="str">
        <f>IF(SUMPRODUCT('Holds '!$L$4:$L$406,'Holds '!BV$4:BV$406)=0,"",SUMPRODUCT('Holds '!$L$4:$L$406,'Holds '!BV$4:BV$406))</f>
        <v/>
      </c>
      <c r="I13" s="59" t="str">
        <f>IF(SUMPRODUCT('Holds '!$L$4:$L$406,'Holds '!BW$4:BW$406)=0,"",SUMPRODUCT('Holds '!$L$4:$L$406,'Holds '!BW$4:BW$406))</f>
        <v/>
      </c>
      <c r="J13" s="59" t="str">
        <f>IF(SUMPRODUCT('Holds '!$L$4:$L$406,'Holds '!BX$4:BX$406)=0,"",SUMPRODUCT('Holds '!$L$4:$L$406,'Holds '!BX$4:BX$406))</f>
        <v/>
      </c>
      <c r="L13" s="59" t="str">
        <f>IF(SUMPRODUCT('Holds '!$L$4:$L$406,'Holds '!BJ$4:BJ$406)=0,"",SUMPRODUCT('Holds '!$L$4:$L$406,'Holds '!BJ$4:BJ$406))</f>
        <v/>
      </c>
      <c r="M13" s="59" t="str">
        <f>IF(SUMPRODUCT('Holds '!$L$4:$L$406,'Holds '!BK$4:BK$406)=0,"",SUMPRODUCT('Holds '!$L$4:$L$406,'Holds '!BK$4:BK$406))</f>
        <v/>
      </c>
      <c r="N13" s="59" t="str">
        <f>IF(SUMPRODUCT('Holds '!$L$4:$L$406,'Holds '!BL$4:BL$406)=0,"",SUMPRODUCT('Holds '!$L$4:$L$406,'Holds '!BL$4:BL$406))</f>
        <v/>
      </c>
      <c r="O13" s="59" t="str">
        <f>IF(SUMPRODUCT('Holds '!$L$4:$L$406,'Holds '!BM$4:BM$406)=0,"",SUMPRODUCT('Holds '!$L$4:$L$406,'Holds '!BM$4:BM$406))</f>
        <v/>
      </c>
      <c r="P13" s="59" t="str">
        <f>IF(SUMPRODUCT('Holds '!$L$4:$L$406,'Holds '!BN$4:BN$406)=0,"",SUMPRODUCT('Holds '!$L$4:$L$406,'Holds '!BN$4:BN$406))</f>
        <v/>
      </c>
      <c r="Q13" s="59" t="str">
        <f>IF(SUMPRODUCT('Holds '!$L$4:$L$406,'Holds '!BO$4:BO$406)=0,"",SUMPRODUCT('Holds '!$L$4:$L$406,'Holds '!BO$4:BO$406))</f>
        <v/>
      </c>
      <c r="R13" s="59" t="str">
        <f>IF(SUMPRODUCT('Holds '!$L$4:$L$406,'Holds '!BP$4:BP$406)=0,"",SUMPRODUCT('Holds '!$L$4:$L$406,'Holds '!BP$4:BP$406))</f>
        <v/>
      </c>
      <c r="S13" s="59" t="str">
        <f>IF(SUMPRODUCT('Holds '!$L$4:$L$406,'Holds '!BQ$4:BQ$406)=0,"",SUMPRODUCT('Holds '!$L$4:$L$406,'Holds '!BQ$4:BQ$406))</f>
        <v/>
      </c>
      <c r="T13" s="59" t="str">
        <f>IF(SUMPRODUCT('Holds '!$L$4:$L$406,'Holds '!BR$4:BR$406)=0,"",SUMPRODUCT('Holds '!$L$4:$L$406,'Holds '!BR$4:BR$406))</f>
        <v/>
      </c>
      <c r="V13" s="59" t="str">
        <f>IF(SUMPRODUCT('Holds '!$L$4:$L$406,'Holds '!BZ$4:BZ$406)=0,"",SUMPRODUCT('Holds '!$L$4:$L$406,'Holds '!BZ$4:BZ$406))</f>
        <v/>
      </c>
      <c r="W13" s="59" t="str">
        <f>IF(SUMPRODUCT('Holds '!$L$4:$L$406,'Holds '!CA$4:CA$406)=0,"",SUMPRODUCT('Holds '!$L$4:$L$406,'Holds '!CA$4:CA$406))</f>
        <v/>
      </c>
      <c r="X13" s="59" t="str">
        <f>IF(SUMPRODUCT('Holds '!$L$4:$L$406,'Holds '!CB$4:CB$406)=0,"",SUMPRODUCT('Holds '!$L$4:$L$406,'Holds '!CB$4:CB$406))</f>
        <v/>
      </c>
      <c r="Y13" s="59" t="str">
        <f>IF(SUMPRODUCT('Holds '!$L$4:$L$406,'Holds '!CC$4:CC$406)=0,"",SUMPRODUCT('Holds '!$L$4:$L$406,'Holds '!CC$4:CC$406))</f>
        <v/>
      </c>
      <c r="Z13" s="59" t="str">
        <f>IF(SUMPRODUCT('Holds '!$L$4:$L$406,'Holds '!CD$4:CD$406)=0,"",SUMPRODUCT('Holds '!$L$4:$L$406,'Holds '!CD$4:CD$406))</f>
        <v/>
      </c>
      <c r="AA13" s="59" t="str">
        <f>IF(SUMPRODUCT('Holds '!$L$4:$L$406,'Holds '!CE$4:CE$406)=0,"",SUMPRODUCT('Holds '!$L$4:$L$406,'Holds '!CE$4:CE$406))</f>
        <v/>
      </c>
    </row>
    <row r="14" spans="1:27" ht="15" customHeight="1">
      <c r="A14" s="1192"/>
      <c r="B14" s="108" t="s">
        <v>1956</v>
      </c>
      <c r="C14" s="56" t="str">
        <f>IF(SUMPRODUCT('Holds '!$M$4:$M$406,'Holds '!CG$4:CG$406)=0,"",SUMPRODUCT('Holds '!$M$4:$M$406,'Holds '!CG$4:CG$406))</f>
        <v/>
      </c>
      <c r="D14" s="56" t="str">
        <f>IF(SUMPRODUCT('Holds '!$M$4:$M$406,'Holds '!CH$4:CH$406)=0,"",SUMPRODUCT('Holds '!$M$4:$M$406,'Holds '!CH$4:CH$406))</f>
        <v/>
      </c>
      <c r="E14" s="56" t="str">
        <f>IF(SUMPRODUCT('Holds '!$M$4:$M$406,'Holds '!CI$4:CI$406)=0,"",SUMPRODUCT('Holds '!$M$4:$M$406,'Holds '!CI$4:CI$406))</f>
        <v/>
      </c>
      <c r="F14" s="51"/>
      <c r="G14" s="108" t="s">
        <v>1956</v>
      </c>
      <c r="H14" s="56" t="str">
        <f>IF(SUMPRODUCT('Holds '!$M$4:$M$406,'Holds '!BV$4:BV$406)=0,"",SUMPRODUCT('Holds '!$M$4:$M$406,'Holds '!BV$4:BV$406))</f>
        <v/>
      </c>
      <c r="I14" s="56" t="str">
        <f>IF(SUMPRODUCT('Holds '!$M$4:$M$406,'Holds '!BW$4:BW$406)=0,"",SUMPRODUCT('Holds '!$M$4:$M$406,'Holds '!BW$4:BW$406))</f>
        <v/>
      </c>
      <c r="J14" s="56" t="str">
        <f>IF(SUMPRODUCT('Holds '!$M$4:$M$406,'Holds '!BX$4:BX$406)=0,"",SUMPRODUCT('Holds '!$M$4:$M$406,'Holds '!BX$4:BX$406))</f>
        <v/>
      </c>
      <c r="L14" s="56" t="str">
        <f>IF(SUMPRODUCT('Holds '!$M$4:$M$406,'Holds '!BJ$4:BJ$406)=0,"",SUMPRODUCT('Holds '!$M$4:$M$406,'Holds '!BJ$4:BJ$406))</f>
        <v/>
      </c>
      <c r="M14" s="56" t="str">
        <f>IF(SUMPRODUCT('Holds '!$M$4:$M$406,'Holds '!BK$4:BK$406)=0,"",SUMPRODUCT('Holds '!$M$4:$M$406,'Holds '!BK$4:BK$406))</f>
        <v/>
      </c>
      <c r="N14" s="56" t="str">
        <f>IF(SUMPRODUCT('Holds '!$M$4:$M$406,'Holds '!BL$4:BL$406)=0,"",SUMPRODUCT('Holds '!$M$4:$M$406,'Holds '!BL$4:BL$406))</f>
        <v/>
      </c>
      <c r="O14" s="56" t="str">
        <f>IF(SUMPRODUCT('Holds '!$M$4:$M$406,'Holds '!BM$4:BM$406)=0,"",SUMPRODUCT('Holds '!$M$4:$M$406,'Holds '!BM$4:BM$406))</f>
        <v/>
      </c>
      <c r="P14" s="56" t="str">
        <f>IF(SUMPRODUCT('Holds '!$M$4:$M$406,'Holds '!BN$4:BN$406)=0,"",SUMPRODUCT('Holds '!$M$4:$M$406,'Holds '!BN$4:BN$406))</f>
        <v/>
      </c>
      <c r="Q14" s="56" t="str">
        <f>IF(SUMPRODUCT('Holds '!$M$4:$M$406,'Holds '!BO$4:BO$406)=0,"",SUMPRODUCT('Holds '!$M$4:$M$406,'Holds '!BO$4:BO$406))</f>
        <v/>
      </c>
      <c r="R14" s="56" t="str">
        <f>IF(SUMPRODUCT('Holds '!$M$4:$M$406,'Holds '!BP$4:BP$406)=0,"",SUMPRODUCT('Holds '!$M$4:$M$406,'Holds '!BP$4:BP$406))</f>
        <v/>
      </c>
      <c r="S14" s="56" t="str">
        <f>IF(SUMPRODUCT('Holds '!$M$4:$M$406,'Holds '!BQ$4:BQ$406)=0,"",SUMPRODUCT('Holds '!$M$4:$M$406,'Holds '!BQ$4:BQ$406))</f>
        <v/>
      </c>
      <c r="T14" s="56" t="str">
        <f>IF(SUMPRODUCT('Holds '!$M$4:$M$406,'Holds '!BR$4:BR$406)=0,"",SUMPRODUCT('Holds '!$M$4:$M$406,'Holds '!BR$4:BR$406))</f>
        <v/>
      </c>
      <c r="V14" s="56" t="str">
        <f>IF(SUMPRODUCT('Holds '!$M$4:$M$406,'Holds '!BZ$4:BZ$406)=0,"",SUMPRODUCT('Holds '!$M$4:$M$406,'Holds '!BZ$4:BZ$406))</f>
        <v/>
      </c>
      <c r="W14" s="56" t="str">
        <f>IF(SUMPRODUCT('Holds '!$M$4:$M$406,'Holds '!CA$4:CA$406)=0,"",SUMPRODUCT('Holds '!$M$4:$M$406,'Holds '!CA$4:CA$406))</f>
        <v/>
      </c>
      <c r="X14" s="56" t="str">
        <f>IF(SUMPRODUCT('Holds '!$M$4:$M$406,'Holds '!CB$4:CB$406)=0,"",SUMPRODUCT('Holds '!$M$4:$M$406,'Holds '!CB$4:CB$406))</f>
        <v/>
      </c>
      <c r="Y14" s="56" t="str">
        <f>IF(SUMPRODUCT('Holds '!$M$4:$M$406,'Holds '!CC$4:CC$406)=0,"",SUMPRODUCT('Holds '!$M$4:$M$406,'Holds '!CC$4:CC$406))</f>
        <v/>
      </c>
      <c r="Z14" s="56" t="str">
        <f>IF(SUMPRODUCT('Holds '!$M$4:$M$406,'Holds '!CD$4:CD$406)=0,"",SUMPRODUCT('Holds '!$M$4:$M$406,'Holds '!CD$4:CD$406))</f>
        <v/>
      </c>
      <c r="AA14" s="56" t="str">
        <f>IF(SUMPRODUCT('Holds '!$M$4:$M$406,'Holds '!CE$4:CE$406)=0,"",SUMPRODUCT('Holds '!$M$4:$M$406,'Holds '!CE$4:CE$406))</f>
        <v/>
      </c>
    </row>
    <row r="15" spans="1:27" ht="15" customHeight="1">
      <c r="A15" s="1192"/>
      <c r="B15" s="109" t="s">
        <v>1145</v>
      </c>
      <c r="C15" s="61" t="str">
        <f>IF(SUMPRODUCT('Holds '!$N$4:$N$406,'Holds '!CG$4:CG$406)=0,"",SUMPRODUCT('Holds '!$N$4:$N$406,'Holds '!CG$4:CG$406))</f>
        <v/>
      </c>
      <c r="D15" s="61" t="str">
        <f>IF(SUMPRODUCT('Holds '!$N$4:$N$406,'Holds '!CH$4:CH$406)=0,"",SUMPRODUCT('Holds '!$N$4:$N$406,'Holds '!CH$4:CH$406))</f>
        <v/>
      </c>
      <c r="E15" s="61" t="str">
        <f>IF(SUMPRODUCT('Holds '!$N$4:$N$406,'Holds '!CI$4:CI$406)=0,"",SUMPRODUCT('Holds '!$N$4:$N$406,'Holds '!CI$4:CI$406))</f>
        <v/>
      </c>
      <c r="F15" s="58"/>
      <c r="G15" s="61" t="s">
        <v>1145</v>
      </c>
      <c r="H15" s="61" t="str">
        <f>IF(SUMPRODUCT('Holds '!$N$4:$N$406,'Holds '!BV$4:BV$406)=0,"",SUMPRODUCT('Holds '!$N$4:$N$406,'Holds '!BV$4:BV$406))</f>
        <v/>
      </c>
      <c r="I15" s="61" t="str">
        <f>IF(SUMPRODUCT('Holds '!$N$4:$N$406,'Holds '!BW$4:BW$406)=0,"",SUMPRODUCT('Holds '!$N$4:$N$406,'Holds '!BW$4:BW$406))</f>
        <v/>
      </c>
      <c r="J15" s="61" t="str">
        <f>IF(SUMPRODUCT('Holds '!$N$4:$N$406,'Holds '!BX$4:BX$406)=0,"",SUMPRODUCT('Holds '!$N$4:$N$406,'Holds '!BX$4:BX$406))</f>
        <v/>
      </c>
      <c r="L15" s="61" t="str">
        <f>IF(SUMPRODUCT('Holds '!$N$4:$N$406,'Holds '!BJ$4:BJ$406)=0,"",SUMPRODUCT('Holds '!$N$4:$N$406,'Holds '!BJ$4:BJ$406))</f>
        <v/>
      </c>
      <c r="M15" s="61" t="str">
        <f>IF(SUMPRODUCT('Holds '!$N$4:$N$406,'Holds '!BK$4:BK$406)=0,"",SUMPRODUCT('Holds '!$N$4:$N$406,'Holds '!BK$4:BK$406))</f>
        <v/>
      </c>
      <c r="N15" s="61" t="str">
        <f>IF(SUMPRODUCT('Holds '!$N$4:$N$406,'Holds '!BL$4:BL$406)=0,"",SUMPRODUCT('Holds '!$N$4:$N$406,'Holds '!BL$4:BL$406))</f>
        <v/>
      </c>
      <c r="O15" s="61" t="str">
        <f>IF(SUMPRODUCT('Holds '!$N$4:$N$406,'Holds '!BM$4:BM$406)=0,"",SUMPRODUCT('Holds '!$N$4:$N$406,'Holds '!BM$4:BM$406))</f>
        <v/>
      </c>
      <c r="P15" s="61" t="str">
        <f>IF(SUMPRODUCT('Holds '!$N$4:$N$406,'Holds '!BN$4:BN$406)=0,"",SUMPRODUCT('Holds '!$N$4:$N$406,'Holds '!BN$4:BN$406))</f>
        <v/>
      </c>
      <c r="Q15" s="61" t="str">
        <f>IF(SUMPRODUCT('Holds '!$N$4:$N$406,'Holds '!BO$4:BO$406)=0,"",SUMPRODUCT('Holds '!$N$4:$N$406,'Holds '!BO$4:BO$406))</f>
        <v/>
      </c>
      <c r="R15" s="61" t="str">
        <f>IF(SUMPRODUCT('Holds '!$N$4:$N$406,'Holds '!BP$4:BP$406)=0,"",SUMPRODUCT('Holds '!$N$4:$N$406,'Holds '!BP$4:BP$406))</f>
        <v/>
      </c>
      <c r="S15" s="61" t="str">
        <f>IF(SUMPRODUCT('Holds '!$N$4:$N$406,'Holds '!BQ$4:BQ$406)=0,"",SUMPRODUCT('Holds '!$N$4:$N$406,'Holds '!BQ$4:BQ$406))</f>
        <v/>
      </c>
      <c r="T15" s="61" t="str">
        <f>IF(SUMPRODUCT('Holds '!$N$4:$N$406,'Holds '!BR$4:BR$406)=0,"",SUMPRODUCT('Holds '!$N$4:$N$406,'Holds '!BR$4:BR$406))</f>
        <v/>
      </c>
      <c r="V15" s="61" t="str">
        <f>IF(SUMPRODUCT('Holds '!$N$4:$N$406,'Holds '!BZ$4:BZ$406)=0,"",SUMPRODUCT('Holds '!$N$4:$N$406,'Holds '!BZ$4:BZ$406))</f>
        <v/>
      </c>
      <c r="W15" s="61" t="str">
        <f>IF(SUMPRODUCT('Holds '!$N$4:$N$406,'Holds '!CA$4:CA$406)=0,"",SUMPRODUCT('Holds '!$N$4:$N$406,'Holds '!CA$4:CA$406))</f>
        <v/>
      </c>
      <c r="X15" s="61" t="str">
        <f>IF(SUMPRODUCT('Holds '!$N$4:$N$406,'Holds '!CB$4:CB$406)=0,"",SUMPRODUCT('Holds '!$N$4:$N$406,'Holds '!CB$4:CB$406))</f>
        <v/>
      </c>
      <c r="Y15" s="61" t="str">
        <f>IF(SUMPRODUCT('Holds '!$N$4:$N$406,'Holds '!CC$4:CC$406)=0,"",SUMPRODUCT('Holds '!$N$4:$N$406,'Holds '!CC$4:CC$406))</f>
        <v/>
      </c>
      <c r="Z15" s="61" t="str">
        <f>IF(SUMPRODUCT('Holds '!$N$4:$N$406,'Holds '!CD$4:CD$406)=0,"",SUMPRODUCT('Holds '!$N$4:$N$406,'Holds '!CD$4:CD$406))</f>
        <v/>
      </c>
      <c r="AA15" s="61" t="str">
        <f>IF(SUMPRODUCT('Holds '!$N$4:$N$406,'Holds '!CE$4:CE$406)=0,"",SUMPRODUCT('Holds '!$N$4:$N$406,'Holds '!CE$4:CE$406))</f>
        <v/>
      </c>
    </row>
    <row r="16" spans="1:27" ht="15" customHeight="1">
      <c r="A16" s="92"/>
      <c r="B16" s="110" t="s">
        <v>1957</v>
      </c>
      <c r="C16" s="64" t="str">
        <f>IF(SUMPRODUCT('Holds '!$O$4:$O$406,'Holds '!CG$4:CG$406)=0,"",SUMPRODUCT('Holds '!$O$4:$O$406,'Holds '!CG$4:CG$406))</f>
        <v/>
      </c>
      <c r="D16" s="64" t="str">
        <f>IF(SUMPRODUCT('Holds '!$O$4:$O$406,'Holds '!CH$4:CH$406)=0,"",SUMPRODUCT('Holds '!$O$4:$O$406,'Holds '!CH$4:CH$406))</f>
        <v/>
      </c>
      <c r="E16" s="64" t="str">
        <f>IF(SUMPRODUCT('Holds '!$O$4:$O$406,'Holds '!CI$4:CI$406)=0,"",SUMPRODUCT('Holds '!$O$4:$O$406,'Holds '!CI$4:CI$406))</f>
        <v/>
      </c>
      <c r="F16" s="51"/>
      <c r="G16" s="110" t="s">
        <v>1957</v>
      </c>
      <c r="H16" s="64" t="str">
        <f>IF(SUMPRODUCT('Holds '!$O$4:$O$406,'Holds '!BV$4:BV$406)=0,"",SUMPRODUCT('Holds '!$O$4:$O$406,'Holds '!BV$4:BV$406))</f>
        <v/>
      </c>
      <c r="I16" s="64" t="str">
        <f>IF(SUMPRODUCT('Holds '!$O$4:$O$406,'Holds '!BW$4:BW$406)=0,"",SUMPRODUCT('Holds '!$O$4:$O$406,'Holds '!BW$4:BW$406))</f>
        <v/>
      </c>
      <c r="J16" s="64" t="str">
        <f>IF(SUMPRODUCT('Holds '!$O$4:$O$406,'Holds '!BX$4:BX$406)=0,"",SUMPRODUCT('Holds '!$O$4:$O$406,'Holds '!BX$4:BX$406))</f>
        <v/>
      </c>
      <c r="L16" s="64" t="str">
        <f>IF(SUMPRODUCT('Holds '!$O$4:$O$406,'Holds '!BJ$4:BJ$406)=0,"",SUMPRODUCT('Holds '!$O$4:$O$406,'Holds '!BJ$4:BJ$406))</f>
        <v/>
      </c>
      <c r="M16" s="64" t="str">
        <f>IF(SUMPRODUCT('Holds '!$O$4:$O$406,'Holds '!BK$4:BK$406)=0,"",SUMPRODUCT('Holds '!$O$4:$O$406,'Holds '!BK$4:BK$406))</f>
        <v/>
      </c>
      <c r="N16" s="64" t="str">
        <f>IF(SUMPRODUCT('Holds '!$O$4:$O$406,'Holds '!BL$4:BL$406)=0,"",SUMPRODUCT('Holds '!$O$4:$O$406,'Holds '!BL$4:BL$406))</f>
        <v/>
      </c>
      <c r="O16" s="64" t="str">
        <f>IF(SUMPRODUCT('Holds '!$O$4:$O$406,'Holds '!BM$4:BM$406)=0,"",SUMPRODUCT('Holds '!$O$4:$O$406,'Holds '!BM$4:BM$406))</f>
        <v/>
      </c>
      <c r="P16" s="64" t="str">
        <f>IF(SUMPRODUCT('Holds '!$O$4:$O$406,'Holds '!BN$4:BN$406)=0,"",SUMPRODUCT('Holds '!$O$4:$O$406,'Holds '!BN$4:BN$406))</f>
        <v/>
      </c>
      <c r="Q16" s="64" t="str">
        <f>IF(SUMPRODUCT('Holds '!$O$4:$O$406,'Holds '!BO$4:BO$406)=0,"",SUMPRODUCT('Holds '!$O$4:$O$406,'Holds '!BO$4:BO$406))</f>
        <v/>
      </c>
      <c r="R16" s="64" t="str">
        <f>IF(SUMPRODUCT('Holds '!$O$4:$O$406,'Holds '!BP$4:BP$406)=0,"",SUMPRODUCT('Holds '!$O$4:$O$406,'Holds '!BP$4:BP$406))</f>
        <v/>
      </c>
      <c r="S16" s="64" t="str">
        <f>IF(SUMPRODUCT('Holds '!$O$4:$O$406,'Holds '!BQ$4:BQ$406)=0,"",SUMPRODUCT('Holds '!$O$4:$O$406,'Holds '!BQ$4:BQ$406))</f>
        <v/>
      </c>
      <c r="T16" s="64" t="str">
        <f>IF(SUMPRODUCT('Holds '!$O$4:$O$406,'Holds '!BR$4:BR$406)=0,"",SUMPRODUCT('Holds '!$O$4:$O$406,'Holds '!BR$4:BR$406))</f>
        <v/>
      </c>
      <c r="V16" s="64" t="str">
        <f>IF(SUMPRODUCT('Holds '!$O$4:$O$406,'Holds '!BZ$4:BZ$406)=0,"",SUMPRODUCT('Holds '!$O$4:$O$406,'Holds '!BZ$4:BZ$406))</f>
        <v/>
      </c>
      <c r="W16" s="64" t="str">
        <f>IF(SUMPRODUCT('Holds '!$O$4:$O$406,'Holds '!CA$4:CA$406)=0,"",SUMPRODUCT('Holds '!$O$4:$O$406,'Holds '!CA$4:CA$406))</f>
        <v/>
      </c>
      <c r="X16" s="64" t="str">
        <f>IF(SUMPRODUCT('Holds '!$O$4:$O$406,'Holds '!CB$4:CB$406)=0,"",SUMPRODUCT('Holds '!$O$4:$O$406,'Holds '!CB$4:CB$406))</f>
        <v/>
      </c>
      <c r="Y16" s="64" t="str">
        <f>IF(SUMPRODUCT('Holds '!$O$4:$O$406,'Holds '!CC$4:CC$406)=0,"",SUMPRODUCT('Holds '!$O$4:$O$406,'Holds '!CC$4:CC$406))</f>
        <v/>
      </c>
      <c r="Z16" s="64" t="str">
        <f>IF(SUMPRODUCT('Holds '!$O$4:$O$406,'Holds '!CD$4:CD$406)=0,"",SUMPRODUCT('Holds '!$O$4:$O$406,'Holds '!CD$4:CD$406))</f>
        <v/>
      </c>
      <c r="AA16" s="64" t="str">
        <f>IF(SUMPRODUCT('Holds '!$O$4:$O$406,'Holds '!CE$4:CE$406)=0,"",SUMPRODUCT('Holds '!$O$4:$O$406,'Holds '!CE$4:CE$406))</f>
        <v/>
      </c>
    </row>
    <row r="17" spans="1:27" ht="15" customHeight="1">
      <c r="A17" s="92"/>
      <c r="B17" s="66" t="s">
        <v>1958</v>
      </c>
      <c r="C17" s="66" t="str">
        <f>IF(SUMPRODUCT('Holds '!$P$4:$P$406,'Holds '!CG$4:CG$406)=0,"",SUMPRODUCT('Holds '!$P$4:$P$406,'Holds '!CG$4:CG$406))</f>
        <v/>
      </c>
      <c r="D17" s="66" t="str">
        <f>IF(SUMPRODUCT('Holds '!$P$4:$P$406,'Holds '!CH$4:CH$406)=0,"",SUMPRODUCT('Holds '!$P$4:$P$406,'Holds '!CH$4:CH$406))</f>
        <v/>
      </c>
      <c r="E17" s="66" t="str">
        <f>IF(SUMPRODUCT('Holds '!$P$4:$P$406,'Holds '!CI$4:CI$406)=0,"",SUMPRODUCT('Holds '!$P$4:$P$406,'Holds '!CI$4:CI$406))</f>
        <v/>
      </c>
      <c r="F17" s="51"/>
      <c r="G17" s="66" t="s">
        <v>1958</v>
      </c>
      <c r="H17" s="66" t="str">
        <f>IF(SUMPRODUCT('Holds '!$P$4:$P$406,'Holds '!BV$4:BV$406)=0,"",SUMPRODUCT('Holds '!$P$4:$P$406,'Holds '!BV$4:BV$406))</f>
        <v/>
      </c>
      <c r="I17" s="66" t="str">
        <f>IF(SUMPRODUCT('Holds '!$P$4:$P$406,'Holds '!BW$4:BW$406)=0,"",SUMPRODUCT('Holds '!$P$4:$P$406,'Holds '!BW$4:BW$406))</f>
        <v/>
      </c>
      <c r="J17" s="66" t="str">
        <f>IF(SUMPRODUCT('Holds '!$P$4:$P$406,'Holds '!BX$4:BX$406)=0,"",SUMPRODUCT('Holds '!$P$4:$P$406,'Holds '!BX$4:BX$406))</f>
        <v/>
      </c>
      <c r="L17" s="66" t="str">
        <f>IF(SUMPRODUCT('Holds '!$P$4:$P$406,'Holds '!BJ$4:BJ$406)=0,"",SUMPRODUCT('Holds '!$P$4:$P$406,'Holds '!BJ$4:BJ$406))</f>
        <v/>
      </c>
      <c r="M17" s="66" t="str">
        <f>IF(SUMPRODUCT('Holds '!$P$4:$P$406,'Holds '!BK$4:BK$406)=0,"",SUMPRODUCT('Holds '!$P$4:$P$406,'Holds '!BK$4:BK$406))</f>
        <v/>
      </c>
      <c r="N17" s="66" t="str">
        <f>IF(SUMPRODUCT('Holds '!$P$4:$P$406,'Holds '!BL$4:BL$406)=0,"",SUMPRODUCT('Holds '!$P$4:$P$406,'Holds '!BL$4:BL$406))</f>
        <v/>
      </c>
      <c r="O17" s="66" t="str">
        <f>IF(SUMPRODUCT('Holds '!$P$4:$P$406,'Holds '!BM$4:BM$406)=0,"",SUMPRODUCT('Holds '!$P$4:$P$406,'Holds '!BM$4:BM$406))</f>
        <v/>
      </c>
      <c r="P17" s="66" t="str">
        <f>IF(SUMPRODUCT('Holds '!$P$4:$P$406,'Holds '!BN$4:BN$406)=0,"",SUMPRODUCT('Holds '!$P$4:$P$406,'Holds '!BN$4:BN$406))</f>
        <v/>
      </c>
      <c r="Q17" s="66" t="str">
        <f>IF(SUMPRODUCT('Holds '!$P$4:$P$406,'Holds '!BO$4:BO$406)=0,"",SUMPRODUCT('Holds '!$P$4:$P$406,'Holds '!BO$4:BO$406))</f>
        <v/>
      </c>
      <c r="R17" s="66" t="str">
        <f>IF(SUMPRODUCT('Holds '!$P$4:$P$406,'Holds '!BP$4:BP$406)=0,"",SUMPRODUCT('Holds '!$P$4:$P$406,'Holds '!BP$4:BP$406))</f>
        <v/>
      </c>
      <c r="S17" s="66" t="str">
        <f>IF(SUMPRODUCT('Holds '!$P$4:$P$406,'Holds '!BQ$4:BQ$406)=0,"",SUMPRODUCT('Holds '!$P$4:$P$406,'Holds '!BQ$4:BQ$406))</f>
        <v/>
      </c>
      <c r="T17" s="66" t="str">
        <f>IF(SUMPRODUCT('Holds '!$P$4:$P$406,'Holds '!BR$4:BR$406)=0,"",SUMPRODUCT('Holds '!$P$4:$P$406,'Holds '!BR$4:BR$406))</f>
        <v/>
      </c>
      <c r="V17" s="66" t="str">
        <f>IF(SUMPRODUCT('Holds '!$P$4:$P$406,'Holds '!BZ$4:BZ$406)=0,"",SUMPRODUCT('Holds '!$P$4:$P$406,'Holds '!BZ$4:BZ$406))</f>
        <v/>
      </c>
      <c r="W17" s="66" t="str">
        <f>IF(SUMPRODUCT('Holds '!$P$4:$P$406,'Holds '!CA$4:CA$406)=0,"",SUMPRODUCT('Holds '!$P$4:$P$406,'Holds '!CA$4:CA$406))</f>
        <v/>
      </c>
      <c r="X17" s="66" t="str">
        <f>IF(SUMPRODUCT('Holds '!$P$4:$P$406,'Holds '!CB$4:CB$406)=0,"",SUMPRODUCT('Holds '!$P$4:$P$406,'Holds '!CB$4:CB$406))</f>
        <v/>
      </c>
      <c r="Y17" s="66" t="str">
        <f>IF(SUMPRODUCT('Holds '!$P$4:$P$406,'Holds '!CC$4:CC$406)=0,"",SUMPRODUCT('Holds '!$P$4:$P$406,'Holds '!CC$4:CC$406))</f>
        <v/>
      </c>
      <c r="Z17" s="66" t="str">
        <f>IF(SUMPRODUCT('Holds '!$P$4:$P$406,'Holds '!CD$4:CD$406)=0,"",SUMPRODUCT('Holds '!$P$4:$P$406,'Holds '!CD$4:CD$406))</f>
        <v/>
      </c>
      <c r="AA17" s="66" t="str">
        <f>IF(SUMPRODUCT('Holds '!$P$4:$P$406,'Holds '!CE$4:CE$406)=0,"",SUMPRODUCT('Holds '!$P$4:$P$406,'Holds '!CE$4:CE$406))</f>
        <v/>
      </c>
    </row>
    <row r="18" spans="1:27" ht="15" customHeight="1">
      <c r="A18" s="92"/>
      <c r="B18" s="63" t="s">
        <v>1959</v>
      </c>
      <c r="C18" s="63" t="str">
        <f>IF(SUMPRODUCT('Holds '!$Q$4:$Q$406,'Holds '!CG$4:CG$406)=0,"",SUMPRODUCT('Holds '!$Q$4:$Q$406,'Holds '!CG$4:CG$406))</f>
        <v/>
      </c>
      <c r="D18" s="63" t="str">
        <f>IF(SUMPRODUCT('Holds '!$Q$4:$Q$406,'Holds '!CH$4:CH$406)=0,"",SUMPRODUCT('Holds '!$Q$4:$Q$406,'Holds '!CH$4:CH$406))</f>
        <v/>
      </c>
      <c r="E18" s="63" t="str">
        <f>IF(SUMPRODUCT('Holds '!$Q$4:$Q$406,'Holds '!CI$4:CI$406)=0,"",SUMPRODUCT('Holds '!$Q$4:$Q$406,'Holds '!CI$4:CI$406))</f>
        <v/>
      </c>
      <c r="F18" s="51"/>
      <c r="G18" s="63" t="s">
        <v>1959</v>
      </c>
      <c r="H18" s="63" t="str">
        <f>IF(SUMPRODUCT('Holds '!$Q$4:$Q$406,'Holds '!BV$4:BV$406)=0,"",SUMPRODUCT('Holds '!$Q$4:$Q$406,'Holds '!BV$4:BV$406))</f>
        <v/>
      </c>
      <c r="I18" s="63" t="str">
        <f>IF(SUMPRODUCT('Holds '!$Q$4:$Q$406,'Holds '!BW$4:BW$406)=0,"",SUMPRODUCT('Holds '!$Q$4:$Q$406,'Holds '!BW$4:BW$406))</f>
        <v/>
      </c>
      <c r="J18" s="63" t="str">
        <f>IF(SUMPRODUCT('Holds '!$Q$4:$Q$406,'Holds '!BX$4:BX$406)=0,"",SUMPRODUCT('Holds '!$Q$4:$Q$406,'Holds '!BX$4:BX$406))</f>
        <v/>
      </c>
      <c r="L18" s="63" t="str">
        <f>IF(SUMPRODUCT('Holds '!$Q$4:$Q$406,'Holds '!BJ$4:BJ$406)=0,"",SUMPRODUCT('Holds '!$Q$4:$Q$406,'Holds '!BJ$4:BJ$406))</f>
        <v/>
      </c>
      <c r="M18" s="63" t="str">
        <f>IF(SUMPRODUCT('Holds '!$Q$4:$Q$406,'Holds '!BK$4:BK$406)=0,"",SUMPRODUCT('Holds '!$Q$4:$Q$406,'Holds '!BK$4:BK$406))</f>
        <v/>
      </c>
      <c r="N18" s="63" t="str">
        <f>IF(SUMPRODUCT('Holds '!$Q$4:$Q$406,'Holds '!BL$4:BL$406)=0,"",SUMPRODUCT('Holds '!$Q$4:$Q$406,'Holds '!BL$4:BL$406))</f>
        <v/>
      </c>
      <c r="O18" s="63" t="str">
        <f>IF(SUMPRODUCT('Holds '!$Q$4:$Q$406,'Holds '!BM$4:BM$406)=0,"",SUMPRODUCT('Holds '!$Q$4:$Q$406,'Holds '!BM$4:BM$406))</f>
        <v/>
      </c>
      <c r="P18" s="63" t="str">
        <f>IF(SUMPRODUCT('Holds '!$Q$4:$Q$406,'Holds '!BN$4:BN$406)=0,"",SUMPRODUCT('Holds '!$Q$4:$Q$406,'Holds '!BN$4:BN$406))</f>
        <v/>
      </c>
      <c r="Q18" s="63" t="str">
        <f>IF(SUMPRODUCT('Holds '!$Q$4:$Q$406,'Holds '!BO$4:BO$406)=0,"",SUMPRODUCT('Holds '!$Q$4:$Q$406,'Holds '!BO$4:BO$406))</f>
        <v/>
      </c>
      <c r="R18" s="63" t="str">
        <f>IF(SUMPRODUCT('Holds '!$Q$4:$Q$406,'Holds '!BP$4:BP$406)=0,"",SUMPRODUCT('Holds '!$Q$4:$Q$406,'Holds '!BP$4:BP$406))</f>
        <v/>
      </c>
      <c r="S18" s="63" t="str">
        <f>IF(SUMPRODUCT('Holds '!$Q$4:$Q$406,'Holds '!BQ$4:BQ$406)=0,"",SUMPRODUCT('Holds '!$Q$4:$Q$406,'Holds '!BQ$4:BQ$406))</f>
        <v/>
      </c>
      <c r="T18" s="63" t="str">
        <f>IF(SUMPRODUCT('Holds '!$Q$4:$Q$406,'Holds '!BR$4:BR$406)=0,"",SUMPRODUCT('Holds '!$Q$4:$Q$406,'Holds '!BR$4:BR$406))</f>
        <v/>
      </c>
      <c r="V18" s="63" t="str">
        <f>IF(SUMPRODUCT('Holds '!$Q$4:$Q$406,'Holds '!BZ$4:BZ$406)=0,"",SUMPRODUCT('Holds '!$Q$4:$Q$406,'Holds '!BZ$4:BZ$406))</f>
        <v/>
      </c>
      <c r="W18" s="63" t="str">
        <f>IF(SUMPRODUCT('Holds '!$Q$4:$Q$406,'Holds '!CA$4:CA$406)=0,"",SUMPRODUCT('Holds '!$Q$4:$Q$406,'Holds '!CA$4:CA$406))</f>
        <v/>
      </c>
      <c r="X18" s="63" t="str">
        <f>IF(SUMPRODUCT('Holds '!$Q$4:$Q$406,'Holds '!CB$4:CB$406)=0,"",SUMPRODUCT('Holds '!$Q$4:$Q$406,'Holds '!CB$4:CB$406))</f>
        <v/>
      </c>
      <c r="Y18" s="63" t="str">
        <f>IF(SUMPRODUCT('Holds '!$Q$4:$Q$406,'Holds '!CC$4:CC$406)=0,"",SUMPRODUCT('Holds '!$Q$4:$Q$406,'Holds '!CC$4:CC$406))</f>
        <v/>
      </c>
      <c r="Z18" s="63" t="str">
        <f>IF(SUMPRODUCT('Holds '!$Q$4:$Q$406,'Holds '!CD$4:CD$406)=0,"",SUMPRODUCT('Holds '!$Q$4:$Q$406,'Holds '!CD$4:CD$406))</f>
        <v/>
      </c>
      <c r="AA18" s="63" t="str">
        <f>IF(SUMPRODUCT('Holds '!$Q$4:$Q$406,'Holds '!CE$4:CE$406)=0,"",SUMPRODUCT('Holds '!$Q$4:$Q$406,'Holds '!CE$4:CE$406))</f>
        <v/>
      </c>
    </row>
    <row r="19" spans="1:27" ht="15" customHeight="1">
      <c r="A19" s="92"/>
      <c r="B19" s="111" t="s">
        <v>561</v>
      </c>
      <c r="C19" s="62" t="str">
        <f>IF(SUMPRODUCT('Holds '!$R$4:$R$406,'Holds '!CG$4:CG$406)=0,"",SUMPRODUCT('Holds '!$R$4:$R$406,'Holds '!CG$4:CG$406))</f>
        <v/>
      </c>
      <c r="D19" s="62" t="str">
        <f>IF(SUMPRODUCT('Holds '!$R$4:$R$406,'Holds '!CH$4:CH$406)=0,"",SUMPRODUCT('Holds '!$R$4:$R$406,'Holds '!CH$4:CH$406))</f>
        <v/>
      </c>
      <c r="E19" s="62" t="str">
        <f>IF(SUMPRODUCT('Holds '!$R$4:$R$406,'Holds '!CI$4:CI$406)=0,"",SUMPRODUCT('Holds '!$R$4:$R$406,'Holds '!CI$4:CI$406))</f>
        <v/>
      </c>
      <c r="F19" s="58"/>
      <c r="G19" s="68" t="s">
        <v>561</v>
      </c>
      <c r="H19" s="62" t="str">
        <f>IF(SUMPRODUCT('Holds '!$R$4:$R$406,'Holds '!BV$4:BV$406)=0,"",SUMPRODUCT('Holds '!$R$4:$R$406,'Holds '!BV$4:BV$406))</f>
        <v/>
      </c>
      <c r="I19" s="62" t="str">
        <f>IF(SUMPRODUCT('Holds '!$R$4:$R$406,'Holds '!BW$4:BW$406)=0,"",SUMPRODUCT('Holds '!$R$4:$R$406,'Holds '!BW$4:BW$406))</f>
        <v/>
      </c>
      <c r="J19" s="62" t="str">
        <f>IF(SUMPRODUCT('Holds '!$R$4:$R$406,'Holds '!BX$4:BX$406)=0,"",SUMPRODUCT('Holds '!$R$4:$R$406,'Holds '!BX$4:BX$406))</f>
        <v/>
      </c>
      <c r="L19" s="62" t="str">
        <f>IF(SUMPRODUCT('Holds '!$R$4:$R$406,'Holds '!BJ$4:BJ$406)=0,"",SUMPRODUCT('Holds '!$R$4:$R$406,'Holds '!BJ$4:BJ$406))</f>
        <v/>
      </c>
      <c r="M19" s="62" t="str">
        <f>IF(SUMPRODUCT('Holds '!$R$4:$R$406,'Holds '!BK$4:BK$406)=0,"",SUMPRODUCT('Holds '!$R$4:$R$406,'Holds '!BK$4:BK$406))</f>
        <v/>
      </c>
      <c r="N19" s="62" t="str">
        <f>IF(SUMPRODUCT('Holds '!$R$4:$R$406,'Holds '!BL$4:BL$406)=0,"",SUMPRODUCT('Holds '!$R$4:$R$406,'Holds '!BL$4:BL$406))</f>
        <v/>
      </c>
      <c r="O19" s="62" t="str">
        <f>IF(SUMPRODUCT('Holds '!$R$4:$R$406,'Holds '!BM$4:BM$406)=0,"",SUMPRODUCT('Holds '!$R$4:$R$406,'Holds '!BM$4:BM$406))</f>
        <v/>
      </c>
      <c r="P19" s="62" t="str">
        <f>IF(SUMPRODUCT('Holds '!$R$4:$R$406,'Holds '!BN$4:BN$406)=0,"",SUMPRODUCT('Holds '!$R$4:$R$406,'Holds '!BN$4:BN$406))</f>
        <v/>
      </c>
      <c r="Q19" s="62" t="str">
        <f>IF(SUMPRODUCT('Holds '!$R$4:$R$406,'Holds '!BO$4:BO$406)=0,"",SUMPRODUCT('Holds '!$R$4:$R$406,'Holds '!BO$4:BO$406))</f>
        <v/>
      </c>
      <c r="R19" s="62" t="str">
        <f>IF(SUMPRODUCT('Holds '!$R$4:$R$406,'Holds '!BP$4:BP$406)=0,"",SUMPRODUCT('Holds '!$R$4:$R$406,'Holds '!BP$4:BP$406))</f>
        <v/>
      </c>
      <c r="S19" s="62" t="str">
        <f>IF(SUMPRODUCT('Holds '!$R$4:$R$406,'Holds '!BQ$4:BQ$406)=0,"",SUMPRODUCT('Holds '!$R$4:$R$406,'Holds '!BQ$4:BQ$406))</f>
        <v/>
      </c>
      <c r="T19" s="62" t="str">
        <f>IF(SUMPRODUCT('Holds '!$R$4:$R$406,'Holds '!BR$4:BR$406)=0,"",SUMPRODUCT('Holds '!$R$4:$R$406,'Holds '!BR$4:BR$406))</f>
        <v/>
      </c>
      <c r="V19" s="62" t="str">
        <f>IF(SUMPRODUCT('Holds '!$R$4:$R$406,'Holds '!BZ$4:BZ$406)=0,"",SUMPRODUCT('Holds '!$R$4:$R$406,'Holds '!BZ$4:BZ$406))</f>
        <v/>
      </c>
      <c r="W19" s="62" t="str">
        <f>IF(SUMPRODUCT('Holds '!$R$4:$R$406,'Holds '!CA$4:CA$406)=0,"",SUMPRODUCT('Holds '!$R$4:$R$406,'Holds '!CA$4:CA$406))</f>
        <v/>
      </c>
      <c r="X19" s="62" t="str">
        <f>IF(SUMPRODUCT('Holds '!$R$4:$R$406,'Holds '!CB$4:CB$406)=0,"",SUMPRODUCT('Holds '!$R$4:$R$406,'Holds '!CB$4:CB$406))</f>
        <v/>
      </c>
      <c r="Y19" s="62" t="str">
        <f>IF(SUMPRODUCT('Holds '!$R$4:$R$406,'Holds '!CC$4:CC$406)=0,"",SUMPRODUCT('Holds '!$R$4:$R$406,'Holds '!CC$4:CC$406))</f>
        <v/>
      </c>
      <c r="Z19" s="62" t="str">
        <f>IF(SUMPRODUCT('Holds '!$R$4:$R$406,'Holds '!CD$4:CD$406)=0,"",SUMPRODUCT('Holds '!$R$4:$R$406,'Holds '!CD$4:CD$406))</f>
        <v/>
      </c>
      <c r="AA19" s="62" t="str">
        <f>IF(SUMPRODUCT('Holds '!$R$4:$R$406,'Holds '!CE$4:CE$406)=0,"",SUMPRODUCT('Holds '!$R$4:$R$406,'Holds '!CE$4:CE$406))</f>
        <v/>
      </c>
    </row>
    <row r="20" spans="1:27" ht="15" customHeight="1">
      <c r="A20" s="92"/>
      <c r="B20" s="65" t="s">
        <v>1960</v>
      </c>
      <c r="C20" s="65" t="str">
        <f>IF(SUMPRODUCT('Holds '!$S$4:$S$406,'Holds '!CG$4:CG$406)=0,"",SUMPRODUCT('Holds '!$S$4:$S$406,'Holds '!CG$4:CG$406))</f>
        <v/>
      </c>
      <c r="D20" s="65" t="str">
        <f>IF(SUMPRODUCT('Holds '!$S$4:$S$406,'Holds '!CH$4:CH$406)=0,"",SUMPRODUCT('Holds '!$S$4:$S$406,'Holds '!CH$4:CH$406))</f>
        <v/>
      </c>
      <c r="E20" s="65" t="str">
        <f>IF(SUMPRODUCT('Holds '!$S$4:$S$406,'Holds '!CI$4:CI$406)=0,"",SUMPRODUCT('Holds '!$S$4:$S$406,'Holds '!CI$4:CI$406))</f>
        <v/>
      </c>
      <c r="F20" s="51"/>
      <c r="G20" s="65" t="s">
        <v>1960</v>
      </c>
      <c r="H20" s="65" t="str">
        <f>IF(SUMPRODUCT('Holds '!$S$4:$S$406,'Holds '!BV$4:BV$406)=0,"",SUMPRODUCT('Holds '!$S$4:$S$406,'Holds '!BV$4:BV$406))</f>
        <v/>
      </c>
      <c r="I20" s="65" t="str">
        <f>IF(SUMPRODUCT('Holds '!$S$4:$S$406,'Holds '!BW$4:BW$406)=0,"",SUMPRODUCT('Holds '!$S$4:$S$406,'Holds '!BW$4:BW$406))</f>
        <v/>
      </c>
      <c r="J20" s="65" t="str">
        <f>IF(SUMPRODUCT('Holds '!$S$4:$S$406,'Holds '!BX$4:BX$406)=0,"",SUMPRODUCT('Holds '!$S$4:$S$406,'Holds '!BX$4:BX$406))</f>
        <v/>
      </c>
      <c r="L20" s="65" t="str">
        <f>IF(SUMPRODUCT('Holds '!$S$4:$S$406,'Holds '!BJ$4:BJ$406)=0,"",SUMPRODUCT('Holds '!$S$4:$S$406,'Holds '!BJ$4:BJ$406))</f>
        <v/>
      </c>
      <c r="M20" s="65" t="str">
        <f>IF(SUMPRODUCT('Holds '!$S$4:$S$406,'Holds '!BK$4:BK$406)=0,"",SUMPRODUCT('Holds '!$S$4:$S$406,'Holds '!BK$4:BK$406))</f>
        <v/>
      </c>
      <c r="N20" s="65" t="str">
        <f>IF(SUMPRODUCT('Holds '!$S$4:$S$406,'Holds '!BL$4:BL$406)=0,"",SUMPRODUCT('Holds '!$S$4:$S$406,'Holds '!BL$4:BL$406))</f>
        <v/>
      </c>
      <c r="O20" s="65" t="str">
        <f>IF(SUMPRODUCT('Holds '!$S$4:$S$406,'Holds '!BM$4:BM$406)=0,"",SUMPRODUCT('Holds '!$S$4:$S$406,'Holds '!BM$4:BM$406))</f>
        <v/>
      </c>
      <c r="P20" s="65" t="str">
        <f>IF(SUMPRODUCT('Holds '!$S$4:$S$406,'Holds '!BN$4:BN$406)=0,"",SUMPRODUCT('Holds '!$S$4:$S$406,'Holds '!BN$4:BN$406))</f>
        <v/>
      </c>
      <c r="Q20" s="65" t="str">
        <f>IF(SUMPRODUCT('Holds '!$S$4:$S$406,'Holds '!BO$4:BO$406)=0,"",SUMPRODUCT('Holds '!$S$4:$S$406,'Holds '!BO$4:BO$406))</f>
        <v/>
      </c>
      <c r="R20" s="65" t="str">
        <f>IF(SUMPRODUCT('Holds '!$S$4:$S$406,'Holds '!BP$4:BP$406)=0,"",SUMPRODUCT('Holds '!$S$4:$S$406,'Holds '!BP$4:BP$406))</f>
        <v/>
      </c>
      <c r="S20" s="65" t="str">
        <f>IF(SUMPRODUCT('Holds '!$S$4:$S$406,'Holds '!BQ$4:BQ$406)=0,"",SUMPRODUCT('Holds '!$S$4:$S$406,'Holds '!BQ$4:BQ$406))</f>
        <v/>
      </c>
      <c r="T20" s="65" t="str">
        <f>IF(SUMPRODUCT('Holds '!$S$4:$S$406,'Holds '!BR$4:BR$406)=0,"",SUMPRODUCT('Holds '!$S$4:$S$406,'Holds '!BR$4:BR$406))</f>
        <v/>
      </c>
      <c r="V20" s="65" t="str">
        <f>IF(SUMPRODUCT('Holds '!$S$4:$S$406,'Holds '!BZ$4:BZ$406)=0,"",SUMPRODUCT('Holds '!$S$4:$S$406,'Holds '!BZ$4:BZ$406))</f>
        <v/>
      </c>
      <c r="W20" s="65" t="str">
        <f>IF(SUMPRODUCT('Holds '!$S$4:$S$406,'Holds '!CA$4:CA$406)=0,"",SUMPRODUCT('Holds '!$S$4:$S$406,'Holds '!CA$4:CA$406))</f>
        <v/>
      </c>
      <c r="X20" s="65" t="str">
        <f>IF(SUMPRODUCT('Holds '!$S$4:$S$406,'Holds '!CB$4:CB$406)=0,"",SUMPRODUCT('Holds '!$S$4:$S$406,'Holds '!CB$4:CB$406))</f>
        <v/>
      </c>
      <c r="Y20" s="65" t="str">
        <f>IF(SUMPRODUCT('Holds '!$S$4:$S$406,'Holds '!CC$4:CC$406)=0,"",SUMPRODUCT('Holds '!$S$4:$S$406,'Holds '!CC$4:CC$406))</f>
        <v/>
      </c>
      <c r="Z20" s="65" t="str">
        <f>IF(SUMPRODUCT('Holds '!$S$4:$S$406,'Holds '!CD$4:CD$406)=0,"",SUMPRODUCT('Holds '!$S$4:$S$406,'Holds '!CD$4:CD$406))</f>
        <v/>
      </c>
      <c r="AA20" s="65" t="str">
        <f>IF(SUMPRODUCT('Holds '!$S$4:$S$406,'Holds '!CE$4:CE$406)=0,"",SUMPRODUCT('Holds '!$S$4:$S$406,'Holds '!CE$4:CE$406))</f>
        <v/>
      </c>
    </row>
    <row r="21" spans="1:27" ht="15" customHeight="1">
      <c r="A21" s="92"/>
      <c r="B21" s="58"/>
      <c r="C21" s="58"/>
      <c r="D21" s="58"/>
      <c r="E21" s="58"/>
      <c r="F21" s="67"/>
      <c r="G21" s="58"/>
      <c r="H21" s="58"/>
      <c r="I21" s="58"/>
      <c r="J21" s="58"/>
      <c r="L21" s="58"/>
      <c r="M21" s="58"/>
      <c r="N21" s="58"/>
      <c r="O21" s="58"/>
      <c r="P21" s="58"/>
      <c r="Q21" s="58"/>
      <c r="R21" s="58"/>
      <c r="S21" s="58"/>
      <c r="T21" s="58"/>
      <c r="V21" s="58"/>
      <c r="W21" s="58"/>
      <c r="X21" s="58"/>
      <c r="Y21" s="58"/>
      <c r="Z21" s="58"/>
      <c r="AA21" s="58"/>
    </row>
    <row r="22" spans="1:27" ht="15" customHeight="1">
      <c r="A22" s="92"/>
      <c r="B22" s="112" t="s">
        <v>1329</v>
      </c>
      <c r="C22" s="68">
        <f>SUM(C10:C20)</f>
        <v>0</v>
      </c>
      <c r="D22" s="68">
        <f>SUM(D10:D20)</f>
        <v>0</v>
      </c>
      <c r="E22" s="68">
        <f>SUM(E10:E20)</f>
        <v>0</v>
      </c>
      <c r="F22" s="67"/>
      <c r="G22" s="112" t="s">
        <v>1329</v>
      </c>
      <c r="H22" s="68">
        <f>SUM(H10:H20)</f>
        <v>0</v>
      </c>
      <c r="I22" s="68">
        <f>SUM(I10:I20)</f>
        <v>0</v>
      </c>
      <c r="J22" s="68">
        <f>SUM(J10:J20)</f>
        <v>0</v>
      </c>
      <c r="L22" s="68">
        <f t="shared" ref="L22:T22" si="0">SUM(L10:L20)</f>
        <v>0</v>
      </c>
      <c r="M22" s="68">
        <f t="shared" si="0"/>
        <v>0</v>
      </c>
      <c r="N22" s="68">
        <f t="shared" si="0"/>
        <v>0</v>
      </c>
      <c r="O22" s="68">
        <f t="shared" si="0"/>
        <v>0</v>
      </c>
      <c r="P22" s="68">
        <f t="shared" si="0"/>
        <v>0</v>
      </c>
      <c r="Q22" s="68">
        <f t="shared" si="0"/>
        <v>0</v>
      </c>
      <c r="R22" s="68">
        <f t="shared" si="0"/>
        <v>0</v>
      </c>
      <c r="S22" s="68">
        <f t="shared" si="0"/>
        <v>0</v>
      </c>
      <c r="T22" s="68">
        <f t="shared" si="0"/>
        <v>0</v>
      </c>
      <c r="V22" s="68">
        <f t="shared" ref="V22:AA22" si="1">SUM(V10:V20)</f>
        <v>0</v>
      </c>
      <c r="W22" s="68">
        <f t="shared" si="1"/>
        <v>0</v>
      </c>
      <c r="X22" s="68">
        <f t="shared" si="1"/>
        <v>0</v>
      </c>
      <c r="Y22" s="68">
        <f t="shared" si="1"/>
        <v>0</v>
      </c>
      <c r="Z22" s="68">
        <f t="shared" si="1"/>
        <v>0</v>
      </c>
      <c r="AA22" s="68">
        <f t="shared" si="1"/>
        <v>0</v>
      </c>
    </row>
    <row r="23" spans="1:27" ht="15" customHeight="1">
      <c r="A23" s="92"/>
      <c r="B23" s="112"/>
      <c r="C23" s="58"/>
      <c r="D23" s="58"/>
      <c r="E23" s="58"/>
      <c r="F23" s="58"/>
      <c r="G23" s="58"/>
      <c r="U23" s="90"/>
    </row>
    <row r="24" spans="1:27" ht="15" customHeight="1">
      <c r="A24" s="92"/>
      <c r="B24" s="112"/>
      <c r="C24" s="58"/>
      <c r="D24" s="58"/>
      <c r="E24" s="58"/>
      <c r="F24" s="58"/>
    </row>
    <row r="25" spans="1:27" ht="15" customHeight="1">
      <c r="A25" s="113"/>
      <c r="B25" s="114"/>
      <c r="C25" s="87"/>
      <c r="D25" s="87"/>
      <c r="E25" s="87"/>
      <c r="F25" s="87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</row>
    <row r="26" spans="1:27" ht="15" customHeight="1">
      <c r="A26" s="92"/>
      <c r="B26" s="58"/>
      <c r="C26" s="58"/>
      <c r="D26" s="58"/>
      <c r="E26" s="58"/>
      <c r="F26" s="58"/>
    </row>
    <row r="27" spans="1:27" ht="15" customHeight="1">
      <c r="A27" s="92"/>
      <c r="B27" s="1179"/>
      <c r="C27" s="1183" t="s">
        <v>1330</v>
      </c>
      <c r="D27" s="1184"/>
      <c r="E27" s="1185"/>
      <c r="F27" s="58"/>
      <c r="G27" s="1169" t="s">
        <v>1256</v>
      </c>
      <c r="H27" s="1170"/>
      <c r="I27" s="1170"/>
      <c r="J27" s="1171"/>
      <c r="K27" s="116"/>
    </row>
    <row r="28" spans="1:27" ht="15" customHeight="1">
      <c r="A28" s="92"/>
      <c r="B28" s="1179"/>
      <c r="C28" s="1186"/>
      <c r="D28" s="1187"/>
      <c r="E28" s="1188"/>
      <c r="F28" s="58"/>
      <c r="G28" s="94" t="s">
        <v>1262</v>
      </c>
      <c r="H28" s="95" t="s">
        <v>1260</v>
      </c>
      <c r="I28" s="95" t="s">
        <v>1261</v>
      </c>
      <c r="J28" s="95" t="s">
        <v>1257</v>
      </c>
    </row>
    <row r="29" spans="1:27" ht="15" customHeight="1">
      <c r="A29" s="92"/>
      <c r="B29" s="1180"/>
      <c r="C29" s="68" t="s">
        <v>1332</v>
      </c>
      <c r="D29" s="68" t="s">
        <v>1792</v>
      </c>
      <c r="E29" s="62" t="s">
        <v>1333</v>
      </c>
      <c r="F29" s="58"/>
      <c r="G29" s="117" t="s">
        <v>1395</v>
      </c>
      <c r="H29" s="117" t="s">
        <v>1396</v>
      </c>
      <c r="I29" s="117" t="s">
        <v>1397</v>
      </c>
      <c r="J29" s="117" t="s">
        <v>1398</v>
      </c>
    </row>
    <row r="30" spans="1:27" ht="15" customHeight="1">
      <c r="A30" s="92"/>
      <c r="B30" s="68" t="s">
        <v>561</v>
      </c>
      <c r="C30" s="62" t="str">
        <f>IF(SUMPRODUCT(Macros!$F$4:$F$169,Macros!BW$4:BW$169)=0,"",SUMPRODUCT(Macros!$F$4:$F$169,Macros!BW$4:BW$169))</f>
        <v/>
      </c>
      <c r="D30" s="62" t="str">
        <f>IF(SUMPRODUCT(Macros!$F$4:$F$169,Macros!BX$4:BX$169)=0,"",SUMPRODUCT(Macros!$F$4:$F$169,Macros!BX$4:BX$169))</f>
        <v/>
      </c>
      <c r="E30" s="62" t="str">
        <f>IF(SUMPRODUCT(Macros!$F$4:$F$169,Macros!BY$4:BY$169)=0,"",SUMPRODUCT(Macros!$F$4:$F$169,Macros!BY$4:BY$169))</f>
        <v/>
      </c>
      <c r="F30" s="58"/>
      <c r="G30" s="62" t="str">
        <f>IF(SUMPRODUCT(Macros!$F$4:$F$169,Macros!BQ$4:BQ$169)=0,"",SUMPRODUCT(Macros!$F$4:$F$169,Macros!BQ$4:BQ$169))</f>
        <v/>
      </c>
      <c r="H30" s="62" t="str">
        <f>IF(SUMPRODUCT(Macros!$F$4:$F$169,Macros!BR$4:BR$169)=0,"",SUMPRODUCT(Macros!$F$4:$F$169,Macros!BR$4:BR$169))</f>
        <v/>
      </c>
      <c r="I30" s="62" t="str">
        <f>IF(SUMPRODUCT(Macros!$F$4:$F$169,Macros!BS$4:BS$169)=0,"",SUMPRODUCT(Macros!$F$4:$F$169,Macros!BS$4:BS$169))</f>
        <v/>
      </c>
      <c r="J30" s="62" t="str">
        <f>IF(SUMPRODUCT(Macros!$F$4:$F$169,Macros!BT$4:BT$169)=0,"",SUMPRODUCT(Macros!$F$4:$F$169,Macros!BT$4:BT$169))</f>
        <v/>
      </c>
    </row>
    <row r="31" spans="1:27" ht="15" customHeight="1">
      <c r="A31" s="92"/>
      <c r="B31" s="98" t="s">
        <v>559</v>
      </c>
      <c r="C31" s="54" t="str">
        <f>IF(SUMPRODUCT(Macros!$G$4:$G$169,Macros!BW$4:BW$169)=0,"",SUMPRODUCT(Macros!$G$4:$G$169,Macros!BW$4:BW$169))</f>
        <v/>
      </c>
      <c r="D31" s="54" t="str">
        <f>IF(SUMPRODUCT(Macros!$G$4:$G$169,Macros!BX$4:BX$169)=0,"",SUMPRODUCT(Macros!$G$4:$G$169,Macros!BX$4:BX$169))</f>
        <v/>
      </c>
      <c r="E31" s="54" t="str">
        <f>IF(SUMPRODUCT(Macros!$G$4:$G$169,Macros!BY$4:BY$169)=0,"",SUMPRODUCT(Macros!$G$4:$G$169,Macros!BY$4:BY$169))</f>
        <v/>
      </c>
      <c r="F31" s="58"/>
      <c r="G31" s="54" t="str">
        <f>IF(SUMPRODUCT(Macros!$G$4:$G$169,Macros!BQ$4:BQ$169)=0,"",SUMPRODUCT(Macros!$G$4:$G$169,Macros!BQ$4:BQ$169))</f>
        <v/>
      </c>
      <c r="H31" s="54" t="str">
        <f>IF(SUMPRODUCT(Macros!$G$4:$G$169,Macros!BR$4:BR$169)=0,"",SUMPRODUCT(Macros!$G$4:$G$169,Macros!BR$4:BR$169))</f>
        <v/>
      </c>
      <c r="I31" s="54" t="str">
        <f>IF(SUMPRODUCT(Macros!$G$4:$G$169,Macros!BS$4:BS$169)=0,"",SUMPRODUCT(Macros!$G$4:$G$169,Macros!BS$4:BS$169))</f>
        <v/>
      </c>
      <c r="J31" s="54" t="str">
        <f>IF(SUMPRODUCT(Macros!$G$4:$G$169,Macros!BT$4:BT$169)=0,"",SUMPRODUCT(Macros!$G$4:$G$169,Macros!BT$4:BT$169))</f>
        <v/>
      </c>
      <c r="K31" s="90"/>
      <c r="M31" s="90"/>
    </row>
    <row r="32" spans="1:27" ht="15" customHeight="1">
      <c r="A32" s="92"/>
      <c r="B32" s="99" t="s">
        <v>560</v>
      </c>
      <c r="C32" s="55" t="str">
        <f>IF(SUMPRODUCT(Macros!$H$4:$H$169,Macros!BW$4:BW$169)=0,"",SUMPRODUCT(Macros!$H$4:$H$169,Macros!BW$4:BW$169))</f>
        <v/>
      </c>
      <c r="D32" s="55" t="str">
        <f>IF(SUMPRODUCT(Macros!$H$4:$H$169,Macros!BX$4:BX$169)=0,"",SUMPRODUCT(Macros!$H$4:$H$169,Macros!BX$4:BX$169))</f>
        <v/>
      </c>
      <c r="E32" s="55" t="str">
        <f>IF(SUMPRODUCT(Macros!$H$4:$H$169,Macros!BY$4:BY$169)=0,"",SUMPRODUCT(Macros!$H$4:$H$169,Macros!BY$4:BY$169))</f>
        <v/>
      </c>
      <c r="F32" s="58"/>
      <c r="G32" s="55" t="str">
        <f>IF(SUMPRODUCT(Macros!$H$4:$H$169,Macros!BQ$4:BQ$169)=0,"",SUMPRODUCT(Macros!$H$4:$H$169,Macros!BQ$4:BQ$169))</f>
        <v/>
      </c>
      <c r="H32" s="55" t="str">
        <f>IF(SUMPRODUCT(Macros!$H$4:$H$169,Macros!BR$4:BR$169)=0,"",SUMPRODUCT(Macros!$H$4:$H$169,Macros!BR$4:BR$169))</f>
        <v/>
      </c>
      <c r="I32" s="55" t="str">
        <f>IF(SUMPRODUCT(Macros!$H$4:$H$169,Macros!BS$4:BS$169)=0,"",SUMPRODUCT(Macros!$H$4:$H$169,Macros!BS$4:BS$169))</f>
        <v/>
      </c>
      <c r="J32" s="55" t="str">
        <f>IF(SUMPRODUCT(Macros!$H$4:$H$169,Macros!BT$4:BT$169)=0,"",SUMPRODUCT(Macros!$H$4:$H$169,Macros!BT$4:BT$169))</f>
        <v/>
      </c>
      <c r="O32" s="118"/>
      <c r="P32" s="118"/>
    </row>
    <row r="33" spans="1:19" ht="15" customHeight="1">
      <c r="A33" s="92"/>
      <c r="B33" s="100" t="s">
        <v>558</v>
      </c>
      <c r="C33" s="53" t="str">
        <f>IF(SUMPRODUCT(Macros!$I$4:$I$169,Macros!BW$4:BW$169)=0,"",SUMPRODUCT(Macros!$I$4:$I$169,Macros!BW$4:BW$169))</f>
        <v/>
      </c>
      <c r="D33" s="53" t="str">
        <f>IF(SUMPRODUCT(Macros!$I$4:$I$169,Macros!BX$4:BX$169)=0,"",SUMPRODUCT(Macros!$I$4:$I$169,Macros!BX$4:BX$169))</f>
        <v/>
      </c>
      <c r="E33" s="53" t="str">
        <f>IF(SUMPRODUCT(Macros!$I$4:$I$169,Macros!BY$4:BY$169)=0,"",SUMPRODUCT(Macros!$I$4:$I$169,Macros!BY$4:BY$169))</f>
        <v/>
      </c>
      <c r="F33" s="58"/>
      <c r="G33" s="53" t="str">
        <f>IF(SUMPRODUCT(Macros!$I$4:$I$169,Macros!BQ$4:BQ$169)=0,"",SUMPRODUCT(Macros!$I$4:$I$169,Macros!BQ$4:BQ$169))</f>
        <v/>
      </c>
      <c r="H33" s="53" t="str">
        <f>IF(SUMPRODUCT(Macros!$I$4:$I$169,Macros!BR$4:BR$169)=0,"",SUMPRODUCT(Macros!$I$4:$I$169,Macros!BR$4:BR$169))</f>
        <v/>
      </c>
      <c r="I33" s="53" t="str">
        <f>IF(SUMPRODUCT(Macros!$I$4:$I$169,Macros!BS$4:BS$169)=0,"",SUMPRODUCT(Macros!$I$4:$I$169,Macros!BS$4:BS$169))</f>
        <v/>
      </c>
      <c r="J33" s="53" t="str">
        <f>IF(SUMPRODUCT(Macros!$I$4:$I$169,Macros!BT$4:BT$169)=0,"",SUMPRODUCT(Macros!$I$4:$I$169,Macros!BT$4:BT$169))</f>
        <v/>
      </c>
      <c r="O33" s="118"/>
      <c r="P33" s="118"/>
    </row>
    <row r="34" spans="1:19" ht="15" customHeight="1">
      <c r="A34" s="92"/>
      <c r="B34" s="101" t="s">
        <v>557</v>
      </c>
      <c r="C34" s="50" t="str">
        <f>IF(SUMPRODUCT(Macros!$J$4:$J$169,Macros!BW$4:BW$169)=0,"",SUMPRODUCT(Macros!$J$4:$J$169,Macros!BW$4:BW$169))</f>
        <v/>
      </c>
      <c r="D34" s="50" t="str">
        <f>IF(SUMPRODUCT(Macros!$J$4:$J$169,Macros!BX$4:BX$169)=0,"",SUMPRODUCT(Macros!$J$4:$J$169,Macros!BX$4:BX$169))</f>
        <v/>
      </c>
      <c r="E34" s="50" t="str">
        <f>IF(SUMPRODUCT(Macros!$J$4:$J$169,Macros!BY$4:BY$169)=0,"",SUMPRODUCT(Macros!$J$4:$J$169,Macros!BY$4:BY$169))</f>
        <v/>
      </c>
      <c r="F34" s="58"/>
      <c r="G34" s="50" t="str">
        <f>IF(SUMPRODUCT(Macros!$J$4:$J$169,Macros!BQ$4:BQ$169)=0,"",SUMPRODUCT(Macros!$J$4:$J$169,Macros!BQ$4:BQ$169))</f>
        <v/>
      </c>
      <c r="H34" s="50" t="str">
        <f>IF(SUMPRODUCT(Macros!$J$4:$J$169,Macros!BR$4:BR$169)=0,"",SUMPRODUCT(Macros!$J$4:$J$169,Macros!BR$4:BR$169))</f>
        <v/>
      </c>
      <c r="I34" s="50" t="str">
        <f>IF(SUMPRODUCT(Macros!$J$4:$J$169,Macros!BS$4:BS$169)=0,"",SUMPRODUCT(Macros!$J$4:$J$169,Macros!BS$4:BS$169))</f>
        <v/>
      </c>
      <c r="J34" s="50" t="str">
        <f>IF(SUMPRODUCT(Macros!$J$4:$J$169,Macros!BT$4:BT$169)=0,"",SUMPRODUCT(Macros!$J$4:$J$169,Macros!BT$4:BT$169))</f>
        <v/>
      </c>
      <c r="O34" s="46"/>
      <c r="P34" s="46"/>
    </row>
    <row r="35" spans="1:19" ht="15" customHeight="1">
      <c r="A35" s="1182" t="s">
        <v>1947</v>
      </c>
      <c r="B35" s="102" t="s">
        <v>1953</v>
      </c>
      <c r="C35" s="57" t="str">
        <f>IF(SUMPRODUCT(Macros!$K$4:$K$169,Macros!BW$4:BW$169)=0,"",SUMPRODUCT(Macros!$K$4:$K$169,Macros!BW$4:BW$169))</f>
        <v/>
      </c>
      <c r="D35" s="57" t="str">
        <f>IF(SUMPRODUCT(Macros!$K$4:$K$169,Macros!BX$4:BX$169)=0,"",SUMPRODUCT(Macros!$K$4:$K$169,Macros!BX$4:BX$169))</f>
        <v/>
      </c>
      <c r="E35" s="57" t="str">
        <f>IF(SUMPRODUCT(Macros!$K$4:$K$169,Macros!BY$4:BY$169)=0,"",SUMPRODUCT(Macros!$K$4:$K$169,Macros!BY$4:BY$169))</f>
        <v/>
      </c>
      <c r="F35" s="58"/>
      <c r="G35" s="57" t="str">
        <f>IF(SUMPRODUCT(Macros!$K$4:$K$169,Macros!BQ$4:BQ$169)=0,"",SUMPRODUCT(Macros!$K$4:$K$169,Macros!BQ$4:BQ$169))</f>
        <v/>
      </c>
      <c r="H35" s="57" t="str">
        <f>IF(SUMPRODUCT(Macros!$K$4:$K$169,Macros!BR$4:BR$169)=0,"",SUMPRODUCT(Macros!$K$4:$K$169,Macros!BR$4:BR$169))</f>
        <v/>
      </c>
      <c r="I35" s="57" t="str">
        <f>IF(SUMPRODUCT(Macros!$K$4:$K$169,Macros!BS$4:BS$169)=0,"",SUMPRODUCT(Macros!$K$4:$K$169,Macros!BS$4:BS$169))</f>
        <v/>
      </c>
      <c r="J35" s="57" t="str">
        <f>IF(SUMPRODUCT(Macros!$K$4:$K$169,Macros!BT$4:BT$169)=0,"",SUMPRODUCT(Macros!$K$4:$K$169,Macros!BT$4:BT$169))</f>
        <v/>
      </c>
      <c r="O35" s="46"/>
      <c r="P35" s="46"/>
    </row>
    <row r="36" spans="1:19" ht="15" customHeight="1">
      <c r="A36" s="1182"/>
      <c r="B36" s="104" t="s">
        <v>1954</v>
      </c>
      <c r="C36" s="60" t="str">
        <f>IF(SUMPRODUCT(Macros!$L$4:$L$169,Macros!BW$4:BW$169)=0,"",SUMPRODUCT(Macros!$L$4:$L$169,Macros!BW$4:BW$169))</f>
        <v/>
      </c>
      <c r="D36" s="60" t="str">
        <f>IF(SUMPRODUCT(Macros!$L$4:$L$169,Macros!BX$4:BX$169)=0,"",SUMPRODUCT(Macros!$L$4:$L$169,Macros!BX$4:BX$169))</f>
        <v/>
      </c>
      <c r="E36" s="60" t="str">
        <f>IF(SUMPRODUCT(Macros!$L$4:$L$169,Macros!BY$4:BY$169)=0,"",SUMPRODUCT(Macros!$L$4:$L$169,Macros!BY$4:BY$169))</f>
        <v/>
      </c>
      <c r="F36" s="58"/>
      <c r="G36" s="60" t="str">
        <f>IF(SUMPRODUCT(Macros!$L$4:$L$169,Macros!BQ$4:BQ$169)=0,"",SUMPRODUCT(Macros!$L$4:$L$169,Macros!BQ$4:BQ$169))</f>
        <v/>
      </c>
      <c r="H36" s="60" t="str">
        <f>IF(SUMPRODUCT(Macros!$L$4:$L$169,Macros!BR$4:BR$169)=0,"",SUMPRODUCT(Macros!$L$4:$L$169,Macros!BR$4:BR$169))</f>
        <v/>
      </c>
      <c r="I36" s="60" t="str">
        <f>IF(SUMPRODUCT(Macros!$L$4:$L$169,Macros!BS$4:BS$169)=0,"",SUMPRODUCT(Macros!$L$4:$L$169,Macros!BS$4:BS$169))</f>
        <v/>
      </c>
      <c r="J36" s="60" t="str">
        <f>IF(SUMPRODUCT(Macros!$L$4:$L$169,Macros!BT$4:BT$169)=0,"",SUMPRODUCT(Macros!$L$4:$L$169,Macros!BT$4:BT$169))</f>
        <v/>
      </c>
      <c r="O36" s="118"/>
      <c r="P36" s="118"/>
    </row>
    <row r="37" spans="1:19" ht="15" customHeight="1">
      <c r="A37" s="1182"/>
      <c r="B37" s="106" t="s">
        <v>1955</v>
      </c>
      <c r="C37" s="59" t="str">
        <f>IF(SUMPRODUCT(Macros!$M$4:$M$169,Macros!BW$4:BW$169)=0,"",SUMPRODUCT(Macros!$M$4:$M$169,Macros!BW$4:BW$169))</f>
        <v/>
      </c>
      <c r="D37" s="59" t="str">
        <f>IF(SUMPRODUCT(Macros!$M$4:$M$169,Macros!BX$4:BX$169)=0,"",SUMPRODUCT(Macros!$M$4:$M$169,Macros!BX$4:BX$169))</f>
        <v/>
      </c>
      <c r="E37" s="59" t="str">
        <f>IF(SUMPRODUCT(Macros!$M$4:$M$169,Macros!BY$4:BY$169)=0,"",SUMPRODUCT(Macros!$M$4:$M$169,Macros!BY$4:BY$169))</f>
        <v/>
      </c>
      <c r="F37" s="58"/>
      <c r="G37" s="59" t="str">
        <f>IF(SUMPRODUCT(Macros!$M$4:$M$169,Macros!BQ$4:BQ$169)=0,"",SUMPRODUCT(Macros!$M$4:$M$169,Macros!BQ$4:BQ$169))</f>
        <v/>
      </c>
      <c r="H37" s="59" t="str">
        <f>IF(SUMPRODUCT(Macros!$M$4:$M$169,Macros!BR$4:BR$169)=0,"",SUMPRODUCT(Macros!$M$4:$M$169,Macros!BR$4:BR$169))</f>
        <v/>
      </c>
      <c r="I37" s="59" t="str">
        <f>IF(SUMPRODUCT(Macros!$M$4:$M$169,Macros!BS$4:BS$169)=0,"",SUMPRODUCT(Macros!$M$4:$M$169,Macros!BS$4:BS$169))</f>
        <v/>
      </c>
      <c r="J37" s="59" t="str">
        <f>IF(SUMPRODUCT(Macros!$M$4:$M$169,Macros!BT$4:BT$169)=0,"",SUMPRODUCT(Macros!$M$4:$M$169,Macros!BT$4:BT$169))</f>
        <v/>
      </c>
      <c r="N37" s="118"/>
      <c r="O37" s="118"/>
      <c r="P37" s="118"/>
    </row>
    <row r="38" spans="1:19" ht="15" customHeight="1">
      <c r="A38" s="92"/>
      <c r="B38" s="108" t="s">
        <v>1956</v>
      </c>
      <c r="C38" s="56" t="str">
        <f>IF(SUMPRODUCT(Macros!$N$4:$N$169,Macros!BW$4:BW$169)=0,"",SUMPRODUCT(Macros!$N$4:$N$169,Macros!BW$4:BW$169))</f>
        <v/>
      </c>
      <c r="D38" s="56" t="str">
        <f>IF(SUMPRODUCT(Macros!$N$4:$N$169,Macros!BX$4:BX$169)=0,"",SUMPRODUCT(Macros!$N$4:$N$169,Macros!BX$4:BX$169))</f>
        <v/>
      </c>
      <c r="E38" s="56" t="str">
        <f>IF(SUMPRODUCT(Macros!$N$4:$N$169,Macros!BY$4:BY$169)=0,"",SUMPRODUCT(Macros!$N$4:$N$169,Macros!BY$4:BY$169))</f>
        <v/>
      </c>
      <c r="F38" s="58"/>
      <c r="G38" s="70" t="str">
        <f>IF(SUMPRODUCT(Macros!$N$4:$N$169,Macros!BQ$4:BQ$169)=0,"",SUMPRODUCT(Macros!$N$4:$N$169,Macros!BQ$4:BQ$169))</f>
        <v/>
      </c>
      <c r="H38" s="70" t="str">
        <f>IF(SUMPRODUCT(Macros!$N$4:$N$169,Macros!BR$4:BR$169)=0,"",SUMPRODUCT(Macros!$N$4:$N$169,Macros!BR$4:BR$169))</f>
        <v/>
      </c>
      <c r="I38" s="70" t="str">
        <f>IF(SUMPRODUCT(Macros!$N$4:$N$169,Macros!BS$4:BS$169)=0,"",SUMPRODUCT(Macros!$N$4:$N$169,Macros!BS$4:BS$169))</f>
        <v/>
      </c>
      <c r="J38" s="70" t="str">
        <f>IF(SUMPRODUCT(Macros!$N$4:$N$169,Macros!BT$4:BT$169)=0,"",SUMPRODUCT(Macros!$N$4:$N$169,Macros!BT$4:BT$169))</f>
        <v/>
      </c>
    </row>
    <row r="39" spans="1:19" ht="15" customHeight="1">
      <c r="A39" s="92"/>
      <c r="B39" s="61" t="s">
        <v>1145</v>
      </c>
      <c r="C39" s="71" t="str">
        <f>IF(SUMPRODUCT(Macros!$O$4:$O$169,Macros!BW$4:BW$169)=0,"",SUMPRODUCT(Macros!$O$4:$O$169,Macros!BW$4:BW$169))</f>
        <v/>
      </c>
      <c r="D39" s="71" t="str">
        <f>IF(SUMPRODUCT(Macros!$O$4:$O$169,Macros!BX$4:BX$169)=0,"",SUMPRODUCT(Macros!$O$4:$O$169,Macros!BX$4:BX$169))</f>
        <v/>
      </c>
      <c r="E39" s="71" t="str">
        <f>IF(SUMPRODUCT(Macros!$O$4:$O$169,Macros!BY$4:BY$169)=0,"",SUMPRODUCT(Macros!$O$4:$O$169,Macros!BY$4:BY$169))</f>
        <v/>
      </c>
      <c r="F39" s="58"/>
      <c r="G39" s="61" t="str">
        <f>IF(SUMPRODUCT(Macros!$O$4:$O$169,Macros!BQ$4:BQ$169)=0,"",SUMPRODUCT(Macros!$O$4:$O$169,Macros!BQ$4:BQ$169))</f>
        <v/>
      </c>
      <c r="H39" s="61" t="str">
        <f>IF(SUMPRODUCT(Macros!$O$4:$O$169,Macros!BR$4:BR$169)=0,"",SUMPRODUCT(Macros!$O$4:$O$169,Macros!BR$4:BR$169))</f>
        <v/>
      </c>
      <c r="I39" s="61" t="str">
        <f>IF(SUMPRODUCT(Macros!$O$4:$O$169,Macros!BS$4:BS$169)=0,"",SUMPRODUCT(Macros!$O$4:$O$169,Macros!BS$4:BS$169))</f>
        <v/>
      </c>
      <c r="J39" s="61" t="str">
        <f>IF(SUMPRODUCT(Macros!$O$4:$O$169,Macros!BT$4:BT$169)=0,"",SUMPRODUCT(Macros!$O$4:$O$169,Macros!BT$4:BT$169))</f>
        <v/>
      </c>
    </row>
    <row r="40" spans="1:19" ht="15" customHeight="1">
      <c r="A40" s="92"/>
      <c r="B40" s="72" t="s">
        <v>1961</v>
      </c>
      <c r="C40" s="72" t="str">
        <f>IF(SUMPRODUCT(Macros!$P$4:$P$169,Macros!BW$4:BW$169)=0,"",SUMPRODUCT(Macros!$P$4:$P$169,Macros!BW$4:BW$169))</f>
        <v/>
      </c>
      <c r="D40" s="72" t="str">
        <f>IF(SUMPRODUCT(Macros!$P$4:$P$169,Macros!BX$4:BX$169)=0,"",SUMPRODUCT(Macros!$P$4:$P$169,Macros!BX$4:BX$169))</f>
        <v/>
      </c>
      <c r="E40" s="72" t="str">
        <f>IF(SUMPRODUCT(Macros!$P$4:$P$169,Macros!BY$4:BY$169)=0,"",SUMPRODUCT(Macros!$P$4:$P$169,Macros!BY$4:BY$169))</f>
        <v/>
      </c>
      <c r="F40" s="58"/>
      <c r="G40" s="73" t="str">
        <f>IF(SUMPRODUCT(Macros!$P$4:$P$169,Macros!BQ$4:BQ$169)=0,"",SUMPRODUCT(Macros!$P$4:$P$169,Macros!BQ$4:BQ$169))</f>
        <v/>
      </c>
      <c r="H40" s="73" t="str">
        <f>IF(SUMPRODUCT(Macros!$P$4:$P$169,Macros!BR$4:BR$169)=0,"",SUMPRODUCT(Macros!$P$4:$P$169,Macros!BR$4:BR$169))</f>
        <v/>
      </c>
      <c r="I40" s="73" t="str">
        <f>IF(SUMPRODUCT(Macros!$P$4:$P$169,Macros!BS$4:BS$169)=0,"",SUMPRODUCT(Macros!$P$4:$P$169,Macros!BS$4:BS$169))</f>
        <v/>
      </c>
      <c r="J40" s="73" t="str">
        <f>IF(SUMPRODUCT(Macros!$P$4:$P$169,Macros!BT$4:BT$169)=0,"",SUMPRODUCT(Macros!$P$4:$P$169,Macros!BT$4:BT$169))</f>
        <v/>
      </c>
    </row>
    <row r="41" spans="1:19" ht="15" customHeight="1">
      <c r="A41" s="92"/>
      <c r="B41" s="119" t="s">
        <v>1962</v>
      </c>
      <c r="C41" s="69" t="str">
        <f>IF(SUMPRODUCT(Macros!$Q$4:$Q$169,Macros!BW$4:BW$169)=0,"",SUMPRODUCT(Macros!$Q$4:$Q$169,Macros!BW$4:BW$169))</f>
        <v/>
      </c>
      <c r="D41" s="69" t="str">
        <f>IF(SUMPRODUCT(Macros!$Q$4:$Q$169,Macros!BX$4:BX$169)=0,"",SUMPRODUCT(Macros!$Q$4:$Q$169,Macros!BX$4:BX$169))</f>
        <v/>
      </c>
      <c r="E41" s="69" t="str">
        <f>IF(SUMPRODUCT(Macros!$Q$4:$Q$169,Macros!BY$4:BY$169)=0,"",SUMPRODUCT(Macros!$Q$4:$Q$169,Macros!BY$4:BY$169))</f>
        <v/>
      </c>
      <c r="F41" s="58"/>
      <c r="G41" s="69" t="str">
        <f>IF(SUMPRODUCT(Macros!$Q$4:$Q$169,Macros!BQ$4:BQ$169)=0,"",SUMPRODUCT(Macros!$Q$4:$Q$169,Macros!BQ$4:BQ$169))</f>
        <v/>
      </c>
      <c r="H41" s="69" t="str">
        <f>IF(SUMPRODUCT(Macros!$Q$4:$Q$169,Macros!BR$4:BR$169)=0,"",SUMPRODUCT(Macros!$Q$4:$Q$169,Macros!BR$4:BR$169))</f>
        <v/>
      </c>
      <c r="I41" s="69" t="str">
        <f>IF(SUMPRODUCT(Macros!$Q$4:$Q$169,Macros!BS$4:BS$169)=0,"",SUMPRODUCT(Macros!$Q$4:$Q$169,Macros!BS$4:BS$169))</f>
        <v/>
      </c>
      <c r="J41" s="69" t="str">
        <f>IF(SUMPRODUCT(Macros!$Q$4:$Q$169,Macros!BT$4:BT$169)=0,"",SUMPRODUCT(Macros!$Q$4:$Q$169,Macros!BT$4:BT$169))</f>
        <v/>
      </c>
    </row>
    <row r="42" spans="1:19" ht="15" customHeight="1">
      <c r="A42" s="92"/>
      <c r="B42" s="58"/>
      <c r="C42" s="58"/>
      <c r="D42" s="58"/>
      <c r="E42" s="58"/>
      <c r="F42" s="58"/>
      <c r="G42" s="58"/>
      <c r="H42" s="58"/>
      <c r="I42" s="58"/>
      <c r="J42" s="58"/>
    </row>
    <row r="43" spans="1:19" ht="15" customHeight="1">
      <c r="A43" s="92"/>
      <c r="B43" s="120" t="s">
        <v>1329</v>
      </c>
      <c r="C43" s="68">
        <f>SUM(C33:C41)</f>
        <v>0</v>
      </c>
      <c r="D43" s="68">
        <f>SUM(D33:D41)</f>
        <v>0</v>
      </c>
      <c r="E43" s="68">
        <f>SUM(E33:E41)</f>
        <v>0</v>
      </c>
      <c r="F43" s="58"/>
      <c r="G43" s="68">
        <f>SUM(G33:G41)</f>
        <v>0</v>
      </c>
      <c r="H43" s="68">
        <f>SUM(H33:H41)</f>
        <v>0</v>
      </c>
      <c r="I43" s="68">
        <f>SUM(I33:I41)</f>
        <v>0</v>
      </c>
      <c r="J43" s="68">
        <f>SUM(J33:J41)</f>
        <v>0</v>
      </c>
    </row>
    <row r="44" spans="1:19" ht="15" customHeight="1">
      <c r="A44" s="92"/>
      <c r="B44" s="112"/>
      <c r="C44" s="58"/>
      <c r="D44" s="58"/>
      <c r="E44" s="58"/>
      <c r="F44" s="58"/>
    </row>
    <row r="45" spans="1:19" ht="15" customHeight="1">
      <c r="A45" s="92"/>
      <c r="B45" s="112"/>
      <c r="C45" s="58"/>
      <c r="D45" s="58"/>
      <c r="E45" s="58"/>
      <c r="F45" s="58"/>
    </row>
    <row r="46" spans="1:19" ht="15" customHeight="1">
      <c r="A46" s="113"/>
      <c r="B46" s="87"/>
      <c r="C46" s="121"/>
      <c r="D46" s="121"/>
      <c r="E46" s="87"/>
      <c r="F46" s="87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</row>
    <row r="47" spans="1:19" ht="15" customHeight="1">
      <c r="A47" s="92"/>
      <c r="B47" s="58"/>
      <c r="C47" s="122"/>
      <c r="D47" s="122"/>
      <c r="E47" s="58"/>
      <c r="F47" s="58"/>
      <c r="G47" s="90"/>
      <c r="H47" s="90"/>
      <c r="I47" s="90"/>
      <c r="J47" s="90"/>
      <c r="K47" s="90"/>
      <c r="L47" s="90"/>
      <c r="M47" s="90"/>
      <c r="N47" s="90"/>
      <c r="O47" s="90"/>
    </row>
    <row r="48" spans="1:19" ht="15" customHeight="1">
      <c r="A48" s="92"/>
      <c r="B48" s="58"/>
      <c r="C48" s="1173" t="s">
        <v>1488</v>
      </c>
      <c r="D48" s="1174"/>
      <c r="E48" s="1174"/>
      <c r="F48" s="1174"/>
      <c r="G48" s="1174"/>
      <c r="H48" s="1175"/>
      <c r="I48" s="90"/>
      <c r="J48" s="1173" t="s">
        <v>1489</v>
      </c>
      <c r="K48" s="1174"/>
      <c r="L48" s="1174"/>
      <c r="M48" s="1174"/>
      <c r="N48" s="1174"/>
      <c r="O48" s="1175"/>
      <c r="Q48" s="1173" t="s">
        <v>1568</v>
      </c>
      <c r="R48" s="1174"/>
      <c r="S48" s="1175"/>
    </row>
    <row r="49" spans="1:19" ht="15" customHeight="1">
      <c r="B49" s="58"/>
      <c r="C49" s="1176"/>
      <c r="D49" s="1177"/>
      <c r="E49" s="1177"/>
      <c r="F49" s="1177"/>
      <c r="G49" s="1177"/>
      <c r="H49" s="1178"/>
      <c r="J49" s="1176"/>
      <c r="K49" s="1177"/>
      <c r="L49" s="1177"/>
      <c r="M49" s="1177"/>
      <c r="N49" s="1177"/>
      <c r="O49" s="1178"/>
      <c r="Q49" s="1176"/>
      <c r="R49" s="1177"/>
      <c r="S49" s="1178"/>
    </row>
    <row r="50" spans="1:19" ht="15" customHeight="1">
      <c r="B50" s="58"/>
      <c r="C50" s="1172" t="s">
        <v>1256</v>
      </c>
      <c r="D50" s="1172"/>
      <c r="E50" s="1172"/>
      <c r="F50" s="1172"/>
      <c r="G50" s="1172"/>
      <c r="H50" s="1172"/>
      <c r="J50" s="1169" t="s">
        <v>1256</v>
      </c>
      <c r="K50" s="1170"/>
      <c r="L50" s="1170"/>
      <c r="M50" s="1170"/>
      <c r="N50" s="1170"/>
      <c r="O50" s="1171"/>
      <c r="Q50" s="124"/>
      <c r="R50" s="125"/>
      <c r="S50" s="126"/>
    </row>
    <row r="51" spans="1:19" ht="15" customHeight="1">
      <c r="B51" s="58"/>
      <c r="C51" s="94" t="s">
        <v>1263</v>
      </c>
      <c r="D51" s="94" t="s">
        <v>1262</v>
      </c>
      <c r="E51" s="95" t="s">
        <v>1260</v>
      </c>
      <c r="F51" s="95" t="s">
        <v>1261</v>
      </c>
      <c r="G51" s="95" t="s">
        <v>1257</v>
      </c>
      <c r="H51" s="95" t="s">
        <v>1258</v>
      </c>
      <c r="J51" s="94" t="s">
        <v>1263</v>
      </c>
      <c r="K51" s="94" t="s">
        <v>1262</v>
      </c>
      <c r="L51" s="95" t="s">
        <v>1260</v>
      </c>
      <c r="M51" s="95" t="s">
        <v>1261</v>
      </c>
      <c r="N51" s="95" t="s">
        <v>1257</v>
      </c>
      <c r="O51" s="95" t="s">
        <v>1258</v>
      </c>
      <c r="Q51" s="1169" t="s">
        <v>1330</v>
      </c>
      <c r="R51" s="1170"/>
      <c r="S51" s="1171"/>
    </row>
    <row r="52" spans="1:19" ht="15" customHeight="1">
      <c r="B52" s="58"/>
      <c r="C52" s="117" t="s">
        <v>1394</v>
      </c>
      <c r="D52" s="117" t="s">
        <v>1395</v>
      </c>
      <c r="E52" s="117" t="s">
        <v>1396</v>
      </c>
      <c r="F52" s="117" t="s">
        <v>1397</v>
      </c>
      <c r="G52" s="117" t="s">
        <v>1398</v>
      </c>
      <c r="H52" s="117" t="s">
        <v>1399</v>
      </c>
      <c r="J52" s="117" t="s">
        <v>1394</v>
      </c>
      <c r="K52" s="117" t="s">
        <v>1395</v>
      </c>
      <c r="L52" s="117" t="s">
        <v>1396</v>
      </c>
      <c r="M52" s="117" t="s">
        <v>1397</v>
      </c>
      <c r="N52" s="117" t="s">
        <v>1398</v>
      </c>
      <c r="O52" s="117" t="s">
        <v>1399</v>
      </c>
      <c r="Q52" s="68" t="s">
        <v>1332</v>
      </c>
      <c r="R52" s="68" t="s">
        <v>1792</v>
      </c>
      <c r="S52" s="62" t="s">
        <v>1333</v>
      </c>
    </row>
    <row r="53" spans="1:19" ht="15" customHeight="1">
      <c r="A53" s="115"/>
      <c r="B53" s="98" t="s">
        <v>559</v>
      </c>
      <c r="C53" s="54" t="str">
        <f>IF(SUMPRODUCT(Hybrids!$F$26:$F$37,Hybrids!BJ$26:BJ$37)=0,"",SUMPRODUCT(Hybrids!$F$26:$F$37,Hybrids!BJ$26:BJ$37))</f>
        <v/>
      </c>
      <c r="D53" s="54" t="str">
        <f>IF(SUMPRODUCT(Hybrids!$F$26:$F$37,Hybrids!BK$26:BK$37)=0,"",SUMPRODUCT(Hybrids!$F$26:$F$37,Hybrids!BK$26:BK$37))</f>
        <v/>
      </c>
      <c r="E53" s="54" t="str">
        <f>IF(SUMPRODUCT(Hybrids!$F$26:$F$37,Hybrids!BL$26:BL$37)=0,"",SUMPRODUCT(Hybrids!$F$26:$F$37,Hybrids!BL$26:BL$37))</f>
        <v/>
      </c>
      <c r="F53" s="54" t="str">
        <f>IF(SUMPRODUCT(Hybrids!$F$26:$F$37,Hybrids!BM$26:BM$37)=0,"",SUMPRODUCT(Hybrids!$F$26:$F$37,Hybrids!BM$26:BM$37))</f>
        <v/>
      </c>
      <c r="G53" s="54" t="str">
        <f>IF(SUMPRODUCT(Hybrids!$F$26:$F$37,Hybrids!BN$26:BN$37)=0,"",SUMPRODUCT(Hybrids!$F$26:$F$37,Hybrids!BN$26:BN$37))</f>
        <v/>
      </c>
      <c r="H53" s="54" t="str">
        <f>IF(SUMPRODUCT(Hybrids!$F$26:$F$37,Hybrids!BO$26:BO$37)=0,"",SUMPRODUCT(Hybrids!$F$26:$F$37,Hybrids!BO$26:BO$37))</f>
        <v/>
      </c>
      <c r="J53" s="54" t="str">
        <f>IF(SUMPRODUCT(Hybrids!$F$38:$F$49,Hybrids!BJ$38:BJ$49)=0,"",SUMPRODUCT(Hybrids!$F$38:$F$49,Hybrids!BJ$38:BJ$49))</f>
        <v/>
      </c>
      <c r="K53" s="54" t="str">
        <f>IF(SUMPRODUCT(Hybrids!$F$38:$F$49,Hybrids!BK$38:BK$49)=0,"",SUMPRODUCT(Hybrids!$F$38:$F$49,Hybrids!BK$38:BK$49))</f>
        <v/>
      </c>
      <c r="L53" s="54" t="str">
        <f>IF(SUMPRODUCT(Hybrids!$F$38:$F$49,Hybrids!BL$38:BL$49)=0,"",SUMPRODUCT(Hybrids!$F$38:$F$49,Hybrids!BL$38:BL$49))</f>
        <v/>
      </c>
      <c r="M53" s="54" t="str">
        <f>IF(SUMPRODUCT(Hybrids!$F$38:$F$49,Hybrids!BM$38:BM$49)=0,"",SUMPRODUCT(Hybrids!$F$38:$F$49,Hybrids!BM$38:BM$49))</f>
        <v/>
      </c>
      <c r="N53" s="54" t="str">
        <f>IF(SUMPRODUCT(Hybrids!$F$38:$F$49,Hybrids!BN$38:BN$49)=0,"",SUMPRODUCT(Hybrids!$F$38:$F$49,Hybrids!BN$38:BN$49))</f>
        <v/>
      </c>
      <c r="O53" s="54" t="str">
        <f>IF(SUMPRODUCT(Hybrids!$F$38:$F$49,Hybrids!BO$38:BO$49)=0,"",SUMPRODUCT(Hybrids!$F$38:$F$49,Hybrids!BO$38:BO$49))</f>
        <v/>
      </c>
      <c r="Q53" s="54" t="str">
        <f>IF(SUMPRODUCT(Hybrids!$F$4:$F$14,Hybrids!BP$4:BP14)=0,"",SUMPRODUCT(Hybrids!$F$4:$F$14,Hybrids!BP$4:BP14))</f>
        <v/>
      </c>
      <c r="R53" s="54" t="str">
        <f>IF(SUMPRODUCT(Hybrids!$F$4:$F$14,Hybrids!BQ$4:BQ14)=0,"",SUMPRODUCT(Hybrids!$F$4:$F$14,Hybrids!BQ$4:BQ14))</f>
        <v/>
      </c>
      <c r="S53" s="54" t="str">
        <f>IF(SUMPRODUCT(Hybrids!$F$4:$F$14,Hybrids!BR$4:BR14)=0,"",SUMPRODUCT(Hybrids!$F$4:$F$14,Hybrids!BR$4:BR14))</f>
        <v/>
      </c>
    </row>
    <row r="54" spans="1:19" ht="15" customHeight="1">
      <c r="A54" s="115"/>
      <c r="B54" s="99" t="s">
        <v>560</v>
      </c>
      <c r="C54" s="55" t="str">
        <f>IF(SUMPRODUCT(Hybrids!$G$26:$G$37,Hybrids!BJ$26:BJ$37)=0,"",SUMPRODUCT(Hybrids!$G$26:$G$37,Hybrids!BJ$26:BJ$37))</f>
        <v/>
      </c>
      <c r="D54" s="55" t="str">
        <f>IF(SUMPRODUCT(Hybrids!$G$26:$G$37,Hybrids!BK$26:BK$37)=0,"",SUMPRODUCT(Hybrids!$G$26:$G$37,Hybrids!BK$26:BK$37))</f>
        <v/>
      </c>
      <c r="E54" s="55" t="str">
        <f>IF(SUMPRODUCT(Hybrids!$G$26:$G$37,Hybrids!BL$26:BL$37)=0,"",SUMPRODUCT(Hybrids!$G$26:$G$37,Hybrids!BL$26:BL$37))</f>
        <v/>
      </c>
      <c r="F54" s="55" t="str">
        <f>IF(SUMPRODUCT(Hybrids!$G$26:$G$37,Hybrids!BM$26:BM$37)=0,"",SUMPRODUCT(Hybrids!$G$26:$G$37,Hybrids!BM$26:BM$37))</f>
        <v/>
      </c>
      <c r="G54" s="55" t="str">
        <f>IF(SUMPRODUCT(Hybrids!$G$26:$G$37,Hybrids!BN$26:BN$37)=0,"",SUMPRODUCT(Hybrids!$G$26:$G$37,Hybrids!BN$26:BN$37))</f>
        <v/>
      </c>
      <c r="H54" s="55" t="str">
        <f>IF(SUMPRODUCT(Hybrids!$G$26:$G$37,Hybrids!BO$26:BO$37)=0,"",SUMPRODUCT(Hybrids!$G$26:$G$37,Hybrids!BO$26:BO$37))</f>
        <v/>
      </c>
      <c r="J54" s="55" t="str">
        <f>IF(SUMPRODUCT(Hybrids!$G$38:$G$49,Hybrids!BJ$38:BJ$49)=0,"",SUMPRODUCT(Hybrids!$G$38:$G$49,Hybrids!BJ$38:BJ$49))</f>
        <v/>
      </c>
      <c r="K54" s="55" t="str">
        <f>IF(SUMPRODUCT(Hybrids!$G$38:$G$49,Hybrids!BK$38:BK$49)=0,"",SUMPRODUCT(Hybrids!$G$38:$G$49,Hybrids!BK$38:BK$49))</f>
        <v/>
      </c>
      <c r="L54" s="55" t="str">
        <f>IF(SUMPRODUCT(Hybrids!$G$38:$G$49,Hybrids!BL$38:BL$49)=0,"",SUMPRODUCT(Hybrids!$G$38:$G$49,Hybrids!BL$38:BL$49))</f>
        <v/>
      </c>
      <c r="M54" s="55" t="str">
        <f>IF(SUMPRODUCT(Hybrids!$G$38:$G$49,Hybrids!BM$38:BM$49)=0,"",SUMPRODUCT(Hybrids!$G$38:$G$49,Hybrids!BM$38:BM$49))</f>
        <v/>
      </c>
      <c r="N54" s="55" t="str">
        <f>IF(SUMPRODUCT(Hybrids!$G$38:$G$49,Hybrids!BN$38:BN$49)=0,"",SUMPRODUCT(Hybrids!$G$38:$G$49,Hybrids!BN$38:BN$49))</f>
        <v/>
      </c>
      <c r="O54" s="55" t="str">
        <f>IF(SUMPRODUCT(Hybrids!$G$38:$G$49,Hybrids!BO$38:BO$49)=0,"",SUMPRODUCT(Hybrids!$G$38:$G$49,Hybrids!BO$38:BO$49))</f>
        <v/>
      </c>
      <c r="Q54" s="55" t="str">
        <f>IF(SUMPRODUCT(Hybrids!$G$4:$G$14,Hybrids!BP$4:BP14)=0,"",SUMPRODUCT(Hybrids!$G$4:$G$14,Hybrids!BP$4:BP14))</f>
        <v/>
      </c>
      <c r="R54" s="55" t="str">
        <f>IF(SUMPRODUCT(Hybrids!$G$4:$G$14,Hybrids!BQ$4:BQ14)=0,"",SUMPRODUCT(Hybrids!$G$4:$G$14,Hybrids!BQ$4:BQ14))</f>
        <v/>
      </c>
      <c r="S54" s="55" t="str">
        <f>IF(SUMPRODUCT(Hybrids!$G$4:$G$14,Hybrids!BR$4:BR14)=0,"",SUMPRODUCT(Hybrids!$G$4:$G$14,Hybrids!BR$4:BR14))</f>
        <v/>
      </c>
    </row>
    <row r="55" spans="1:19" ht="15" customHeight="1">
      <c r="A55" s="115"/>
      <c r="B55" s="100" t="s">
        <v>558</v>
      </c>
      <c r="C55" s="53" t="str">
        <f>IF(SUMPRODUCT(Hybrids!$H$26:$H$37,Hybrids!BJ$26:BJ$37)=0,"",SUMPRODUCT(Hybrids!$H$26:$H$37,Hybrids!BJ$26:BJ$37))</f>
        <v/>
      </c>
      <c r="D55" s="53" t="str">
        <f>IF(SUMPRODUCT(Hybrids!$H$26:$H$37,Hybrids!BK$26:BK$37)=0,"",SUMPRODUCT(Hybrids!$H$26:$H$37,Hybrids!BK$26:BK$37))</f>
        <v/>
      </c>
      <c r="E55" s="53" t="str">
        <f>IF(SUMPRODUCT(Hybrids!$H$26:$H$37,Hybrids!BL$26:BL$37)=0,"",SUMPRODUCT(Hybrids!$H$26:$H$37,Hybrids!BL$26:BL$37))</f>
        <v/>
      </c>
      <c r="F55" s="53" t="str">
        <f>IF(SUMPRODUCT(Hybrids!$H$26:$H$37,Hybrids!BM$26:BM$37)=0,"",SUMPRODUCT(Hybrids!$H$26:$H$37,Hybrids!BM$26:BM$37))</f>
        <v/>
      </c>
      <c r="G55" s="53" t="str">
        <f>IF(SUMPRODUCT(Hybrids!$H$26:$H$37,Hybrids!BN$26:BN$37)=0,"",SUMPRODUCT(Hybrids!$H$26:$H$37,Hybrids!BN$26:BN$37))</f>
        <v/>
      </c>
      <c r="H55" s="53" t="str">
        <f>IF(SUMPRODUCT(Hybrids!$H$26:$H$37,Hybrids!BO$26:BO$37)=0,"",SUMPRODUCT(Hybrids!$H$26:$H$37,Hybrids!BO$26:BO$37))</f>
        <v/>
      </c>
      <c r="J55" s="53" t="str">
        <f>IF(SUMPRODUCT(Hybrids!$H$38:$H$49,Hybrids!BJ$38:BJ$49)=0,"",SUMPRODUCT(Hybrids!$H$38:$H$49,Hybrids!BJ$38:BJ$49))</f>
        <v/>
      </c>
      <c r="K55" s="53" t="str">
        <f>IF(SUMPRODUCT(Hybrids!$H$38:$H$49,Hybrids!BK$38:BK$49)=0,"",SUMPRODUCT(Hybrids!$H$38:$H$49,Hybrids!BK$38:BK$49))</f>
        <v/>
      </c>
      <c r="L55" s="53" t="str">
        <f>IF(SUMPRODUCT(Hybrids!$H$38:$H$49,Hybrids!BL$38:BL$49)=0,"",SUMPRODUCT(Hybrids!$H$38:$H$49,Hybrids!BL$38:BL$49))</f>
        <v/>
      </c>
      <c r="M55" s="53" t="str">
        <f>IF(SUMPRODUCT(Hybrids!$H$38:$H$49,Hybrids!BM$38:BM$49)=0,"",SUMPRODUCT(Hybrids!$H$38:$H$49,Hybrids!BM$38:BM$49))</f>
        <v/>
      </c>
      <c r="N55" s="53" t="str">
        <f>IF(SUMPRODUCT(Hybrids!$H$38:$H$49,Hybrids!BN$38:BN$49)=0,"",SUMPRODUCT(Hybrids!$H$38:$H$49,Hybrids!BN$38:BN$49))</f>
        <v/>
      </c>
      <c r="O55" s="53" t="str">
        <f>IF(SUMPRODUCT(Hybrids!$H$38:$H$49,Hybrids!BO$38:BO$49)=0,"",SUMPRODUCT(Hybrids!$H$38:$H$49,Hybrids!BO$38:BO$49))</f>
        <v/>
      </c>
      <c r="Q55" s="53" t="str">
        <f>IF(SUMPRODUCT(Hybrids!$H$4:$H$14,Hybrids!BP$4:BP14)=0,"",SUMPRODUCT(Hybrids!$H$4:$H$14,Hybrids!BP$4:BP14))</f>
        <v/>
      </c>
      <c r="R55" s="53" t="str">
        <f>IF(SUMPRODUCT(Hybrids!$H$4:$H$14,Hybrids!BQ$4:BQ14)=0,"",SUMPRODUCT(Hybrids!$H$4:$H$14,Hybrids!BQ$4:BQ14))</f>
        <v/>
      </c>
      <c r="S55" s="53" t="str">
        <f>IF(SUMPRODUCT(Hybrids!$H$4:$H$14,Hybrids!BR$4:BR14)=0,"",SUMPRODUCT(Hybrids!$H$4:$H$14,Hybrids!BR$4:BR14))</f>
        <v/>
      </c>
    </row>
    <row r="56" spans="1:19" ht="15" customHeight="1">
      <c r="A56" s="115"/>
      <c r="B56" s="101" t="s">
        <v>557</v>
      </c>
      <c r="C56" s="50" t="str">
        <f>IF(SUMPRODUCT(Hybrids!$I$26:$I$37,Hybrids!BJ$26:BJ$37)=0,"",SUMPRODUCT(Hybrids!$I$26:$I$37,Hybrids!BJ$26:BJ$37))</f>
        <v/>
      </c>
      <c r="D56" s="50" t="str">
        <f>IF(SUMPRODUCT(Hybrids!$I$26:$I$37,Hybrids!BK$26:BK$37)=0,"",SUMPRODUCT(Hybrids!$I$26:$I$37,Hybrids!BK$26:BK$37))</f>
        <v/>
      </c>
      <c r="E56" s="50" t="str">
        <f>IF(SUMPRODUCT(Hybrids!$I$26:$I$37,Hybrids!BL$26:BL$37)=0,"",SUMPRODUCT(Hybrids!$I$26:$I$37,Hybrids!BL$26:BL$37))</f>
        <v/>
      </c>
      <c r="F56" s="50" t="str">
        <f>IF(SUMPRODUCT(Hybrids!$I$26:$I$37,Hybrids!BM$26:BM$37)=0,"",SUMPRODUCT(Hybrids!$I$26:$I$37,Hybrids!BM$26:BM$37))</f>
        <v/>
      </c>
      <c r="G56" s="50" t="str">
        <f>IF(SUMPRODUCT(Hybrids!$I$26:$I$37,Hybrids!BN$26:BN$37)=0,"",SUMPRODUCT(Hybrids!$I$26:$I$37,Hybrids!BN$26:BN$37))</f>
        <v/>
      </c>
      <c r="H56" s="50" t="str">
        <f>IF(SUMPRODUCT(Hybrids!$I$26:$I$37,Hybrids!BO$26:BO$37)=0,"",SUMPRODUCT(Hybrids!$I$26:$I$37,Hybrids!BO$26:BO$37))</f>
        <v/>
      </c>
      <c r="J56" s="50" t="str">
        <f>IF(SUMPRODUCT(Hybrids!$I$38:$I$49,Hybrids!BJ$38:BJ$49)=0,"",SUMPRODUCT(Hybrids!$I$38:$I$49,Hybrids!BJ$38:BJ$49))</f>
        <v/>
      </c>
      <c r="K56" s="50" t="str">
        <f>IF(SUMPRODUCT(Hybrids!$I$38:$I$49,Hybrids!BK$38:BK$49)=0,"",SUMPRODUCT(Hybrids!$I$38:$I$49,Hybrids!BK$38:BK$49))</f>
        <v/>
      </c>
      <c r="L56" s="50" t="str">
        <f>IF(SUMPRODUCT(Hybrids!$I$38:$I$49,Hybrids!BL$38:BL$49)=0,"",SUMPRODUCT(Hybrids!$I$38:$I$49,Hybrids!BL$38:BL$49))</f>
        <v/>
      </c>
      <c r="M56" s="50" t="str">
        <f>IF(SUMPRODUCT(Hybrids!$I$38:$I$49,Hybrids!BM$38:BM$49)=0,"",SUMPRODUCT(Hybrids!$I$38:$I$49,Hybrids!BM$38:BM$49))</f>
        <v/>
      </c>
      <c r="N56" s="50" t="str">
        <f>IF(SUMPRODUCT(Hybrids!$I$38:$I$49,Hybrids!BN$38:BN$49)=0,"",SUMPRODUCT(Hybrids!$I$38:$I$49,Hybrids!BN$38:BN$49))</f>
        <v/>
      </c>
      <c r="O56" s="50" t="str">
        <f>IF(SUMPRODUCT(Hybrids!$I$38:$I$49,Hybrids!BO$38:BO$49)=0,"",SUMPRODUCT(Hybrids!$I$38:$I$49,Hybrids!BO$38:BO$49))</f>
        <v/>
      </c>
      <c r="Q56" s="50" t="str">
        <f>IF(SUMPRODUCT(Hybrids!$I$4:$I$14,Hybrids!BP$4:BP14)=0,"",SUMPRODUCT(Hybrids!$I$4:$I$14,Hybrids!BP$4:BP14))</f>
        <v/>
      </c>
      <c r="R56" s="50" t="str">
        <f>IF(SUMPRODUCT(Hybrids!$I$4:$I$14,Hybrids!BQ$4:BQ14)=0,"",SUMPRODUCT(Hybrids!$I$4:$I$14,Hybrids!BQ$4:BQ14))</f>
        <v/>
      </c>
      <c r="S56" s="50" t="str">
        <f>IF(SUMPRODUCT(Hybrids!$I$4:$I$14,Hybrids!BR$4:BR14)=0,"",SUMPRODUCT(Hybrids!$I$4:$I$14,Hybrids!BR$4:BR14))</f>
        <v/>
      </c>
    </row>
    <row r="57" spans="1:19" ht="15" customHeight="1">
      <c r="B57" s="103" t="s">
        <v>1953</v>
      </c>
      <c r="C57" s="80" t="str">
        <f>IF(SUMPRODUCT(Hybrids!$J$26:$J$37,Hybrids!BJ$26:BJ$37)=0,"",SUMPRODUCT(Hybrids!$J$26:$J$37,Hybrids!BJ$26:BJ$37))</f>
        <v/>
      </c>
      <c r="D57" s="80" t="str">
        <f>IF(SUMPRODUCT(Hybrids!$J$26:$J$37,Hybrids!BK$26:BK$37)=0,"",SUMPRODUCT(Hybrids!$J$26:$J$37,Hybrids!BK$26:BK$37))</f>
        <v/>
      </c>
      <c r="E57" s="80" t="str">
        <f>IF(SUMPRODUCT(Hybrids!$J$26:$J$37,Hybrids!BL$26:BL$37)=0,"",SUMPRODUCT(Hybrids!$J$26:$J$37,Hybrids!BL$26:BL$37))</f>
        <v/>
      </c>
      <c r="F57" s="80" t="str">
        <f>IF(SUMPRODUCT(Hybrids!$J$26:$J$37,Hybrids!BM$26:BM$37)=0,"",SUMPRODUCT(Hybrids!$J$26:$J$37,Hybrids!BM$26:BM$37))</f>
        <v/>
      </c>
      <c r="G57" s="80" t="str">
        <f>IF(SUMPRODUCT(Hybrids!$J$26:$J$37,Hybrids!BN$26:BN$37)=0,"",SUMPRODUCT(Hybrids!$J$26:$J$37,Hybrids!BN$26:BN$37))</f>
        <v/>
      </c>
      <c r="H57" s="80" t="str">
        <f>IF(SUMPRODUCT(Hybrids!$J$26:$J$37,Hybrids!BO$26:BO$37)=0,"",SUMPRODUCT(Hybrids!$J$26:$J$37,Hybrids!BO$26:BO$37))</f>
        <v/>
      </c>
      <c r="J57" s="57" t="str">
        <f>IF(SUMPRODUCT(Hybrids!$J$38:$J$49,Hybrids!BJ$38:BJ$49)=0,"",SUMPRODUCT(Hybrids!$J$38:$J$49,Hybrids!BJ$38:BJ$49))</f>
        <v/>
      </c>
      <c r="K57" s="57" t="str">
        <f>IF(SUMPRODUCT(Hybrids!$J$38:$J$49,Hybrids!BK$38:BK$49)=0,"",SUMPRODUCT(Hybrids!$J$38:$J$49,Hybrids!BK$38:BK$49))</f>
        <v/>
      </c>
      <c r="L57" s="57" t="str">
        <f>IF(SUMPRODUCT(Hybrids!$J$38:$J$49,Hybrids!BL$38:BL$49)=0,"",SUMPRODUCT(Hybrids!$J$38:$J$49,Hybrids!BL$38:BL$49))</f>
        <v/>
      </c>
      <c r="M57" s="57" t="str">
        <f>IF(SUMPRODUCT(Hybrids!$J$38:$J$49,Hybrids!BM$38:BM$49)=0,"",SUMPRODUCT(Hybrids!$J$38:$J$49,Hybrids!BM$38:BM$49))</f>
        <v/>
      </c>
      <c r="N57" s="57" t="str">
        <f>IF(SUMPRODUCT(Hybrids!$J$38:$J$49,Hybrids!BN$38:BN$49)=0,"",SUMPRODUCT(Hybrids!$J$38:$J$49,Hybrids!BN$38:BN$49))</f>
        <v/>
      </c>
      <c r="O57" s="57" t="str">
        <f>IF(SUMPRODUCT(Hybrids!$J$38:$J$49,Hybrids!BO$38:BO$49)=0,"",SUMPRODUCT(Hybrids!$J$38:$J$49,Hybrids!BO$38:BO$49))</f>
        <v/>
      </c>
      <c r="Q57" s="57" t="str">
        <f>IF(SUMPRODUCT(Hybrids!$J$4:$J$14,Hybrids!BP$4:BP14)=0,"",SUMPRODUCT(Hybrids!$J$4:$J$14,Hybrids!BP$4:BP14))</f>
        <v/>
      </c>
      <c r="R57" s="57" t="str">
        <f>IF(SUMPRODUCT(Hybrids!$J$4:$J$14,Hybrids!BQ$4:BQ14)=0,"",SUMPRODUCT(Hybrids!$J$4:$J$14,Hybrids!BQ$4:BQ14))</f>
        <v/>
      </c>
      <c r="S57" s="57" t="str">
        <f>IF(SUMPRODUCT(Hybrids!$J$4:$J$14,Hybrids!BR$4:BR14)=0,"",SUMPRODUCT(Hybrids!$J$4:$J$14,Hybrids!BR$4:BR14))</f>
        <v/>
      </c>
    </row>
    <row r="58" spans="1:19" ht="15" customHeight="1">
      <c r="B58" s="105" t="s">
        <v>1964</v>
      </c>
      <c r="C58" s="81" t="str">
        <f>IF(SUMPRODUCT(Hybrids!$K$26:$K$37,Hybrids!BJ$26:BJ$37)=0,"",SUMPRODUCT(Hybrids!$K$26:$K$37,Hybrids!BJ$26:BJ$37))</f>
        <v/>
      </c>
      <c r="D58" s="81" t="str">
        <f>IF(SUMPRODUCT(Hybrids!$K$26:$K$37,Hybrids!BK$26:BK$37)=0,"",SUMPRODUCT(Hybrids!$K$26:$K$37,Hybrids!BK$26:BK$37))</f>
        <v/>
      </c>
      <c r="E58" s="81" t="str">
        <f>IF(SUMPRODUCT(Hybrids!$K$26:$K$37,Hybrids!BL$26:BL$37)=0,"",SUMPRODUCT(Hybrids!$K$26:$K$37,Hybrids!BL$26:BL$37))</f>
        <v/>
      </c>
      <c r="F58" s="81" t="str">
        <f>IF(SUMPRODUCT(Hybrids!$K$26:$K$37,Hybrids!BM$26:BM$37)=0,"",SUMPRODUCT(Hybrids!$K$26:$K$37,Hybrids!BM$26:BM$37))</f>
        <v/>
      </c>
      <c r="G58" s="81" t="str">
        <f>IF(SUMPRODUCT(Hybrids!$K$26:$K$37,Hybrids!BN$26:BN$37)=0,"",SUMPRODUCT(Hybrids!$K$26:$K$37,Hybrids!BN$26:BN$37))</f>
        <v/>
      </c>
      <c r="H58" s="81" t="str">
        <f>IF(SUMPRODUCT(Hybrids!$K$26:$K$37,Hybrids!BO$26:BO$37)=0,"",SUMPRODUCT(Hybrids!$K$26:$K$37,Hybrids!BO$26:BO$37))</f>
        <v/>
      </c>
      <c r="J58" s="60" t="str">
        <f>IF(SUMPRODUCT(Hybrids!$K$38:$K$49,Hybrids!BJ$38:BJ$49)=0,"",SUMPRODUCT(Hybrids!$K$38:$K$49,Hybrids!BJ$38:BJ$49))</f>
        <v/>
      </c>
      <c r="K58" s="60" t="str">
        <f>IF(SUMPRODUCT(Hybrids!$K$38:$K$49,Hybrids!BK$38:BK$49)=0,"",SUMPRODUCT(Hybrids!$K$38:$K$49,Hybrids!BK$38:BK$49))</f>
        <v/>
      </c>
      <c r="L58" s="60" t="str">
        <f>IF(SUMPRODUCT(Hybrids!$K$38:$K$49,Hybrids!BL$38:BL$49)=0,"",SUMPRODUCT(Hybrids!$K$38:$K$49,Hybrids!BL$38:BL$49))</f>
        <v/>
      </c>
      <c r="M58" s="60" t="str">
        <f>IF(SUMPRODUCT(Hybrids!$K$38:$K$49,Hybrids!BM$38:BM$49)=0,"",SUMPRODUCT(Hybrids!$K$38:$K$49,Hybrids!BM$38:BM$49))</f>
        <v/>
      </c>
      <c r="N58" s="60" t="str">
        <f>IF(SUMPRODUCT(Hybrids!$K$38:$K$49,Hybrids!BN$38:BN$49)=0,"",SUMPRODUCT(Hybrids!$K$38:$K$49,Hybrids!BN$38:BN$49))</f>
        <v/>
      </c>
      <c r="O58" s="60" t="str">
        <f>IF(SUMPRODUCT(Hybrids!$K$38:$K$49,Hybrids!BO$38:BO$49)=0,"",SUMPRODUCT(Hybrids!$K$38:$K$49,Hybrids!BO$38:BO$49))</f>
        <v/>
      </c>
      <c r="Q58" s="60" t="str">
        <f>IF(SUMPRODUCT(Hybrids!$K$4:$K$14,Hybrids!BP$4:BP14)=0,"",SUMPRODUCT(Hybrids!$K$4:$K$14,Hybrids!BP$4:BP14))</f>
        <v/>
      </c>
      <c r="R58" s="60" t="str">
        <f>IF(SUMPRODUCT(Hybrids!$K$4:$K$14,Hybrids!BQ$4:BQ14)=0,"",SUMPRODUCT(Hybrids!$K$4:$K$14,Hybrids!BQ$4:BQ14))</f>
        <v/>
      </c>
      <c r="S58" s="60" t="str">
        <f>IF(SUMPRODUCT(Hybrids!$K$4:$K$14,Hybrids!BR$4:BR14)=0,"",SUMPRODUCT(Hybrids!$K$4:$K$14,Hybrids!BR$4:BR14))</f>
        <v/>
      </c>
    </row>
    <row r="59" spans="1:19" ht="15" customHeight="1">
      <c r="A59" s="1182" t="s">
        <v>1948</v>
      </c>
      <c r="B59" s="107" t="s">
        <v>1955</v>
      </c>
      <c r="C59" s="59" t="str">
        <f>IF(SUMPRODUCT(Hybrids!$L$26:$L$37,Hybrids!BJ$26:BJ$37)=0,"",SUMPRODUCT(Hybrids!$L$26:$L$37,Hybrids!BJ$26:BJ$37))</f>
        <v/>
      </c>
      <c r="D59" s="59" t="str">
        <f>IF(SUMPRODUCT(Hybrids!$L$26:$L$37,Hybrids!BK$26:BK$37)=0,"",SUMPRODUCT(Hybrids!$L$26:$L$37,Hybrids!BK$26:BK$37))</f>
        <v/>
      </c>
      <c r="E59" s="59" t="str">
        <f>IF(SUMPRODUCT(Hybrids!$L$26:$L$37,Hybrids!BL$26:BL$37)=0,"",SUMPRODUCT(Hybrids!$L$26:$L$37,Hybrids!BL$26:BL$37))</f>
        <v/>
      </c>
      <c r="F59" s="59" t="str">
        <f>IF(SUMPRODUCT(Hybrids!$L$26:$L$37,Hybrids!BM$26:BM$37)=0,"",SUMPRODUCT(Hybrids!$L$26:$L$37,Hybrids!BM$26:BM$37))</f>
        <v/>
      </c>
      <c r="G59" s="59" t="str">
        <f>IF(SUMPRODUCT(Hybrids!$L$26:$L$37,Hybrids!BN$26:BN$37)=0,"",SUMPRODUCT(Hybrids!$L$26:$L$37,Hybrids!BN$26:BN$37))</f>
        <v/>
      </c>
      <c r="H59" s="59" t="str">
        <f>IF(SUMPRODUCT(Hybrids!$L$26:$L$37,Hybrids!BO$26:BO$37)=0,"",SUMPRODUCT(Hybrids!$L$26:$L$37,Hybrids!BO$26:BO$37))</f>
        <v/>
      </c>
      <c r="J59" s="59" t="str">
        <f>IF(SUMPRODUCT(Hybrids!$L$38:$L$49,Hybrids!BJ$38:BJ$49)=0,"",SUMPRODUCT(Hybrids!$L$38:$L$49,Hybrids!BJ$38:BJ$49))</f>
        <v/>
      </c>
      <c r="K59" s="59" t="str">
        <f>IF(SUMPRODUCT(Hybrids!$L$38:$L$49,Hybrids!BK$38:BK$49)=0,"",SUMPRODUCT(Hybrids!$L$38:$L$49,Hybrids!BK$38:BK$49))</f>
        <v/>
      </c>
      <c r="L59" s="59" t="str">
        <f>IF(SUMPRODUCT(Hybrids!$L$38:$L$49,Hybrids!BL$38:BL$49)=0,"",SUMPRODUCT(Hybrids!$L$38:$L$49,Hybrids!BL$38:BL$49))</f>
        <v/>
      </c>
      <c r="M59" s="59" t="str">
        <f>IF(SUMPRODUCT(Hybrids!$L$38:$L$49,Hybrids!BM$38:BM$49)=0,"",SUMPRODUCT(Hybrids!$L$38:$L$49,Hybrids!BM$38:BM$49))</f>
        <v/>
      </c>
      <c r="N59" s="59" t="str">
        <f>IF(SUMPRODUCT(Hybrids!$L$38:$L$49,Hybrids!BN$38:BN$49)=0,"",SUMPRODUCT(Hybrids!$L$38:$L$49,Hybrids!BN$38:BN$49))</f>
        <v/>
      </c>
      <c r="O59" s="59" t="str">
        <f>IF(SUMPRODUCT(Hybrids!$L$38:$L$49,Hybrids!BO$38:BO$49)=0,"",SUMPRODUCT(Hybrids!$L$38:$L$49,Hybrids!BO$38:BO$49))</f>
        <v/>
      </c>
      <c r="Q59" s="59" t="str">
        <f>IF(SUMPRODUCT(Hybrids!$L$4:$L$14,Hybrids!BP$4:BP14)=0,"",SUMPRODUCT(Hybrids!$L$4:$L$14,Hybrids!BP$4:BP14))</f>
        <v/>
      </c>
      <c r="R59" s="59" t="str">
        <f>IF(SUMPRODUCT(Hybrids!$L$4:$L$14,Hybrids!BQ$4:BQ14)=0,"",SUMPRODUCT(Hybrids!$L$4:$L$14,Hybrids!BQ$4:BQ14))</f>
        <v/>
      </c>
      <c r="S59" s="59" t="str">
        <f>IF(SUMPRODUCT(Hybrids!$L$4:$L$14,Hybrids!BR$4:BR14)=0,"",SUMPRODUCT(Hybrids!$L$4:$L$14,Hybrids!BR$4:BR14))</f>
        <v/>
      </c>
    </row>
    <row r="60" spans="1:19" ht="15" customHeight="1">
      <c r="A60" s="1182"/>
      <c r="B60" s="108" t="s">
        <v>1956</v>
      </c>
      <c r="C60" s="56" t="str">
        <f>IF(SUMPRODUCT(Hybrids!$M$26:$M$37,Hybrids!BJ$26:BJ$37)=0,"",SUMPRODUCT(Hybrids!$M$26:$M$37,Hybrids!BJ$26:BJ$37))</f>
        <v/>
      </c>
      <c r="D60" s="56" t="str">
        <f>IF(SUMPRODUCT(Hybrids!$M$26:$M$37,Hybrids!BK$26:BK$37)=0,"",SUMPRODUCT(Hybrids!$M$26:$M$37,Hybrids!BK$26:BK$37))</f>
        <v/>
      </c>
      <c r="E60" s="56" t="str">
        <f>IF(SUMPRODUCT(Hybrids!$M$26:$M$37,Hybrids!BL$26:BL$37)=0,"",SUMPRODUCT(Hybrids!$M$26:$M$37,Hybrids!BL$26:BL$37))</f>
        <v/>
      </c>
      <c r="F60" s="56" t="str">
        <f>IF(SUMPRODUCT(Hybrids!$M$26:$M$37,Hybrids!BM$26:BM$37)=0,"",SUMPRODUCT(Hybrids!$M$26:$M$37,Hybrids!BM$26:BM$37))</f>
        <v/>
      </c>
      <c r="G60" s="56" t="str">
        <f>IF(SUMPRODUCT(Hybrids!$M$26:$M$37,Hybrids!BN$26:BN$37)=0,"",SUMPRODUCT(Hybrids!$M$26:$M$37,Hybrids!BN$26:BN$37))</f>
        <v/>
      </c>
      <c r="H60" s="56" t="str">
        <f>IF(SUMPRODUCT(Hybrids!$M$26:$M$37,Hybrids!BO$26:BO$37)=0,"",SUMPRODUCT(Hybrids!$M$26:$M$37,Hybrids!BO$26:BO$37))</f>
        <v/>
      </c>
      <c r="J60" s="56" t="str">
        <f>IF(SUMPRODUCT(Hybrids!$M$38:$M$49,Hybrids!BJ$38:BJ$49)=0,"",SUMPRODUCT(Hybrids!$M$38:$M$49,Hybrids!BJ$38:BJ$49))</f>
        <v/>
      </c>
      <c r="K60" s="56" t="str">
        <f>IF(SUMPRODUCT(Hybrids!$M$38:$M$49,Hybrids!BK$38:BK$49)=0,"",SUMPRODUCT(Hybrids!$M$38:$M$49,Hybrids!BK$38:BK$49))</f>
        <v/>
      </c>
      <c r="L60" s="56" t="str">
        <f>IF(SUMPRODUCT(Hybrids!$M$38:$M$49,Hybrids!BL$38:BL$49)=0,"",SUMPRODUCT(Hybrids!$M$38:$M$49,Hybrids!BL$38:BL$49))</f>
        <v/>
      </c>
      <c r="M60" s="56" t="str">
        <f>IF(SUMPRODUCT(Hybrids!$M$38:$M$49,Hybrids!BM$38:BM$49)=0,"",SUMPRODUCT(Hybrids!$M$38:$M$49,Hybrids!BM$38:BM$49))</f>
        <v/>
      </c>
      <c r="N60" s="56" t="str">
        <f>IF(SUMPRODUCT(Hybrids!$M$38:$M$49,Hybrids!BN$38:BN$49)=0,"",SUMPRODUCT(Hybrids!$M$38:$M$49,Hybrids!BN$38:BN$49))</f>
        <v/>
      </c>
      <c r="O60" s="56" t="str">
        <f>IF(SUMPRODUCT(Hybrids!$M$38:$M$49,Hybrids!BO$38:BO$49)=0,"",SUMPRODUCT(Hybrids!$M$38:$M$49,Hybrids!BO$38:BO$49))</f>
        <v/>
      </c>
      <c r="P60" s="58"/>
      <c r="Q60" s="56" t="str">
        <f>IF(SUMPRODUCT(Hybrids!$M$4:$M$14,Hybrids!BP$4:BP14)=0,"",SUMPRODUCT(Hybrids!$M$4:$M$14,Hybrids!BP$4:BP14))</f>
        <v/>
      </c>
      <c r="R60" s="56" t="str">
        <f>IF(SUMPRODUCT(Hybrids!$M$4:$M$14,Hybrids!BQ$4:BQ14)=0,"",SUMPRODUCT(Hybrids!$M$4:$M$14,Hybrids!BQ$4:BQ14))</f>
        <v/>
      </c>
      <c r="S60" s="56" t="str">
        <f>IF(SUMPRODUCT(Hybrids!$M$4:$M$14,Hybrids!BR$4:BR14)=0,"",SUMPRODUCT(Hybrids!$M$4:$M$14,Hybrids!BR$4:BR14))</f>
        <v/>
      </c>
    </row>
    <row r="61" spans="1:19" ht="15" customHeight="1">
      <c r="A61" s="1182"/>
      <c r="B61" s="61" t="s">
        <v>1145</v>
      </c>
      <c r="C61" s="61" t="str">
        <f>IF(SUMPRODUCT(Hybrids!$N$26:$N$37,Hybrids!BJ$26:BJ$37)=0,"",SUMPRODUCT(Hybrids!$N$26:$N$37,Hybrids!BJ$26:BJ$37))</f>
        <v/>
      </c>
      <c r="D61" s="61" t="str">
        <f>IF(SUMPRODUCT(Hybrids!$N$26:$N$37,Hybrids!BK$26:BK$37)=0,"",SUMPRODUCT(Hybrids!$N$26:$N$37,Hybrids!BK$26:BK$37))</f>
        <v/>
      </c>
      <c r="E61" s="61" t="str">
        <f>IF(SUMPRODUCT(Hybrids!$N$26:$N$37,Hybrids!BL$26:BL$37)=0,"",SUMPRODUCT(Hybrids!$N$26:$N$37,Hybrids!BL$26:BL$37))</f>
        <v/>
      </c>
      <c r="F61" s="61" t="str">
        <f>IF(SUMPRODUCT(Hybrids!$N$26:$N$37,Hybrids!BM$26:BM$37)=0,"",SUMPRODUCT(Hybrids!$N$26:$N$37,Hybrids!BM$26:BM$37))</f>
        <v/>
      </c>
      <c r="G61" s="61" t="str">
        <f>IF(SUMPRODUCT(Hybrids!$N$26:$N$37,Hybrids!BN$26:BN$37)=0,"",SUMPRODUCT(Hybrids!$N$26:$N$37,Hybrids!BN$26:BN$37))</f>
        <v/>
      </c>
      <c r="H61" s="61" t="str">
        <f>IF(SUMPRODUCT(Hybrids!$N$26:$N$37,Hybrids!BO$26:BO$37)=0,"",SUMPRODUCT(Hybrids!$N$26:$N$37,Hybrids!BO$26:BO$37))</f>
        <v/>
      </c>
      <c r="J61" s="61" t="str">
        <f>IF(SUMPRODUCT(Hybrids!$N$38:$N$49,Hybrids!BJ$38:BJ$49)=0,"",SUMPRODUCT(Hybrids!$N$38:$N$49,Hybrids!BJ$38:BJ$49))</f>
        <v/>
      </c>
      <c r="K61" s="61" t="str">
        <f>IF(SUMPRODUCT(Hybrids!$N$38:$N$49,Hybrids!BK$38:BK$49)=0,"",SUMPRODUCT(Hybrids!$N$38:$N$49,Hybrids!BK$38:BK$49))</f>
        <v/>
      </c>
      <c r="L61" s="61" t="str">
        <f>IF(SUMPRODUCT(Hybrids!$N$38:$N$49,Hybrids!BL$38:BL$49)=0,"",SUMPRODUCT(Hybrids!$N$38:$N$49,Hybrids!BL$38:BL$49))</f>
        <v/>
      </c>
      <c r="M61" s="61" t="str">
        <f>IF(SUMPRODUCT(Hybrids!$N$38:$N$49,Hybrids!BM$38:BM$49)=0,"",SUMPRODUCT(Hybrids!$N$38:$N$49,Hybrids!BM$38:BM$49))</f>
        <v/>
      </c>
      <c r="N61" s="61" t="str">
        <f>IF(SUMPRODUCT(Hybrids!$N$38:$N$49,Hybrids!BN$38:BN$49)=0,"",SUMPRODUCT(Hybrids!$N$38:$N$49,Hybrids!BN$38:BN$49))</f>
        <v/>
      </c>
      <c r="O61" s="61" t="str">
        <f>IF(SUMPRODUCT(Hybrids!$N$38:$N$49,Hybrids!BO$38:BO$49)=0,"",SUMPRODUCT(Hybrids!$N$38:$N$49,Hybrids!BO$38:BO$49))</f>
        <v/>
      </c>
      <c r="P61" s="58"/>
      <c r="Q61" s="61" t="str">
        <f>IF(SUMPRODUCT(Hybrids!$N$4:$N$14,Hybrids!BP$4:BP14)=0,"",SUMPRODUCT(Hybrids!$N$4:$N$14,Hybrids!BP$4:BP14))</f>
        <v/>
      </c>
      <c r="R61" s="61" t="str">
        <f>IF(SUMPRODUCT(Hybrids!$N$4:$N$14,Hybrids!BQ$4:BQ14)=0,"",SUMPRODUCT(Hybrids!$N$4:$N$14,Hybrids!BQ$4:BQ14))</f>
        <v/>
      </c>
      <c r="S61" s="61" t="str">
        <f>IF(SUMPRODUCT(Hybrids!$N$4:$N$14,Hybrids!BR$4:BR14)=0,"",SUMPRODUCT(Hybrids!$N$4:$N$14,Hybrids!BR$4:BR14))</f>
        <v/>
      </c>
    </row>
    <row r="62" spans="1:19" ht="15" customHeight="1">
      <c r="B62" s="119" t="s">
        <v>1963</v>
      </c>
      <c r="C62" s="69" t="str">
        <f>IF(SUMPRODUCT(Hybrids!$O$26:$O$37,Hybrids!BJ$26:BJ$37)=0,"",SUMPRODUCT(Hybrids!$O$26:$O$37,Hybrids!BJ$26:BJ$37))</f>
        <v/>
      </c>
      <c r="D62" s="69" t="str">
        <f>IF(SUMPRODUCT(Hybrids!$O$26:$O$37,Hybrids!BK$26:BK$37)=0,"",SUMPRODUCT(Hybrids!$O$26:$O$37,Hybrids!BK$26:BK$37))</f>
        <v/>
      </c>
      <c r="E62" s="69" t="str">
        <f>IF(SUMPRODUCT(Hybrids!$O$26:$O$37,Hybrids!BL$26:BL$37)=0,"",SUMPRODUCT(Hybrids!$O$26:$O$37,Hybrids!BL$26:BL$37))</f>
        <v/>
      </c>
      <c r="F62" s="69" t="str">
        <f>IF(SUMPRODUCT(Hybrids!$O$26:$O$37,Hybrids!BM$26:BM$37)=0,"",SUMPRODUCT(Hybrids!$O$26:$O$37,Hybrids!BM$26:BM$37))</f>
        <v/>
      </c>
      <c r="G62" s="69" t="str">
        <f>IF(SUMPRODUCT(Hybrids!$O$26:$O$37,Hybrids!BN$26:BN$37)=0,"",SUMPRODUCT(Hybrids!$O$26:$O$37,Hybrids!BN$26:BN$37))</f>
        <v/>
      </c>
      <c r="H62" s="69" t="str">
        <f>IF(SUMPRODUCT(Hybrids!$O$26:$O$37,Hybrids!BO$26:BO$37)=0,"",SUMPRODUCT(Hybrids!$O$26:$O$37,Hybrids!BO$26:BO$37))</f>
        <v/>
      </c>
      <c r="J62" s="69" t="str">
        <f>IF(SUMPRODUCT(Hybrids!$O$38:$O$49,Hybrids!BJ$38:BJ$49)=0,"",SUMPRODUCT(Hybrids!$O$38:$O$49,Hybrids!BJ$38:BJ$49))</f>
        <v/>
      </c>
      <c r="K62" s="69" t="str">
        <f>IF(SUMPRODUCT(Hybrids!$O$38:$O$49,Hybrids!BK$38:BK$49)=0,"",SUMPRODUCT(Hybrids!$O$38:$O$49,Hybrids!BK$38:BK$49))</f>
        <v/>
      </c>
      <c r="L62" s="69" t="str">
        <f>IF(SUMPRODUCT(Hybrids!$O$38:$O$49,Hybrids!BL$38:BL$49)=0,"",SUMPRODUCT(Hybrids!$O$38:$O$49,Hybrids!BL$38:BL$49))</f>
        <v/>
      </c>
      <c r="M62" s="69" t="str">
        <f>IF(SUMPRODUCT(Hybrids!$O$38:$O$49,Hybrids!BM$38:BM$49)=0,"",SUMPRODUCT(Hybrids!$O$38:$O$49,Hybrids!BM$38:BM$49))</f>
        <v/>
      </c>
      <c r="N62" s="69" t="str">
        <f>IF(SUMPRODUCT(Hybrids!$O$38:$O$49,Hybrids!BN$38:BN$49)=0,"",SUMPRODUCT(Hybrids!$O$38:$O$49,Hybrids!BN$38:BN$49))</f>
        <v/>
      </c>
      <c r="O62" s="69" t="str">
        <f>IF(SUMPRODUCT(Hybrids!$O$38:$O$49,Hybrids!BO$38:BO$49)=0,"",SUMPRODUCT(Hybrids!$O$38:$O$49,Hybrids!BO$38:BO$49))</f>
        <v/>
      </c>
      <c r="P62" s="58"/>
      <c r="Q62" s="79" t="str">
        <f>IF(SUMPRODUCT(Hybrids!$O$4:$O$14,Hybrids!BP$4:BP14)=0,"",SUMPRODUCT(Hybrids!$O$4:$O$14,Hybrids!BP$4:BP14))</f>
        <v/>
      </c>
      <c r="R62" s="79" t="str">
        <f>IF(SUMPRODUCT(Hybrids!$O$4:$O$14,Hybrids!BQ$4:BQ14)=0,"",SUMPRODUCT(Hybrids!$O$4:$O$14,Hybrids!BQ$4:BQ14))</f>
        <v/>
      </c>
      <c r="S62" s="79" t="str">
        <f>IF(SUMPRODUCT(Hybrids!$O$4:$O$14,Hybrids!BR$4:BR14)=0,"",SUMPRODUCT(Hybrids!$O$4:$O$14,Hybrids!BR$4:BR14))</f>
        <v/>
      </c>
    </row>
    <row r="63" spans="1:19" ht="15" customHeight="1">
      <c r="B63" s="110" t="s">
        <v>1957</v>
      </c>
      <c r="C63" s="82" t="str">
        <f>IF(SUMPRODUCT(Hybrids!$P$26:$P$37,Hybrids!BJ$26:BJ$37)=0,"",SUMPRODUCT(Hybrids!$P$26:$P$37,Hybrids!BJ$26:BJ$37))</f>
        <v/>
      </c>
      <c r="D63" s="82" t="str">
        <f>IF(SUMPRODUCT(Hybrids!$P$26:$P$37,Hybrids!BK$26:BK$37)=0,"",SUMPRODUCT(Hybrids!$P$26:$P$37,Hybrids!BK$26:BK$37))</f>
        <v/>
      </c>
      <c r="E63" s="82" t="str">
        <f>IF(SUMPRODUCT(Hybrids!$P$26:$P$37,Hybrids!BL$26:BL$37)=0,"",SUMPRODUCT(Hybrids!$P$26:$P$37,Hybrids!BL$26:BL$37))</f>
        <v/>
      </c>
      <c r="F63" s="82" t="str">
        <f>IF(SUMPRODUCT(Hybrids!$P$26:$P$37,Hybrids!BM$26:BM$37)=0,"",SUMPRODUCT(Hybrids!$P$26:$P$37,Hybrids!BM$26:BM$37))</f>
        <v/>
      </c>
      <c r="G63" s="82" t="str">
        <f>IF(SUMPRODUCT(Hybrids!$P$26:$P$37,Hybrids!BN$26:BN$37)=0,"",SUMPRODUCT(Hybrids!$P$26:$P$37,Hybrids!BN$26:BN$37))</f>
        <v/>
      </c>
      <c r="H63" s="82" t="str">
        <f>IF(SUMPRODUCT(Hybrids!$P$26:$P$37,Hybrids!BO$26:BO$37)=0,"",SUMPRODUCT(Hybrids!$P$26:$P$37,Hybrids!BO$26:BO$37))</f>
        <v/>
      </c>
      <c r="J63" s="64" t="str">
        <f>IF(SUMPRODUCT(Hybrids!$P$38:$P$49,Hybrids!BJ$38:BJ$49)=0,"",SUMPRODUCT(Hybrids!$P$38:$P$49,Hybrids!BJ$38:BJ$49))</f>
        <v/>
      </c>
      <c r="K63" s="64" t="str">
        <f>IF(SUMPRODUCT(Hybrids!$P$38:$P$49,Hybrids!BK$38:BK$49)=0,"",SUMPRODUCT(Hybrids!$P$38:$P$49,Hybrids!BK$38:BK$49))</f>
        <v/>
      </c>
      <c r="L63" s="64" t="str">
        <f>IF(SUMPRODUCT(Hybrids!$P$38:$P$49,Hybrids!BL$38:BL$49)=0,"",SUMPRODUCT(Hybrids!$P$38:$P$49,Hybrids!BL$38:BL$49))</f>
        <v/>
      </c>
      <c r="M63" s="64" t="str">
        <f>IF(SUMPRODUCT(Hybrids!$P$38:$P$49,Hybrids!BM$38:BM$49)=0,"",SUMPRODUCT(Hybrids!$P$38:$P$49,Hybrids!BM$38:BM$49))</f>
        <v/>
      </c>
      <c r="N63" s="64" t="str">
        <f>IF(SUMPRODUCT(Hybrids!$P$38:$P$49,Hybrids!BN$38:BN$49)=0,"",SUMPRODUCT(Hybrids!$P$38:$P$49,Hybrids!BN$38:BN$49))</f>
        <v/>
      </c>
      <c r="O63" s="64" t="str">
        <f>IF(SUMPRODUCT(Hybrids!$P$38:$P$49,Hybrids!BO$38:BO$49)=0,"",SUMPRODUCT(Hybrids!$P$38:$P$49,Hybrids!BO$38:BO$49))</f>
        <v/>
      </c>
      <c r="P63" s="58"/>
      <c r="Q63" s="64" t="str">
        <f>IF(SUMPRODUCT(Hybrids!$P$4:$P$14,Hybrids!BP$4:BP14)=0,"",SUMPRODUCT(Hybrids!$P$4:$P$14,Hybrids!BP$4:BP14))</f>
        <v/>
      </c>
      <c r="R63" s="64" t="str">
        <f>IF(SUMPRODUCT(Hybrids!$P$4:$P$14,Hybrids!BQ$4:BQ14)=0,"",SUMPRODUCT(Hybrids!$P$4:$P$14,Hybrids!BQ$4:BQ14))</f>
        <v/>
      </c>
      <c r="S63" s="64" t="str">
        <f>IF(SUMPRODUCT(Hybrids!$P$4:$P$14,Hybrids!BR$4:BR14)=0,"",SUMPRODUCT(Hybrids!$P$4:$P$14,Hybrids!BR$4:BR14))</f>
        <v/>
      </c>
    </row>
    <row r="64" spans="1:19" ht="15" customHeight="1">
      <c r="B64" s="66" t="s">
        <v>1958</v>
      </c>
      <c r="C64" s="83" t="str">
        <f>IF(SUMPRODUCT(Hybrids!$Q$26:$Q$37,Hybrids!BJ$26:BJ$37)=0,"",SUMPRODUCT(Hybrids!$Q$26:$Q$37,Hybrids!BJ$26:BJ$37))</f>
        <v/>
      </c>
      <c r="D64" s="83" t="str">
        <f>IF(SUMPRODUCT(Hybrids!$Q$26:$Q$37,Hybrids!BK$26:BK$37)=0,"",SUMPRODUCT(Hybrids!$Q$26:$Q$37,Hybrids!BK$26:BK$37))</f>
        <v/>
      </c>
      <c r="E64" s="83" t="str">
        <f>IF(SUMPRODUCT(Hybrids!$Q$26:$Q$37,Hybrids!BL$26:BL$37)=0,"",SUMPRODUCT(Hybrids!$Q$26:$Q$37,Hybrids!BL$26:BL$37))</f>
        <v/>
      </c>
      <c r="F64" s="83" t="str">
        <f>IF(SUMPRODUCT(Hybrids!$Q$26:$Q$37,Hybrids!BM$26:BM$37)=0,"",SUMPRODUCT(Hybrids!$Q$26:$Q$37,Hybrids!BM$26:BM$37))</f>
        <v/>
      </c>
      <c r="G64" s="83" t="str">
        <f>IF(SUMPRODUCT(Hybrids!$Q$26:$Q$37,Hybrids!BN$26:BN$37)=0,"",SUMPRODUCT(Hybrids!$Q$26:$Q$37,Hybrids!BN$26:BN$37))</f>
        <v/>
      </c>
      <c r="H64" s="83" t="str">
        <f>IF(SUMPRODUCT(Hybrids!$Q$26:$Q$37,Hybrids!BO$26:BO$37)=0,"",SUMPRODUCT(Hybrids!$Q$26:$Q$37,Hybrids!BO$26:BO$37))</f>
        <v/>
      </c>
      <c r="J64" s="66" t="str">
        <f>IF(SUMPRODUCT(Hybrids!$Q$38:$Q$49,Hybrids!BJ$38:BJ$49)=0,"",SUMPRODUCT(Hybrids!$Q$38:$Q$49,Hybrids!BJ$38:BJ$49))</f>
        <v/>
      </c>
      <c r="K64" s="66" t="str">
        <f>IF(SUMPRODUCT(Hybrids!$Q$38:$Q$49,Hybrids!BK$38:BK$49)=0,"",SUMPRODUCT(Hybrids!$Q$38:$Q$49,Hybrids!BK$38:BK$49))</f>
        <v/>
      </c>
      <c r="L64" s="66" t="str">
        <f>IF(SUMPRODUCT(Hybrids!$Q$38:$Q$49,Hybrids!BL$38:BL$49)=0,"",SUMPRODUCT(Hybrids!$Q$38:$Q$49,Hybrids!BL$38:BL$49))</f>
        <v/>
      </c>
      <c r="M64" s="66" t="str">
        <f>IF(SUMPRODUCT(Hybrids!$Q$38:$Q$49,Hybrids!BM$38:BM$49)=0,"",SUMPRODUCT(Hybrids!$Q$38:$Q$49,Hybrids!BM$38:BM$49))</f>
        <v/>
      </c>
      <c r="N64" s="66" t="str">
        <f>IF(SUMPRODUCT(Hybrids!$Q$38:$Q$49,Hybrids!BN$38:BN$49)=0,"",SUMPRODUCT(Hybrids!$Q$38:$Q$49,Hybrids!BN$38:BN$49))</f>
        <v/>
      </c>
      <c r="O64" s="66" t="str">
        <f>IF(SUMPRODUCT(Hybrids!$Q$38:$Q$49,Hybrids!BO$38:BO$49)=0,"",SUMPRODUCT(Hybrids!$Q$38:$Q$49,Hybrids!BO$38:BO$49))</f>
        <v/>
      </c>
      <c r="P64" s="58"/>
      <c r="Q64" s="66" t="str">
        <f>IF(SUMPRODUCT(Hybrids!$Q$4:$Q$14,Hybrids!BP$4:BP14)=0,"",SUMPRODUCT(Hybrids!$Q$4:$Q$14,Hybrids!BP$4:BP14))</f>
        <v/>
      </c>
      <c r="R64" s="66" t="str">
        <f>IF(SUMPRODUCT(Hybrids!$Q$4:$Q$14,Hybrids!BQ$4:BQ14)=0,"",SUMPRODUCT(Hybrids!$Q$4:$Q$14,Hybrids!BQ$4:BQ14))</f>
        <v/>
      </c>
      <c r="S64" s="66" t="str">
        <f>IF(SUMPRODUCT(Hybrids!$Q$4:$Q$14,Hybrids!BR$4:BR14)=0,"",SUMPRODUCT(Hybrids!$Q$4:$Q$14,Hybrids!BR$4:BR14))</f>
        <v/>
      </c>
    </row>
    <row r="65" spans="1:19" ht="15" customHeight="1">
      <c r="B65" s="68" t="s">
        <v>561</v>
      </c>
      <c r="C65" s="62" t="str">
        <f>IF(SUMPRODUCT(Hybrids!$R$26:$R$37,Hybrids!BJ$26:BJ$37)=0,"",SUMPRODUCT(Hybrids!$R$26:$R$37,Hybrids!BJ$26:BJ$37))</f>
        <v/>
      </c>
      <c r="D65" s="62" t="str">
        <f>IF(SUMPRODUCT(Hybrids!$S$26:$S$37,Hybrids!BK$26:BK$37)=0,"",SUMPRODUCT(Hybrids!$S$26:$S$37,Hybrids!BK$26:BK$37))</f>
        <v/>
      </c>
      <c r="E65" s="62" t="str">
        <f>IF(SUMPRODUCT(Hybrids!$S$26:$S$37,Hybrids!BL$26:BL$37)=0,"",SUMPRODUCT(Hybrids!$S$26:$S$37,Hybrids!BL$26:BL$37))</f>
        <v/>
      </c>
      <c r="F65" s="62" t="str">
        <f>IF(SUMPRODUCT(Hybrids!$S$26:$S$37,Hybrids!BM$26:BM$37)=0,"",SUMPRODUCT(Hybrids!$S$26:$S$37,Hybrids!BM$26:BM$37))</f>
        <v/>
      </c>
      <c r="G65" s="62" t="str">
        <f>IF(SUMPRODUCT(Hybrids!$S$26:$S$37,Hybrids!BN$26:BN$37)=0,"",SUMPRODUCT(Hybrids!$S$26:$S$37,Hybrids!BN$26:BN$37))</f>
        <v/>
      </c>
      <c r="H65" s="62" t="str">
        <f>IF(SUMPRODUCT(Hybrids!$S$26:$S$37,Hybrids!BO$26:BO$37)=0,"",SUMPRODUCT(Hybrids!$S$26:$S$37,Hybrids!BO$26:BO$37))</f>
        <v/>
      </c>
      <c r="J65" s="62" t="str">
        <f>IF(SUMPRODUCT(Hybrids!$R$38:$R$49,Hybrids!BJ$38:BJ$49)=0,"",SUMPRODUCT(Hybrids!$R$38:$R$49,Hybrids!BJ$38:BJ$49))</f>
        <v/>
      </c>
      <c r="K65" s="62" t="str">
        <f>IF(SUMPRODUCT(Hybrids!$R$38:$R$49,Hybrids!BK$38:BK$49)=0,"",SUMPRODUCT(Hybrids!$R$38:$R$49,Hybrids!BK$38:BK$49))</f>
        <v/>
      </c>
      <c r="L65" s="62" t="str">
        <f>IF(SUMPRODUCT(Hybrids!$R$38:$R$49,Hybrids!BL$38:BL$49)=0,"",SUMPRODUCT(Hybrids!$R$38:$R$49,Hybrids!BL$38:BL$49))</f>
        <v/>
      </c>
      <c r="M65" s="62" t="str">
        <f>IF(SUMPRODUCT(Hybrids!$R$38:$R$49,Hybrids!BM$38:BM$49)=0,"",SUMPRODUCT(Hybrids!$R$38:$R$49,Hybrids!BM$38:BM$49))</f>
        <v/>
      </c>
      <c r="N65" s="62" t="str">
        <f>IF(SUMPRODUCT(Hybrids!$R$38:$R$49,Hybrids!BN$38:BN$49)=0,"",SUMPRODUCT(Hybrids!$R$38:$R$49,Hybrids!BN$38:BN$49))</f>
        <v/>
      </c>
      <c r="O65" s="62" t="str">
        <f>IF(SUMPRODUCT(Hybrids!$R$38:$R$49,Hybrids!BO$38:BO$49)=0,"",SUMPRODUCT(Hybrids!$R$38:$R$49,Hybrids!BO$38:BO$49))</f>
        <v/>
      </c>
      <c r="P65" s="58"/>
      <c r="Q65" s="62" t="str">
        <f>IF(SUMPRODUCT(Hybrids!$R$4:$R$14,Hybrids!BP$4:BP14)=0,"",SUMPRODUCT(Hybrids!$R$4:$R$14,Hybrids!BP$4:BP14))</f>
        <v/>
      </c>
      <c r="R65" s="62" t="str">
        <f>IF(SUMPRODUCT(Hybrids!$R$4:$R$14,Hybrids!BQ$4:BQ14)=0,"",SUMPRODUCT(Hybrids!$R$4:$R$14,Hybrids!BQ$4:BQ14))</f>
        <v/>
      </c>
      <c r="S65" s="62" t="str">
        <f>IF(SUMPRODUCT(Hybrids!$R$4:$R$14,Hybrids!BR$4:BR14)=0,"",SUMPRODUCT(Hybrids!$R$4:$R$14,Hybrids!BR$4:BR14))</f>
        <v/>
      </c>
    </row>
    <row r="66" spans="1:19" ht="15" customHeight="1">
      <c r="B66" s="63" t="s">
        <v>1959</v>
      </c>
      <c r="C66" s="84" t="str">
        <f>IF(SUMPRODUCT(Hybrids!$S$26:$S$37,Hybrids!BJ$26:BJ$37)=0,"",SUMPRODUCT(Hybrids!$S$26:$S$37,Hybrids!BJ$26:BJ$37))</f>
        <v/>
      </c>
      <c r="D66" s="84" t="str">
        <f>IF(SUMPRODUCT(Hybrids!$R$26:$R$37,Hybrids!BK$26:BK$37)=0,"",SUMPRODUCT(Hybrids!$R$26:$R$37,Hybrids!BK$26:BK$37))</f>
        <v/>
      </c>
      <c r="E66" s="84" t="str">
        <f>IF(SUMPRODUCT(Hybrids!$R$26:$R$37,Hybrids!BL$26:BL$37)=0,"",SUMPRODUCT(Hybrids!$R$26:$R$37,Hybrids!BL$26:BL$37))</f>
        <v/>
      </c>
      <c r="F66" s="84" t="str">
        <f>IF(SUMPRODUCT(Hybrids!$R$26:$R$37,Hybrids!BM$26:BM$37)=0,"",SUMPRODUCT(Hybrids!$R$26:$R$37,Hybrids!BM$26:BM$37))</f>
        <v/>
      </c>
      <c r="G66" s="84" t="str">
        <f>IF(SUMPRODUCT(Hybrids!$R$26:$R$37,Hybrids!BN$26:BN$37)=0,"",SUMPRODUCT(Hybrids!$R$26:$R$37,Hybrids!BN$26:BN$37))</f>
        <v/>
      </c>
      <c r="H66" s="84" t="str">
        <f>IF(SUMPRODUCT(Hybrids!$R$26:$R$37,Hybrids!BO$26:BO$37)=0,"",SUMPRODUCT(Hybrids!$R$26:$R$37,Hybrids!BO$26:BO$37))</f>
        <v/>
      </c>
      <c r="J66" s="63" t="str">
        <f>IF(SUMPRODUCT(Hybrids!$S$38:$S$49,Hybrids!BJ$38:BJ$49)=0,"",SUMPRODUCT(Hybrids!$S$38:$S$49,Hybrids!BJ$38:BJ$49))</f>
        <v/>
      </c>
      <c r="K66" s="63" t="str">
        <f>IF(SUMPRODUCT(Hybrids!$S$38:$S$49,Hybrids!BK$38:BK$49)=0,"",SUMPRODUCT(Hybrids!$S$38:$S$49,Hybrids!BK$38:BK$49))</f>
        <v/>
      </c>
      <c r="L66" s="63" t="str">
        <f>IF(SUMPRODUCT(Hybrids!$S$38:$S$49,Hybrids!BL$38:BL$49)=0,"",SUMPRODUCT(Hybrids!$S$38:$S$49,Hybrids!BL$38:BL$49))</f>
        <v/>
      </c>
      <c r="M66" s="63" t="str">
        <f>IF(SUMPRODUCT(Hybrids!$S$38:$S$49,Hybrids!BM$38:BM$49)=0,"",SUMPRODUCT(Hybrids!$S$38:$S$49,Hybrids!BM$38:BM$49))</f>
        <v/>
      </c>
      <c r="N66" s="63" t="str">
        <f>IF(SUMPRODUCT(Hybrids!$S$38:$S$49,Hybrids!BN$38:BN$49)=0,"",SUMPRODUCT(Hybrids!$S$38:$S$49,Hybrids!BN$38:BN$49))</f>
        <v/>
      </c>
      <c r="O66" s="63" t="str">
        <f>IF(SUMPRODUCT(Hybrids!$S$38:$S$49,Hybrids!BO$38:BO$49)=0,"",SUMPRODUCT(Hybrids!$S$38:$S$49,Hybrids!BO$38:BO$49))</f>
        <v/>
      </c>
      <c r="P66" s="58"/>
      <c r="Q66" s="63" t="str">
        <f>IF(SUMPRODUCT(Hybrids!$S$4:$S$14,Hybrids!BP$4:BP14)=0,"",SUMPRODUCT(Hybrids!$S$4:$S$14,Hybrids!BP$4:BP14))</f>
        <v/>
      </c>
      <c r="R66" s="63" t="str">
        <f>IF(SUMPRODUCT(Hybrids!$S$4:$S$14,Hybrids!BQ$4:BQ14)=0,"",SUMPRODUCT(Hybrids!$S$4:$S$14,Hybrids!BQ$4:BQ14))</f>
        <v/>
      </c>
      <c r="S66" s="63" t="str">
        <f>IF(SUMPRODUCT(Hybrids!$S$4:$S$14,Hybrids!BR$4:BR14)=0,"",SUMPRODUCT(Hybrids!$S$4:$S$14,Hybrids!BR$4:BR14))</f>
        <v/>
      </c>
    </row>
    <row r="67" spans="1:19" ht="15" customHeight="1">
      <c r="B67" s="65" t="s">
        <v>1960</v>
      </c>
      <c r="C67" s="85" t="str">
        <f>IF(SUMPRODUCT(Hybrids!$T$26:$T$37,Hybrids!BJ$26:BJ$37)=0,"",SUMPRODUCT(Hybrids!$T$26:$T$37,Hybrids!BJ$26:BJ$37))</f>
        <v/>
      </c>
      <c r="D67" s="85" t="str">
        <f>IF(SUMPRODUCT(Hybrids!$T$26:$T$37,Hybrids!BK$26:BK$37)=0,"",SUMPRODUCT(Hybrids!$T$26:$T$37,Hybrids!BK$26:BK$37))</f>
        <v/>
      </c>
      <c r="E67" s="85" t="str">
        <f>IF(SUMPRODUCT(Hybrids!$T$26:$T$37,Hybrids!BL$26:BL$37)=0,"",SUMPRODUCT(Hybrids!$T$26:$T$37,Hybrids!BL$26:BL$37))</f>
        <v/>
      </c>
      <c r="F67" s="85" t="str">
        <f>IF(SUMPRODUCT(Hybrids!$T$26:$T$37,Hybrids!BM$26:BM$37)=0,"",SUMPRODUCT(Hybrids!$T$26:$T$37,Hybrids!BM$26:BM$37))</f>
        <v/>
      </c>
      <c r="G67" s="85" t="str">
        <f>IF(SUMPRODUCT(Hybrids!$T$26:$T$37,Hybrids!BN$26:BN$37)=0,"",SUMPRODUCT(Hybrids!$T$26:$T$37,Hybrids!BN$26:BN$37))</f>
        <v/>
      </c>
      <c r="H67" s="85" t="str">
        <f>IF(SUMPRODUCT(Hybrids!$T$26:$T$37,Hybrids!BO$26:BO$37)=0,"",SUMPRODUCT(Hybrids!$T$26:$T$37,Hybrids!BO$26:BO$37))</f>
        <v/>
      </c>
      <c r="J67" s="65" t="str">
        <f>IF(SUMPRODUCT(Hybrids!$T$38:$T$49,Hybrids!BJ$38:BJ$49)=0,"",SUMPRODUCT(Hybrids!$T$38:$T$49,Hybrids!BJ$38:BJ$49))</f>
        <v/>
      </c>
      <c r="K67" s="65" t="str">
        <f>IF(SUMPRODUCT(Hybrids!$T$38:$T$49,Hybrids!BK$38:BK$49)=0,"",SUMPRODUCT(Hybrids!$T$38:$T$49,Hybrids!BK$38:BK$49))</f>
        <v/>
      </c>
      <c r="L67" s="65" t="str">
        <f>IF(SUMPRODUCT(Hybrids!$T$38:$T$49,Hybrids!BL$38:BL$49)=0,"",SUMPRODUCT(Hybrids!$T$38:$T$49,Hybrids!BL$38:BL$49))</f>
        <v/>
      </c>
      <c r="M67" s="65" t="str">
        <f>IF(SUMPRODUCT(Hybrids!$T$38:$T$49,Hybrids!BM$38:BM$49)=0,"",SUMPRODUCT(Hybrids!$T$38:$T$49,Hybrids!BM$38:BM$49))</f>
        <v/>
      </c>
      <c r="N67" s="65" t="str">
        <f>IF(SUMPRODUCT(Hybrids!$T$38:$T$49,Hybrids!BN$38:BN$49)=0,"",SUMPRODUCT(Hybrids!$T$38:$T$49,Hybrids!BN$38:BN$49))</f>
        <v/>
      </c>
      <c r="O67" s="65" t="str">
        <f>IF(SUMPRODUCT(Hybrids!$T$38:$T$49,Hybrids!BO$38:BO$49)=0,"",SUMPRODUCT(Hybrids!$T$38:$T$49,Hybrids!BO$38:BO$49))</f>
        <v/>
      </c>
      <c r="P67" s="58"/>
      <c r="Q67" s="65" t="str">
        <f>IF(SUMPRODUCT(Hybrids!$T$4:$T$14,Hybrids!BP$4:BP14)=0,"",SUMPRODUCT(Hybrids!$T$4:$T$14,Hybrids!BP$4:BP14))</f>
        <v/>
      </c>
      <c r="R67" s="65" t="str">
        <f>IF(SUMPRODUCT(Hybrids!$T$4:$T$14,Hybrids!BQ$4:BQ14)=0,"",SUMPRODUCT(Hybrids!$T$4:$T$14,Hybrids!BQ$4:BQ14))</f>
        <v/>
      </c>
      <c r="S67" s="65" t="str">
        <f>IF(SUMPRODUCT(Hybrids!$T$4:$T$14,Hybrids!BR$4:BR14)=0,"",SUMPRODUCT(Hybrids!$T$4:$T$14,Hybrids!BR$4:BR14))</f>
        <v/>
      </c>
    </row>
    <row r="68" spans="1:19" ht="15" customHeight="1">
      <c r="B68" s="58"/>
      <c r="C68" s="58"/>
      <c r="D68" s="58"/>
      <c r="E68" s="58"/>
      <c r="F68" s="58"/>
      <c r="G68" s="58"/>
      <c r="H68" s="58"/>
      <c r="J68" s="58"/>
      <c r="K68" s="58"/>
      <c r="L68" s="58"/>
      <c r="M68" s="58"/>
      <c r="N68" s="58"/>
      <c r="O68" s="58"/>
      <c r="P68" s="58"/>
      <c r="Q68" s="58"/>
      <c r="R68" s="58"/>
      <c r="S68" s="58"/>
    </row>
    <row r="69" spans="1:19" ht="15" customHeight="1">
      <c r="B69" s="120" t="s">
        <v>1329</v>
      </c>
      <c r="C69" s="68">
        <f t="shared" ref="C69:H69" si="2">SUM(C56:C67)</f>
        <v>0</v>
      </c>
      <c r="D69" s="68">
        <f t="shared" si="2"/>
        <v>0</v>
      </c>
      <c r="E69" s="68">
        <f t="shared" si="2"/>
        <v>0</v>
      </c>
      <c r="F69" s="68">
        <f t="shared" si="2"/>
        <v>0</v>
      </c>
      <c r="G69" s="68">
        <f t="shared" si="2"/>
        <v>0</v>
      </c>
      <c r="H69" s="68">
        <f t="shared" si="2"/>
        <v>0</v>
      </c>
      <c r="J69" s="68">
        <f t="shared" ref="J69:O69" si="3">SUM(J56:J67)</f>
        <v>0</v>
      </c>
      <c r="K69" s="68">
        <f t="shared" si="3"/>
        <v>0</v>
      </c>
      <c r="L69" s="68">
        <f t="shared" si="3"/>
        <v>0</v>
      </c>
      <c r="M69" s="68">
        <f t="shared" si="3"/>
        <v>0</v>
      </c>
      <c r="N69" s="68">
        <f t="shared" si="3"/>
        <v>0</v>
      </c>
      <c r="O69" s="68">
        <f t="shared" si="3"/>
        <v>0</v>
      </c>
      <c r="P69" s="58"/>
      <c r="Q69" s="68">
        <f>SUM(Q53:Q67)</f>
        <v>0</v>
      </c>
      <c r="R69" s="68">
        <f>SUM(R53:R67)</f>
        <v>0</v>
      </c>
      <c r="S69" s="68">
        <f>SUM(S53:S67)</f>
        <v>0</v>
      </c>
    </row>
    <row r="70" spans="1:19" ht="15" customHeight="1">
      <c r="B70" s="112"/>
      <c r="C70" s="58"/>
      <c r="D70" s="58"/>
      <c r="E70" s="58"/>
      <c r="F70" s="58"/>
      <c r="G70" s="58"/>
      <c r="H70" s="58"/>
      <c r="J70" s="58"/>
      <c r="K70" s="58"/>
      <c r="L70" s="58"/>
      <c r="M70" s="58"/>
      <c r="N70" s="58"/>
      <c r="O70" s="58"/>
      <c r="P70" s="58"/>
      <c r="Q70" s="58"/>
      <c r="R70" s="58"/>
    </row>
    <row r="71" spans="1:19" ht="15" customHeight="1">
      <c r="B71" s="112"/>
      <c r="C71" s="58"/>
      <c r="D71" s="58"/>
      <c r="E71" s="58"/>
      <c r="F71" s="58"/>
      <c r="G71" s="58"/>
      <c r="H71" s="58"/>
      <c r="J71" s="58"/>
      <c r="K71" s="58"/>
      <c r="L71" s="58"/>
      <c r="M71" s="58"/>
      <c r="N71" s="58"/>
      <c r="O71" s="58"/>
      <c r="P71" s="58"/>
      <c r="Q71" s="127"/>
      <c r="R71" s="127"/>
      <c r="S71" s="127"/>
    </row>
    <row r="72" spans="1:19" ht="15" customHeight="1">
      <c r="A72" s="86"/>
      <c r="B72" s="88"/>
      <c r="C72" s="88"/>
      <c r="D72" s="88"/>
      <c r="E72" s="88"/>
      <c r="F72" s="88"/>
      <c r="G72" s="88"/>
      <c r="H72" s="88"/>
      <c r="I72" s="88"/>
      <c r="J72" s="87"/>
      <c r="K72" s="87"/>
      <c r="L72" s="87"/>
      <c r="M72" s="87"/>
      <c r="N72" s="87"/>
      <c r="O72" s="87"/>
      <c r="P72" s="87"/>
      <c r="Q72" s="58"/>
      <c r="R72" s="58"/>
      <c r="S72" s="58"/>
    </row>
    <row r="73" spans="1:19" ht="15" customHeight="1">
      <c r="J73" s="58"/>
      <c r="K73" s="58"/>
      <c r="L73" s="58"/>
      <c r="M73" s="58"/>
      <c r="N73" s="58"/>
      <c r="O73" s="58"/>
      <c r="P73" s="58"/>
      <c r="Q73" s="58"/>
      <c r="R73" s="58"/>
      <c r="S73" s="58"/>
    </row>
    <row r="74" spans="1:19" ht="15" customHeight="1">
      <c r="C74" s="1169" t="s">
        <v>1256</v>
      </c>
      <c r="D74" s="1170"/>
      <c r="E74" s="1170"/>
      <c r="F74" s="1170"/>
      <c r="G74" s="1170"/>
      <c r="H74" s="1171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</row>
    <row r="75" spans="1:19" ht="15" customHeight="1">
      <c r="C75" s="94" t="s">
        <v>1263</v>
      </c>
      <c r="D75" s="94" t="s">
        <v>1262</v>
      </c>
      <c r="E75" s="95" t="s">
        <v>1260</v>
      </c>
      <c r="F75" s="95" t="s">
        <v>1261</v>
      </c>
      <c r="G75" s="95" t="s">
        <v>1257</v>
      </c>
      <c r="H75" s="95" t="s">
        <v>1258</v>
      </c>
      <c r="I75" s="58"/>
      <c r="J75" s="58"/>
      <c r="K75" s="58"/>
      <c r="L75" s="58"/>
      <c r="M75" s="58"/>
      <c r="N75" s="58"/>
      <c r="O75" s="58"/>
      <c r="P75" s="58"/>
      <c r="Q75" s="58"/>
    </row>
    <row r="76" spans="1:19" ht="15" customHeight="1">
      <c r="C76" s="62" t="s">
        <v>1394</v>
      </c>
      <c r="D76" s="62" t="s">
        <v>1793</v>
      </c>
      <c r="E76" s="62" t="s">
        <v>1794</v>
      </c>
      <c r="F76" s="62" t="s">
        <v>1795</v>
      </c>
      <c r="G76" s="62" t="s">
        <v>1796</v>
      </c>
      <c r="H76" s="62" t="s">
        <v>1797</v>
      </c>
      <c r="I76" s="58"/>
      <c r="J76" s="58"/>
      <c r="K76" s="58"/>
      <c r="L76" s="58"/>
      <c r="M76" s="58"/>
      <c r="N76" s="58"/>
      <c r="O76" s="58"/>
      <c r="P76" s="58"/>
      <c r="Q76" s="58"/>
    </row>
    <row r="77" spans="1:19" ht="15" customHeight="1">
      <c r="B77" s="101" t="s">
        <v>557</v>
      </c>
      <c r="C77" s="50" t="str">
        <f>IF(SUMPRODUCT(Volumes!$H$4:$H$135,Volumes!AM$4:AM$135)=0,"",SUMPRODUCT(Volumes!$H$4:$H$135,Volumes!AM$4:AM$135))</f>
        <v/>
      </c>
      <c r="D77" s="50" t="str">
        <f>IF(SUMPRODUCT(Volumes!$H$4:$H$135,Volumes!AN$4:AN$135)=0,"",SUMPRODUCT(Volumes!$H$4:$H$135,Volumes!AN$4:AN$135))</f>
        <v/>
      </c>
      <c r="E77" s="50" t="str">
        <f>IF(SUMPRODUCT(Volumes!$H$4:$H$135,Volumes!AO$4:AO$135)=0,"",SUMPRODUCT(Volumes!$H$4:$H$135,Volumes!AO$4:AO$135))</f>
        <v/>
      </c>
      <c r="F77" s="50" t="str">
        <f>IF(SUMPRODUCT(Volumes!$H$4:$H$135,Volumes!AP$4:AP$135)=0,"",SUMPRODUCT(Volumes!$H$4:$H$135,Volumes!AP$4:AP$135))</f>
        <v/>
      </c>
      <c r="G77" s="50" t="str">
        <f>IF(SUMPRODUCT(Volumes!$H$4:$H$135,Volumes!AQ$4:AQ$135)=0,"",SUMPRODUCT(Volumes!$H$4:$H$135,Volumes!AQ$4:AQ$135))</f>
        <v/>
      </c>
      <c r="H77" s="50" t="str">
        <f>IF(SUMPRODUCT(Volumes!$H$4:$H$135,Volumes!AR$4:AR$135)=0,"",SUMPRODUCT(Volumes!$H$4:$H$135,Volumes!AR$4:AR$135))</f>
        <v/>
      </c>
      <c r="I77" s="58"/>
      <c r="J77" s="58"/>
      <c r="K77" s="58"/>
      <c r="L77" s="58"/>
      <c r="M77" s="58"/>
      <c r="N77" s="58"/>
      <c r="O77" s="58"/>
      <c r="P77" s="58"/>
      <c r="Q77" s="58"/>
    </row>
    <row r="78" spans="1:19" ht="15" customHeight="1">
      <c r="A78" s="1182" t="s">
        <v>1949</v>
      </c>
      <c r="B78" s="100" t="s">
        <v>558</v>
      </c>
      <c r="C78" s="53" t="str">
        <f>IF(SUMPRODUCT(Volumes!$J$4:$J$135,Volumes!AM$4:AM$135)=0,"",SUMPRODUCT(Volumes!$J$4:$J$135,Volumes!AM$4:AM$135))</f>
        <v/>
      </c>
      <c r="D78" s="53" t="str">
        <f>IF(SUMPRODUCT(Volumes!$J$4:$J$135,Volumes!AN$4:AN$135)=0,"",SUMPRODUCT(Volumes!$J$4:$J$135,Volumes!AN$4:AN$135))</f>
        <v/>
      </c>
      <c r="E78" s="53" t="str">
        <f>IF(SUMPRODUCT(Volumes!$J$4:$J$135,Volumes!AO$4:AO$135)=0,"",SUMPRODUCT(Volumes!$J$4:$J$135,Volumes!AO$4:AO$135))</f>
        <v/>
      </c>
      <c r="F78" s="53" t="str">
        <f>IF(SUMPRODUCT(Volumes!$J$4:$J$135,Volumes!AP$4:AP$135)=0,"",SUMPRODUCT(Volumes!$J$4:$J$135,Volumes!AP$4:AP$135))</f>
        <v/>
      </c>
      <c r="G78" s="53" t="str">
        <f>IF(SUMPRODUCT(Volumes!$J$4:$J$135,Volumes!AQ$4:AQ$135)=0,"",SUMPRODUCT(Volumes!$J$4:$J$135,Volumes!AQ$4:AQ$135))</f>
        <v/>
      </c>
      <c r="H78" s="53" t="str">
        <f>IF(SUMPRODUCT(Volumes!$J$4:$J$135,Volumes!AR$4:AR$135)=0,"",SUMPRODUCT(Volumes!$J$4:$J$135,Volumes!AR$4:AR$135))</f>
        <v/>
      </c>
      <c r="I78" s="58"/>
      <c r="J78" s="58"/>
      <c r="K78" s="58"/>
      <c r="L78" s="58"/>
      <c r="M78" s="58"/>
      <c r="N78" s="58"/>
      <c r="O78" s="58"/>
      <c r="P78" s="58"/>
      <c r="Q78" s="58"/>
    </row>
    <row r="79" spans="1:19" ht="15" customHeight="1">
      <c r="A79" s="1182"/>
      <c r="B79" s="98" t="s">
        <v>559</v>
      </c>
      <c r="C79" s="54" t="str">
        <f>IF(SUMPRODUCT(Volumes!$K$4:$K$135,Volumes!AM$4:AM$135)=0,"",SUMPRODUCT(Volumes!$K$4:$K$135,Volumes!AM$4:AM$135))</f>
        <v/>
      </c>
      <c r="D79" s="54" t="str">
        <f>IF(SUMPRODUCT(Volumes!$K$4:$K$135,Volumes!AN$4:AN$135)=0,"",SUMPRODUCT(Volumes!$K$4:$K$135,Volumes!AN$4:AN$135))</f>
        <v/>
      </c>
      <c r="E79" s="54" t="str">
        <f>IF(SUMPRODUCT(Volumes!$K$4:$K$135,Volumes!AO$4:AO$135)=0,"",SUMPRODUCT(Volumes!$K$4:$K$135,Volumes!AO$4:AO$135))</f>
        <v/>
      </c>
      <c r="F79" s="54" t="str">
        <f>IF(SUMPRODUCT(Volumes!$K$4:$K$135,Volumes!AP$4:AP$135)=0,"",SUMPRODUCT(Volumes!$K$4:$K$135,Volumes!AP$4:AP$135))</f>
        <v/>
      </c>
      <c r="G79" s="54" t="str">
        <f>IF(SUMPRODUCT(Volumes!$K$4:$K$135,Volumes!AQ$4:AQ$135)=0,"",SUMPRODUCT(Volumes!$K$4:$K$135,Volumes!AQ$4:AQ$135))</f>
        <v/>
      </c>
      <c r="H79" s="54" t="str">
        <f>IF(SUMPRODUCT(Volumes!$K$4:$K$135,Volumes!AR$4:AR$135)=0,"",SUMPRODUCT(Volumes!$K$4:$K$135,Volumes!AR$4:AR$135))</f>
        <v/>
      </c>
      <c r="I79" s="58"/>
      <c r="J79" s="58"/>
      <c r="K79" s="58"/>
      <c r="L79" s="58"/>
      <c r="M79" s="58"/>
      <c r="N79" s="58"/>
      <c r="O79" s="58"/>
      <c r="P79" s="58"/>
      <c r="Q79" s="58"/>
    </row>
    <row r="80" spans="1:19" ht="15" customHeight="1">
      <c r="A80" s="1182"/>
      <c r="B80" s="99" t="s">
        <v>560</v>
      </c>
      <c r="C80" s="55" t="str">
        <f>IF(SUMPRODUCT(Volumes!$L$4:$L$135,Volumes!AM$4:AM$135)=0,"",SUMPRODUCT(Volumes!$L$4:$L$135,Volumes!AM$4:AM$135))</f>
        <v/>
      </c>
      <c r="D80" s="55" t="str">
        <f>IF(SUMPRODUCT(Volumes!$L$4:$L$135,Volumes!AN$4:AN$135)=0,"",SUMPRODUCT(Volumes!$L$4:$L$135,Volumes!AN$4:AN$135))</f>
        <v/>
      </c>
      <c r="E80" s="55" t="str">
        <f>IF(SUMPRODUCT(Volumes!$L$4:$L$135,Volumes!AO$4:AO$135)=0,"",SUMPRODUCT(Volumes!$L$4:$L$135,Volumes!AO$4:AO$135))</f>
        <v/>
      </c>
      <c r="F80" s="55" t="str">
        <f>IF(SUMPRODUCT(Volumes!$L$4:$L$135,Volumes!AP$4:AP$135)=0,"",SUMPRODUCT(Volumes!$L$4:$L$135,Volumes!AP$4:AP$135))</f>
        <v/>
      </c>
      <c r="G80" s="55" t="str">
        <f>IF(SUMPRODUCT(Volumes!$L$4:$L$135,Volumes!AQ$4:AQ$135)=0,"",SUMPRODUCT(Volumes!$L$4:$L$135,Volumes!AQ$4:AQ$135))</f>
        <v/>
      </c>
      <c r="H80" s="55" t="str">
        <f>IF(SUMPRODUCT(Volumes!$L$4:$L$135,Volumes!AR$4:AR$135)=0,"",SUMPRODUCT(Volumes!$L$4:$L$135,Volumes!AR$4:AR$135))</f>
        <v/>
      </c>
      <c r="I80" s="58"/>
      <c r="J80" s="58"/>
      <c r="K80" s="58"/>
      <c r="L80" s="58"/>
      <c r="M80" s="58"/>
      <c r="N80" s="58"/>
      <c r="O80" s="58"/>
      <c r="P80" s="58"/>
      <c r="Q80" s="58"/>
    </row>
    <row r="81" spans="1:18" ht="15" customHeight="1">
      <c r="A81" s="1182"/>
      <c r="B81" s="119" t="s">
        <v>1963</v>
      </c>
      <c r="C81" s="69" t="str">
        <f>IF(SUMPRODUCT(Volumes!$G$4:$G$135,Volumes!AM$4:AM$135)=0,"",SUMPRODUCT(Volumes!$G$4:$G$135,Volumes!AM$4:AM$135))</f>
        <v/>
      </c>
      <c r="D81" s="69" t="str">
        <f>IF(SUMPRODUCT(Volumes!$G$4:$G$135,Volumes!AN$4:AN$135)=0,"",SUMPRODUCT(Volumes!$G$4:$G$135,Volumes!AN$4:AN$135))</f>
        <v/>
      </c>
      <c r="E81" s="69" t="str">
        <f>IF(SUMPRODUCT(Volumes!$G$4:$G$135,Volumes!AO$4:AO$135)=0,"",SUMPRODUCT(Volumes!$G$4:$G$135,Volumes!AO$4:AO$135))</f>
        <v/>
      </c>
      <c r="F81" s="69" t="str">
        <f>IF(SUMPRODUCT(Volumes!$G$4:$G$135,Volumes!AP$4:AP$135)=0,"",SUMPRODUCT(Volumes!$G$4:$G$135,Volumes!AP$4:AP$135))</f>
        <v/>
      </c>
      <c r="G81" s="69" t="str">
        <f>IF(SUMPRODUCT(Volumes!$G$4:$G$135,Volumes!AQ$4:AQ$135)=0,"",SUMPRODUCT(Volumes!$G$4:$G$135,Volumes!AQ$4:AQ$135))</f>
        <v/>
      </c>
      <c r="H81" s="69" t="str">
        <f>IF(SUMPRODUCT(Volumes!$G$4:$G$135,Volumes!AR$4:AR$135)=0,"",SUMPRODUCT(Volumes!$G$4:$G$135,Volumes!AR$4:AR$135))</f>
        <v/>
      </c>
      <c r="I81" s="58"/>
      <c r="J81" s="58"/>
      <c r="K81" s="58"/>
      <c r="L81" s="58"/>
      <c r="M81" s="58"/>
      <c r="N81" s="58"/>
      <c r="O81" s="58"/>
      <c r="P81" s="58"/>
      <c r="Q81" s="58"/>
    </row>
    <row r="82" spans="1:18" ht="15" customHeight="1">
      <c r="B82" s="119" t="s">
        <v>1962</v>
      </c>
      <c r="C82" s="69" t="str">
        <f>IF(SUMPRODUCT(Volumes!$I$4:$I$135,Volumes!AM$4:AM$135)=0,"",SUMPRODUCT(Volumes!$I$4:$I$135,Volumes!AM$4:AM$135))</f>
        <v/>
      </c>
      <c r="D82" s="69" t="str">
        <f>IF(SUMPRODUCT(Volumes!$I$4:$I$135,Volumes!AN$4:AN$135)=0,"",SUMPRODUCT(Volumes!$I$4:$I$135,Volumes!AN$4:AN$135))</f>
        <v/>
      </c>
      <c r="E82" s="69" t="str">
        <f>IF(SUMPRODUCT(Volumes!$I$4:$I$135,Volumes!AO$4:AO$135)=0,"",SUMPRODUCT(Volumes!$I$4:$I$135,Volumes!AO$4:AO$135))</f>
        <v/>
      </c>
      <c r="F82" s="69" t="str">
        <f>IF(SUMPRODUCT(Volumes!$I$4:$I$135,Volumes!AP$4:AP$135)=0,"",SUMPRODUCT(Volumes!$I$4:$I$135,Volumes!AP$4:AP$135))</f>
        <v/>
      </c>
      <c r="G82" s="69" t="str">
        <f>IF(SUMPRODUCT(Volumes!$I$4:$I$135,Volumes!AQ$4:AQ$135)=0,"",SUMPRODUCT(Volumes!$I$4:$I$135,Volumes!AQ$4:AQ$135))</f>
        <v/>
      </c>
      <c r="H82" s="69" t="str">
        <f>IF(SUMPRODUCT(Volumes!$I$4:$I$135,Volumes!AR$4:AR$135)=0,"",SUMPRODUCT(Volumes!$I$4:$I$135,Volumes!AR$4:AR$135))</f>
        <v/>
      </c>
      <c r="I82" s="58"/>
      <c r="J82" s="58"/>
      <c r="K82" s="58"/>
      <c r="L82" s="58"/>
      <c r="M82" s="58"/>
      <c r="N82" s="58"/>
      <c r="O82" s="58"/>
      <c r="P82" s="58"/>
      <c r="Q82" s="58"/>
    </row>
    <row r="83" spans="1:18" ht="15" customHeight="1"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</row>
    <row r="84" spans="1:18" ht="15" customHeight="1">
      <c r="B84" s="120" t="s">
        <v>1329</v>
      </c>
      <c r="C84" s="68">
        <f t="shared" ref="C84:H84" si="4">SUM(C77:C82)</f>
        <v>0</v>
      </c>
      <c r="D84" s="68">
        <f t="shared" si="4"/>
        <v>0</v>
      </c>
      <c r="E84" s="68">
        <f t="shared" si="4"/>
        <v>0</v>
      </c>
      <c r="F84" s="68">
        <f t="shared" si="4"/>
        <v>0</v>
      </c>
      <c r="G84" s="68">
        <f t="shared" si="4"/>
        <v>0</v>
      </c>
      <c r="H84" s="68">
        <f t="shared" si="4"/>
        <v>0</v>
      </c>
      <c r="I84" s="58"/>
      <c r="J84" s="58"/>
      <c r="K84" s="58"/>
      <c r="L84" s="58"/>
      <c r="M84" s="58"/>
      <c r="N84" s="58"/>
      <c r="O84" s="58"/>
      <c r="P84" s="58"/>
      <c r="Q84" s="58"/>
    </row>
    <row r="85" spans="1:18" ht="15" customHeight="1">
      <c r="I85" s="58"/>
      <c r="J85" s="58"/>
      <c r="K85" s="58"/>
      <c r="L85" s="58"/>
      <c r="M85" s="58"/>
      <c r="N85" s="58"/>
      <c r="O85" s="58"/>
      <c r="P85" s="58"/>
      <c r="Q85" s="58"/>
      <c r="R85" s="58"/>
    </row>
    <row r="86" spans="1:18" ht="15" customHeight="1">
      <c r="A86" s="128"/>
      <c r="B86" s="129"/>
      <c r="C86" s="129"/>
      <c r="D86" s="129"/>
      <c r="E86" s="129"/>
      <c r="F86" s="129"/>
      <c r="G86" s="129"/>
      <c r="H86" s="129"/>
      <c r="I86" s="58"/>
      <c r="J86" s="58"/>
      <c r="K86" s="58"/>
      <c r="L86" s="58"/>
      <c r="M86" s="58"/>
      <c r="N86" s="58"/>
      <c r="O86" s="58"/>
      <c r="P86" s="58"/>
      <c r="Q86" s="58"/>
      <c r="R86" s="58"/>
    </row>
    <row r="87" spans="1:18" ht="15" customHeight="1">
      <c r="I87" s="58"/>
      <c r="J87" s="58"/>
      <c r="K87" s="58"/>
      <c r="L87" s="58"/>
      <c r="M87" s="58"/>
      <c r="N87" s="58"/>
      <c r="O87" s="58"/>
      <c r="P87" s="58"/>
      <c r="Q87" s="58"/>
      <c r="R87" s="58"/>
    </row>
    <row r="88" spans="1:18" ht="15" customHeight="1">
      <c r="J88" s="58"/>
      <c r="K88" s="58"/>
      <c r="L88" s="58"/>
      <c r="M88" s="58"/>
      <c r="N88" s="58"/>
      <c r="O88" s="58"/>
      <c r="P88" s="58"/>
      <c r="Q88" s="58"/>
      <c r="R88" s="58"/>
    </row>
    <row r="89" spans="1:18" ht="15" customHeight="1">
      <c r="J89" s="58"/>
      <c r="K89" s="58"/>
      <c r="L89" s="58"/>
      <c r="M89" s="58"/>
      <c r="N89" s="58"/>
      <c r="O89" s="58"/>
      <c r="P89" s="58"/>
      <c r="Q89" s="58"/>
      <c r="R89" s="58"/>
    </row>
    <row r="90" spans="1:18" ht="15" customHeight="1">
      <c r="J90" s="58"/>
      <c r="K90" s="58"/>
      <c r="L90" s="58"/>
      <c r="M90" s="58"/>
      <c r="N90" s="58"/>
      <c r="O90" s="58"/>
      <c r="P90" s="58"/>
      <c r="Q90" s="58"/>
      <c r="R90" s="58"/>
    </row>
    <row r="91" spans="1:18" ht="15" customHeight="1">
      <c r="J91" s="58"/>
      <c r="K91" s="58"/>
      <c r="L91" s="58"/>
      <c r="M91" s="58"/>
      <c r="N91" s="58"/>
      <c r="O91" s="58"/>
      <c r="P91" s="58"/>
      <c r="Q91" s="58"/>
      <c r="R91" s="58"/>
    </row>
    <row r="92" spans="1:18" ht="15" customHeight="1">
      <c r="J92" s="58"/>
      <c r="K92" s="58"/>
      <c r="L92" s="58"/>
      <c r="M92" s="58"/>
      <c r="N92" s="58"/>
      <c r="O92" s="58"/>
      <c r="P92" s="58"/>
      <c r="Q92" s="58"/>
      <c r="R92" s="58"/>
    </row>
    <row r="93" spans="1:18" ht="15" customHeight="1">
      <c r="J93" s="58"/>
      <c r="K93" s="58"/>
      <c r="L93" s="58"/>
      <c r="M93" s="58"/>
      <c r="N93" s="58"/>
      <c r="O93" s="58"/>
      <c r="P93" s="58"/>
      <c r="Q93" s="58"/>
      <c r="R93" s="58"/>
    </row>
    <row r="94" spans="1:18" ht="15" customHeight="1">
      <c r="J94" s="58"/>
      <c r="K94" s="58"/>
      <c r="L94" s="58"/>
      <c r="M94" s="58"/>
      <c r="N94" s="58"/>
      <c r="O94" s="58"/>
      <c r="P94" s="58"/>
      <c r="Q94" s="58"/>
      <c r="R94" s="58"/>
    </row>
    <row r="95" spans="1:18" ht="15" customHeight="1">
      <c r="J95" s="58"/>
      <c r="K95" s="58"/>
      <c r="L95" s="58"/>
      <c r="M95" s="58"/>
      <c r="N95" s="58"/>
      <c r="O95" s="58"/>
      <c r="P95" s="58"/>
      <c r="Q95" s="58"/>
      <c r="R95" s="58"/>
    </row>
    <row r="96" spans="1:18" ht="15" customHeight="1">
      <c r="J96" s="58"/>
      <c r="K96" s="58"/>
      <c r="L96" s="58"/>
      <c r="M96" s="58"/>
      <c r="N96" s="58"/>
      <c r="O96" s="58"/>
      <c r="P96" s="58"/>
      <c r="Q96" s="58"/>
      <c r="R96" s="58"/>
    </row>
    <row r="97" spans="10:18" ht="15" customHeight="1">
      <c r="J97" s="58"/>
      <c r="K97" s="58"/>
      <c r="L97" s="58"/>
      <c r="M97" s="58"/>
      <c r="N97" s="58"/>
      <c r="O97" s="58"/>
      <c r="P97" s="58"/>
      <c r="Q97" s="58"/>
      <c r="R97" s="58"/>
    </row>
    <row r="98" spans="10:18" ht="15" customHeight="1">
      <c r="J98" s="58"/>
      <c r="K98" s="58"/>
      <c r="L98" s="58"/>
      <c r="M98" s="58"/>
      <c r="N98" s="58"/>
      <c r="O98" s="58"/>
      <c r="P98" s="58"/>
      <c r="Q98" s="58"/>
      <c r="R98" s="58"/>
    </row>
    <row r="99" spans="10:18" ht="15" customHeight="1">
      <c r="J99" s="58"/>
      <c r="K99" s="58"/>
      <c r="L99" s="58"/>
      <c r="M99" s="58"/>
      <c r="N99" s="58"/>
      <c r="O99" s="58"/>
      <c r="P99" s="58"/>
      <c r="Q99" s="58"/>
      <c r="R99" s="58"/>
    </row>
    <row r="100" spans="10:18" ht="15" customHeight="1">
      <c r="J100" s="58"/>
      <c r="K100" s="58"/>
      <c r="L100" s="58"/>
      <c r="M100" s="58"/>
      <c r="N100" s="58"/>
      <c r="O100" s="58"/>
      <c r="P100" s="58"/>
      <c r="Q100" s="58"/>
      <c r="R100" s="58"/>
    </row>
    <row r="101" spans="10:18" ht="15" customHeight="1">
      <c r="J101" s="58"/>
      <c r="K101" s="58"/>
      <c r="L101" s="58"/>
      <c r="M101" s="58"/>
      <c r="N101" s="58"/>
      <c r="O101" s="58"/>
      <c r="P101" s="58"/>
      <c r="Q101" s="58"/>
      <c r="R101" s="58"/>
    </row>
    <row r="102" spans="10:18" ht="15" customHeight="1">
      <c r="J102" s="58"/>
      <c r="K102" s="58"/>
      <c r="L102" s="58"/>
      <c r="M102" s="58"/>
      <c r="N102" s="58"/>
      <c r="O102" s="58"/>
      <c r="P102" s="58"/>
      <c r="Q102" s="58"/>
      <c r="R102" s="58"/>
    </row>
    <row r="103" spans="10:18" ht="15" customHeight="1">
      <c r="J103" s="58"/>
      <c r="K103" s="58"/>
      <c r="L103" s="58"/>
      <c r="M103" s="58"/>
      <c r="N103" s="58"/>
      <c r="O103" s="58"/>
      <c r="P103" s="58"/>
      <c r="Q103" s="58"/>
      <c r="R103" s="58"/>
    </row>
    <row r="104" spans="10:18" ht="15" customHeight="1">
      <c r="J104" s="58"/>
      <c r="K104" s="58"/>
      <c r="L104" s="58"/>
      <c r="M104" s="58"/>
      <c r="N104" s="58"/>
      <c r="O104" s="58"/>
      <c r="P104" s="58"/>
      <c r="Q104" s="58"/>
      <c r="R104" s="58"/>
    </row>
    <row r="105" spans="10:18" ht="15" customHeight="1">
      <c r="J105" s="58"/>
      <c r="K105" s="58"/>
      <c r="L105" s="58"/>
      <c r="M105" s="58"/>
      <c r="N105" s="58"/>
      <c r="O105" s="58"/>
      <c r="P105" s="58"/>
      <c r="Q105" s="58"/>
      <c r="R105" s="58"/>
    </row>
    <row r="106" spans="10:18" ht="15" customHeight="1">
      <c r="J106" s="58"/>
      <c r="K106" s="58"/>
      <c r="L106" s="58"/>
      <c r="M106" s="58"/>
      <c r="N106" s="58"/>
      <c r="O106" s="58"/>
      <c r="P106" s="58"/>
      <c r="Q106" s="58"/>
      <c r="R106" s="58"/>
    </row>
    <row r="107" spans="10:18" ht="15" customHeight="1">
      <c r="J107" s="58"/>
      <c r="K107" s="58"/>
      <c r="L107" s="58"/>
      <c r="M107" s="58"/>
      <c r="N107" s="58"/>
      <c r="O107" s="58"/>
      <c r="P107" s="58"/>
      <c r="Q107" s="58"/>
      <c r="R107" s="58"/>
    </row>
    <row r="108" spans="10:18" ht="15" customHeight="1">
      <c r="J108" s="58"/>
      <c r="K108" s="58"/>
      <c r="L108" s="58"/>
      <c r="M108" s="58"/>
      <c r="N108" s="58"/>
      <c r="O108" s="58"/>
      <c r="P108" s="58"/>
      <c r="Q108" s="58"/>
      <c r="R108" s="58"/>
    </row>
    <row r="109" spans="10:18" ht="15" customHeight="1">
      <c r="J109" s="58"/>
      <c r="K109" s="58"/>
      <c r="L109" s="58"/>
      <c r="M109" s="58"/>
      <c r="N109" s="58"/>
      <c r="O109" s="58"/>
      <c r="P109" s="58"/>
      <c r="Q109" s="58"/>
      <c r="R109" s="58"/>
    </row>
    <row r="110" spans="10:18" ht="15" customHeight="1"/>
    <row r="111" spans="10:18" ht="15" customHeight="1"/>
    <row r="112" spans="10:18" ht="15" customHeight="1"/>
    <row r="113" ht="15" customHeight="1"/>
    <row r="114" ht="15" customHeight="1"/>
    <row r="115" ht="15" customHeight="1"/>
    <row r="116" ht="15" customHeight="1"/>
  </sheetData>
  <sheetProtection algorithmName="SHA-512" hashValue="W8manIDeGx1zs24gMgorS6JKt6v94oaqmMYcg5BPNsyk1+kHsC6zdL+OhLPcTHQROjbk/4378Aw7/s/Hcmoraw==" saltValue="9FSHdCTqzxYgP4Q3T53gDw==" spinCount="100000" sheet="1" objects="1" scenarios="1"/>
  <mergeCells count="22">
    <mergeCell ref="A78:A81"/>
    <mergeCell ref="V5:AA5"/>
    <mergeCell ref="B5:B6"/>
    <mergeCell ref="B27:B29"/>
    <mergeCell ref="C27:E28"/>
    <mergeCell ref="C5:E5"/>
    <mergeCell ref="L5:T5"/>
    <mergeCell ref="Q48:S49"/>
    <mergeCell ref="Q51:S51"/>
    <mergeCell ref="A13:A15"/>
    <mergeCell ref="A59:A61"/>
    <mergeCell ref="A35:A37"/>
    <mergeCell ref="C3:E3"/>
    <mergeCell ref="C74:H74"/>
    <mergeCell ref="C50:H50"/>
    <mergeCell ref="C48:H49"/>
    <mergeCell ref="G27:J27"/>
    <mergeCell ref="G5:G6"/>
    <mergeCell ref="H5:J5"/>
    <mergeCell ref="H3:J3"/>
    <mergeCell ref="J50:O50"/>
    <mergeCell ref="J48:O49"/>
  </mergeCells>
  <phoneticPr fontId="7" type="noConversion"/>
  <pageMargins left="1" right="1" top="1" bottom="1" header="0.25" footer="0.25"/>
  <pageSetup scale="34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Summary of order</vt:lpstr>
      <vt:lpstr>Holds </vt:lpstr>
      <vt:lpstr>Macros</vt:lpstr>
      <vt:lpstr>Hybrids</vt:lpstr>
      <vt:lpstr>Volumes</vt:lpstr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Mellot</cp:lastModifiedBy>
  <cp:lastPrinted>2024-05-31T10:29:34Z</cp:lastPrinted>
  <dcterms:created xsi:type="dcterms:W3CDTF">2021-02-20T11:11:30Z</dcterms:created>
  <dcterms:modified xsi:type="dcterms:W3CDTF">2026-10-21T09:05:34Z</dcterms:modified>
</cp:coreProperties>
</file>