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Drive partagés\Artline Drive\ArtLine\Commercial\Prices\Current Order sheet\"/>
    </mc:Choice>
  </mc:AlternateContent>
  <xr:revisionPtr revIDLastSave="0" documentId="13_ncr:1_{3EE0E656-BBE0-42D7-B4BF-1A78308CC56B}" xr6:coauthVersionLast="47" xr6:coauthVersionMax="47" xr10:uidLastSave="{00000000-0000-0000-0000-000000000000}"/>
  <bookViews>
    <workbookView xWindow="28680" yWindow="-120" windowWidth="29040" windowHeight="15720" tabRatio="810" firstSheet="5" activeTab="12" xr2:uid="{00000000-000D-0000-FFFF-FFFF00000000}"/>
  </bookViews>
  <sheets>
    <sheet name="RECAP" sheetId="1" r:id="rId1"/>
    <sheet name="Equipment" sheetId="17" r:id="rId2"/>
    <sheet name="PE-PU - Volx" sheetId="14" r:id="rId3"/>
    <sheet name="PE - CompositeX" sheetId="4" r:id="rId4"/>
    <sheet name="PU - CompositeX" sheetId="8" r:id="rId5"/>
    <sheet name="Packs CompositeX" sheetId="12" r:id="rId6"/>
    <sheet name="TP Thermoplastic - Ghold" sheetId="13" r:id="rId7"/>
    <sheet name="PU - Peak Performance USA" sheetId="16" r:id="rId8"/>
    <sheet name="GRP-PU - 360 Europe" sheetId="9" r:id="rId9"/>
    <sheet name="GRP - 360 Mexico" sheetId="15" r:id="rId10"/>
    <sheet name="GRP-PU - KastLine" sheetId="11" r:id="rId11"/>
    <sheet name="Wooden Volumes - Manusad" sheetId="7" r:id="rId12"/>
    <sheet name="Training &amp; Homewall" sheetId="10" r:id="rId13"/>
  </sheets>
  <definedNames>
    <definedName name="_xlnm.Print_Area" localSheetId="12">'Training &amp; Homewall'!$A$10:$I$34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4" i="10" l="1"/>
  <c r="D165" i="7"/>
  <c r="D18" i="11"/>
  <c r="E13" i="15"/>
  <c r="D13" i="9"/>
  <c r="E13" i="16"/>
  <c r="D28" i="13"/>
  <c r="D13" i="12"/>
  <c r="D14" i="8"/>
  <c r="D14" i="4"/>
  <c r="D17" i="14"/>
  <c r="D14" i="12"/>
  <c r="D15" i="12"/>
  <c r="D16" i="12"/>
  <c r="D17" i="12"/>
  <c r="D18" i="12"/>
  <c r="D19" i="12"/>
  <c r="D20" i="12"/>
  <c r="D21" i="12"/>
  <c r="D22" i="12"/>
  <c r="D23" i="12"/>
  <c r="D24" i="12"/>
  <c r="D25" i="12"/>
  <c r="D26" i="12"/>
  <c r="D12" i="12"/>
  <c r="K28" i="1"/>
  <c r="I3" i="17"/>
  <c r="J3" i="17"/>
  <c r="L3" i="17"/>
  <c r="M3" i="17"/>
  <c r="N3" i="17"/>
  <c r="H3" i="17"/>
  <c r="C5" i="1"/>
  <c r="D15" i="17"/>
  <c r="D13" i="17"/>
  <c r="BJ16" i="17"/>
  <c r="W8" i="17" s="1"/>
  <c r="BK16" i="17"/>
  <c r="X8" i="17" s="1"/>
  <c r="AV16" i="17"/>
  <c r="R8" i="17" s="1"/>
  <c r="AU16" i="17"/>
  <c r="Q8" i="17" s="1"/>
  <c r="AT16" i="17"/>
  <c r="P8" i="17" s="1"/>
  <c r="AS16" i="17"/>
  <c r="O8" i="17" s="1"/>
  <c r="AR16" i="17"/>
  <c r="N8" i="17" s="1"/>
  <c r="AQ16" i="17"/>
  <c r="M8" i="17" s="1"/>
  <c r="AP16" i="17"/>
  <c r="L8" i="17" s="1"/>
  <c r="AO16" i="17"/>
  <c r="K8" i="17" s="1"/>
  <c r="AN16" i="17"/>
  <c r="J8" i="17" s="1"/>
  <c r="AL16" i="17"/>
  <c r="H8" i="17" s="1"/>
  <c r="X16" i="17"/>
  <c r="Y16" i="17"/>
  <c r="AA16" i="17"/>
  <c r="AB16" i="17"/>
  <c r="AC16" i="17"/>
  <c r="W16" i="17"/>
  <c r="H16" i="17"/>
  <c r="I16" i="17"/>
  <c r="J16" i="17"/>
  <c r="K16" i="17"/>
  <c r="L16" i="17"/>
  <c r="M16" i="17"/>
  <c r="N16" i="17"/>
  <c r="O16" i="17"/>
  <c r="P16" i="17"/>
  <c r="Q16" i="17"/>
  <c r="R16" i="17"/>
  <c r="S16" i="17"/>
  <c r="T16" i="17"/>
  <c r="U16" i="17"/>
  <c r="D12" i="17"/>
  <c r="F12" i="17" s="1"/>
  <c r="D2" i="17"/>
  <c r="I50" i="11"/>
  <c r="S8" i="11"/>
  <c r="H50" i="11"/>
  <c r="J50" i="11"/>
  <c r="K50" i="11"/>
  <c r="L50" i="11"/>
  <c r="M50" i="11"/>
  <c r="N50" i="11"/>
  <c r="O50" i="11"/>
  <c r="P50" i="11"/>
  <c r="Q50" i="11"/>
  <c r="R50" i="11"/>
  <c r="S50" i="11"/>
  <c r="T50" i="11"/>
  <c r="U50" i="11"/>
  <c r="V50" i="11"/>
  <c r="BQ16" i="11"/>
  <c r="BQ50" i="11"/>
  <c r="BV23" i="11"/>
  <c r="BV24" i="11"/>
  <c r="BP19" i="11"/>
  <c r="BP20" i="11"/>
  <c r="BP21" i="11"/>
  <c r="AC33" i="11"/>
  <c r="AC24" i="11"/>
  <c r="AC23" i="11"/>
  <c r="AC19" i="11"/>
  <c r="F19" i="11"/>
  <c r="F20" i="11"/>
  <c r="F29" i="11"/>
  <c r="D19" i="11"/>
  <c r="BV19" i="11" s="1"/>
  <c r="D20" i="11"/>
  <c r="BV20" i="11" s="1"/>
  <c r="D21" i="11"/>
  <c r="AC21" i="11" s="1"/>
  <c r="D22" i="11"/>
  <c r="AC22" i="11" s="1"/>
  <c r="D23" i="11"/>
  <c r="BP23" i="11" s="1"/>
  <c r="D24" i="11"/>
  <c r="BP24" i="11" s="1"/>
  <c r="D25" i="11"/>
  <c r="BV25" i="11" s="1"/>
  <c r="D26" i="11"/>
  <c r="BV26" i="11" s="1"/>
  <c r="D27" i="11"/>
  <c r="BV27" i="11" s="1"/>
  <c r="D28" i="11"/>
  <c r="BV28" i="11" s="1"/>
  <c r="D29" i="11"/>
  <c r="AC29" i="11" s="1"/>
  <c r="D30" i="11"/>
  <c r="AC30" i="11" s="1"/>
  <c r="D31" i="11"/>
  <c r="F31" i="11" s="1"/>
  <c r="D32" i="11"/>
  <c r="F32" i="11" s="1"/>
  <c r="D33" i="11"/>
  <c r="BP33" i="11" s="1"/>
  <c r="D34" i="11"/>
  <c r="BP34" i="11" s="1"/>
  <c r="D35" i="11"/>
  <c r="BV35" i="11" s="1"/>
  <c r="F15" i="17" l="1"/>
  <c r="C4" i="17" s="1"/>
  <c r="BP15" i="17"/>
  <c r="Y8" i="17"/>
  <c r="BP13" i="17"/>
  <c r="F13" i="17"/>
  <c r="C3" i="17" s="1"/>
  <c r="C2" i="17" s="1"/>
  <c r="B5" i="1" s="1"/>
  <c r="F16" i="17"/>
  <c r="Z12" i="17"/>
  <c r="AM12" i="17"/>
  <c r="Z13" i="17"/>
  <c r="AM13" i="17"/>
  <c r="BP12" i="17"/>
  <c r="BP16" i="17" s="1"/>
  <c r="AA1" i="17" s="1"/>
  <c r="D5" i="1" s="1"/>
  <c r="BV31" i="11"/>
  <c r="AC20" i="11"/>
  <c r="BV30" i="11"/>
  <c r="AC25" i="11"/>
  <c r="AC35" i="11"/>
  <c r="BP35" i="11"/>
  <c r="BP32" i="11"/>
  <c r="BP31" i="11"/>
  <c r="BP30" i="11"/>
  <c r="F35" i="11"/>
  <c r="BP29" i="11"/>
  <c r="F30" i="11"/>
  <c r="BP22" i="11"/>
  <c r="BV34" i="11"/>
  <c r="BV33" i="11"/>
  <c r="F28" i="11"/>
  <c r="BV32" i="11"/>
  <c r="F27" i="11"/>
  <c r="AC26" i="11"/>
  <c r="F26" i="11"/>
  <c r="AC27" i="11"/>
  <c r="BP28" i="11"/>
  <c r="F25" i="11"/>
  <c r="AC28" i="11"/>
  <c r="BP27" i="11"/>
  <c r="BV29" i="11"/>
  <c r="F24" i="11"/>
  <c r="BP26" i="11"/>
  <c r="F23" i="11"/>
  <c r="BP25" i="11"/>
  <c r="F22" i="11"/>
  <c r="AC31" i="11"/>
  <c r="F21" i="11"/>
  <c r="AC32" i="11"/>
  <c r="BV22" i="11"/>
  <c r="AC34" i="11"/>
  <c r="F34" i="11"/>
  <c r="F33" i="11"/>
  <c r="BV21" i="11"/>
  <c r="G40" i="16"/>
  <c r="I36" i="16"/>
  <c r="S36" i="16"/>
  <c r="AQ36" i="16"/>
  <c r="AI36" i="16"/>
  <c r="AJ36" i="16"/>
  <c r="AK36" i="16"/>
  <c r="AL36" i="16"/>
  <c r="AM36" i="16"/>
  <c r="AN36" i="16"/>
  <c r="AO36" i="16"/>
  <c r="AP36" i="16"/>
  <c r="AR36" i="16"/>
  <c r="AH36" i="16"/>
  <c r="AO34" i="16"/>
  <c r="AN35" i="16"/>
  <c r="AN34" i="16"/>
  <c r="AL35" i="16"/>
  <c r="AL34" i="16"/>
  <c r="AI35" i="16"/>
  <c r="AH35" i="16"/>
  <c r="AI34" i="16"/>
  <c r="AH34" i="16"/>
  <c r="BE35" i="16"/>
  <c r="BE34" i="16"/>
  <c r="BK34" i="16"/>
  <c r="BK35" i="16"/>
  <c r="S35" i="16"/>
  <c r="T35" i="16"/>
  <c r="U35" i="16"/>
  <c r="V35" i="16"/>
  <c r="E39" i="16"/>
  <c r="E38" i="16"/>
  <c r="E12" i="16"/>
  <c r="E14" i="16"/>
  <c r="E15" i="16"/>
  <c r="E16" i="16"/>
  <c r="E17" i="16"/>
  <c r="E18" i="16"/>
  <c r="E19" i="16"/>
  <c r="E20" i="16"/>
  <c r="E21" i="16"/>
  <c r="E22" i="16"/>
  <c r="E23" i="16"/>
  <c r="E24" i="16"/>
  <c r="E25" i="16"/>
  <c r="E26" i="16"/>
  <c r="E27" i="16"/>
  <c r="E28" i="16"/>
  <c r="E29" i="16"/>
  <c r="E30" i="16"/>
  <c r="E31" i="16"/>
  <c r="E32" i="16"/>
  <c r="E33" i="16"/>
  <c r="E35" i="16"/>
  <c r="E34" i="16"/>
  <c r="Y36" i="16"/>
  <c r="J36" i="16"/>
  <c r="K36" i="16"/>
  <c r="L36" i="16"/>
  <c r="M36" i="16"/>
  <c r="N36" i="16"/>
  <c r="O36" i="16"/>
  <c r="P36" i="16"/>
  <c r="Q36" i="16"/>
  <c r="G35" i="16"/>
  <c r="Z16" i="17" l="1"/>
  <c r="K3" i="17" s="1"/>
  <c r="AM16" i="17"/>
  <c r="I8" i="17" s="1"/>
  <c r="BP18" i="11"/>
  <c r="BP50" i="11" s="1"/>
  <c r="AC18" i="11"/>
  <c r="AC50" i="11" s="1"/>
  <c r="F18" i="11"/>
  <c r="F50" i="11" s="1"/>
  <c r="BV18" i="11"/>
  <c r="BV50" i="11" s="1"/>
  <c r="Z165" i="7"/>
  <c r="Z169" i="7" s="1"/>
  <c r="D166" i="7"/>
  <c r="BT166" i="7" s="1"/>
  <c r="BT169" i="7" s="1"/>
  <c r="D167" i="7"/>
  <c r="BO167" i="7" s="1"/>
  <c r="AB167" i="7"/>
  <c r="D168" i="7"/>
  <c r="F168" i="7" s="1"/>
  <c r="AC168" i="7"/>
  <c r="AB169" i="7"/>
  <c r="AC169" i="7"/>
  <c r="BO165" i="7"/>
  <c r="BO166" i="7"/>
  <c r="E12" i="15"/>
  <c r="BN12" i="15"/>
  <c r="BN13" i="15"/>
  <c r="E14" i="15"/>
  <c r="AA14" i="15" s="1"/>
  <c r="BN14" i="15"/>
  <c r="E15" i="15"/>
  <c r="AA15" i="15" s="1"/>
  <c r="E41" i="15"/>
  <c r="AB41" i="15" s="1"/>
  <c r="BN41" i="15"/>
  <c r="E40" i="15"/>
  <c r="G40" i="15" s="1"/>
  <c r="BN40" i="15"/>
  <c r="E39" i="15"/>
  <c r="AA39" i="15" s="1"/>
  <c r="BN39" i="15"/>
  <c r="E38" i="15"/>
  <c r="AA38" i="15" s="1"/>
  <c r="BN38" i="15"/>
  <c r="E37" i="15"/>
  <c r="BN37" i="15" s="1"/>
  <c r="E36" i="15"/>
  <c r="G36" i="15" s="1"/>
  <c r="E35" i="15"/>
  <c r="BN35" i="15"/>
  <c r="E34" i="15"/>
  <c r="BN34" i="15" s="1"/>
  <c r="E33" i="15"/>
  <c r="AA33" i="15" s="1"/>
  <c r="BN33" i="15"/>
  <c r="E32" i="15"/>
  <c r="AA32" i="15" s="1"/>
  <c r="BN32" i="15"/>
  <c r="E31" i="15"/>
  <c r="G31" i="15" s="1"/>
  <c r="BN31" i="15"/>
  <c r="E30" i="15"/>
  <c r="AA30" i="15" s="1"/>
  <c r="BN30" i="15"/>
  <c r="E29" i="15"/>
  <c r="AA29" i="15" s="1"/>
  <c r="BN29" i="15"/>
  <c r="E28" i="15"/>
  <c r="BN28" i="15" s="1"/>
  <c r="E27" i="15"/>
  <c r="BN27" i="15"/>
  <c r="E26" i="15"/>
  <c r="BT26" i="15" s="1"/>
  <c r="E25" i="15"/>
  <c r="AA25" i="15" s="1"/>
  <c r="E24" i="15"/>
  <c r="BT24" i="15" s="1"/>
  <c r="BN24" i="15"/>
  <c r="E23" i="15"/>
  <c r="AA23" i="15" s="1"/>
  <c r="BN23" i="15"/>
  <c r="E22" i="15"/>
  <c r="BT22" i="15" s="1"/>
  <c r="BN22" i="15"/>
  <c r="E21" i="15"/>
  <c r="G21" i="15" s="1"/>
  <c r="E20" i="15"/>
  <c r="BN20" i="15" s="1"/>
  <c r="E19" i="15"/>
  <c r="BT19" i="15" s="1"/>
  <c r="BN19" i="15"/>
  <c r="E18" i="15"/>
  <c r="G18" i="15" s="1"/>
  <c r="E17" i="15"/>
  <c r="G17" i="15" s="1"/>
  <c r="E16" i="15"/>
  <c r="BN16" i="15"/>
  <c r="G12" i="16"/>
  <c r="BE12" i="16"/>
  <c r="T13" i="16"/>
  <c r="BE13" i="16"/>
  <c r="T14" i="16"/>
  <c r="T15" i="16"/>
  <c r="U20" i="16"/>
  <c r="G19" i="16"/>
  <c r="BK18" i="16"/>
  <c r="BK38" i="16"/>
  <c r="BK39" i="16"/>
  <c r="BK16" i="16"/>
  <c r="BK17" i="16"/>
  <c r="AH21" i="16"/>
  <c r="AH22" i="16"/>
  <c r="G23" i="16"/>
  <c r="V24" i="16"/>
  <c r="W25" i="16"/>
  <c r="AL26" i="16"/>
  <c r="G27" i="16"/>
  <c r="W27" i="16"/>
  <c r="G28" i="16"/>
  <c r="E40" i="16"/>
  <c r="AL40" i="16" s="1"/>
  <c r="G29" i="16"/>
  <c r="BK30" i="16"/>
  <c r="AM31" i="16"/>
  <c r="X31" i="16"/>
  <c r="G32" i="16"/>
  <c r="G33" i="16"/>
  <c r="AA12" i="15"/>
  <c r="AA17" i="15"/>
  <c r="AA35" i="15"/>
  <c r="AA34" i="15"/>
  <c r="AA27" i="15"/>
  <c r="AA24" i="15"/>
  <c r="AA22" i="15"/>
  <c r="AA21" i="15"/>
  <c r="AA20" i="15"/>
  <c r="AA19" i="15"/>
  <c r="AB16" i="15"/>
  <c r="AB17" i="15"/>
  <c r="BK25" i="16"/>
  <c r="C11" i="1"/>
  <c r="P8" i="16"/>
  <c r="Q8" i="16"/>
  <c r="R8" i="16"/>
  <c r="S8" i="16"/>
  <c r="S41" i="16"/>
  <c r="BF41" i="16"/>
  <c r="BE41" i="16"/>
  <c r="AR41" i="16"/>
  <c r="AQ41" i="16"/>
  <c r="AP41" i="16"/>
  <c r="AO41" i="16"/>
  <c r="AN41" i="16"/>
  <c r="AM41" i="16"/>
  <c r="AK41" i="16"/>
  <c r="AJ41" i="16"/>
  <c r="AI41" i="16"/>
  <c r="Y41" i="16"/>
  <c r="X41" i="16"/>
  <c r="V41" i="16"/>
  <c r="U41" i="16"/>
  <c r="Q41" i="16"/>
  <c r="P41" i="16"/>
  <c r="O41" i="16"/>
  <c r="N41" i="16"/>
  <c r="M41" i="16"/>
  <c r="L41" i="16"/>
  <c r="K41" i="16"/>
  <c r="J41" i="16"/>
  <c r="I41" i="16"/>
  <c r="BF36" i="16"/>
  <c r="AS118" i="4"/>
  <c r="O8" i="4" s="1"/>
  <c r="AR118" i="4"/>
  <c r="N8" i="4" s="1"/>
  <c r="I118" i="4"/>
  <c r="J118" i="4"/>
  <c r="K118" i="4"/>
  <c r="L118" i="4"/>
  <c r="M118" i="4"/>
  <c r="N118" i="4"/>
  <c r="O118" i="4"/>
  <c r="P118" i="4"/>
  <c r="Q118" i="4"/>
  <c r="R118" i="4"/>
  <c r="S118" i="4"/>
  <c r="T118" i="4"/>
  <c r="U118" i="4"/>
  <c r="H118" i="4"/>
  <c r="D83" i="4"/>
  <c r="AA83" i="4" s="1"/>
  <c r="F83" i="4"/>
  <c r="U201" i="8"/>
  <c r="T201" i="8"/>
  <c r="S201" i="8"/>
  <c r="R201" i="8"/>
  <c r="Q201" i="8"/>
  <c r="P201" i="8"/>
  <c r="O201" i="8"/>
  <c r="N201" i="8"/>
  <c r="M201" i="8"/>
  <c r="L201" i="8"/>
  <c r="K201" i="8"/>
  <c r="J201" i="8"/>
  <c r="I201" i="8"/>
  <c r="H201" i="8"/>
  <c r="AU201" i="8"/>
  <c r="AV201" i="8"/>
  <c r="BJ201" i="8"/>
  <c r="D152" i="8"/>
  <c r="AB152" i="8" s="1"/>
  <c r="F152" i="8"/>
  <c r="AO83" i="4"/>
  <c r="BP83" i="4"/>
  <c r="AN83" i="4"/>
  <c r="D89" i="11"/>
  <c r="BP89" i="11" s="1"/>
  <c r="D59" i="11"/>
  <c r="AC59" i="11" s="1"/>
  <c r="D62" i="11"/>
  <c r="BV62" i="11" s="1"/>
  <c r="D63" i="11"/>
  <c r="F63" i="11" s="1"/>
  <c r="BV63" i="11"/>
  <c r="D64" i="11"/>
  <c r="BP64" i="11" s="1"/>
  <c r="AC64" i="11"/>
  <c r="D65" i="11"/>
  <c r="BP65" i="11" s="1"/>
  <c r="BV65" i="11"/>
  <c r="D66" i="11"/>
  <c r="BV66" i="11" s="1"/>
  <c r="D67" i="11"/>
  <c r="F67" i="11" s="1"/>
  <c r="D68" i="11"/>
  <c r="F68" i="11" s="1"/>
  <c r="D69" i="11"/>
  <c r="F69" i="11" s="1"/>
  <c r="D70" i="11"/>
  <c r="F70" i="11" s="1"/>
  <c r="D71" i="11"/>
  <c r="AC71" i="11" s="1"/>
  <c r="BV71" i="11"/>
  <c r="D72" i="11"/>
  <c r="BV72" i="11" s="1"/>
  <c r="D73" i="11"/>
  <c r="BP73" i="11" s="1"/>
  <c r="AD73" i="11"/>
  <c r="D74" i="11"/>
  <c r="BP74" i="11"/>
  <c r="D75" i="11"/>
  <c r="F75" i="11" s="1"/>
  <c r="D76" i="11"/>
  <c r="BV76" i="11" s="1"/>
  <c r="D77" i="11"/>
  <c r="AC77" i="11" s="1"/>
  <c r="D78" i="11"/>
  <c r="F78" i="11" s="1"/>
  <c r="D79" i="11"/>
  <c r="F79" i="11" s="1"/>
  <c r="D80" i="11"/>
  <c r="BV80" i="11" s="1"/>
  <c r="D81" i="11"/>
  <c r="AC81" i="11" s="1"/>
  <c r="F81" i="11"/>
  <c r="D82" i="11"/>
  <c r="F82" i="11" s="1"/>
  <c r="D83" i="11"/>
  <c r="D84" i="11"/>
  <c r="BV84" i="11" s="1"/>
  <c r="D85" i="11"/>
  <c r="AD85" i="11" s="1"/>
  <c r="V86" i="11"/>
  <c r="U86" i="11"/>
  <c r="T86" i="11"/>
  <c r="S86" i="11"/>
  <c r="R86" i="11"/>
  <c r="Q86" i="11"/>
  <c r="P86" i="11"/>
  <c r="O86" i="11"/>
  <c r="N86" i="11"/>
  <c r="M86" i="11"/>
  <c r="L86" i="11"/>
  <c r="K86" i="11"/>
  <c r="J86" i="11"/>
  <c r="I86" i="11"/>
  <c r="H86" i="11"/>
  <c r="BQ86" i="11"/>
  <c r="D2" i="7"/>
  <c r="D2" i="9"/>
  <c r="D2" i="11"/>
  <c r="C14" i="1" s="1"/>
  <c r="D2" i="10"/>
  <c r="C16" i="1" s="1"/>
  <c r="C6" i="1"/>
  <c r="BQ124" i="11"/>
  <c r="BA124" i="11"/>
  <c r="AZ124" i="11"/>
  <c r="AD124" i="11"/>
  <c r="AE124" i="11"/>
  <c r="I124" i="11"/>
  <c r="J124" i="11"/>
  <c r="K124" i="11"/>
  <c r="L124" i="11"/>
  <c r="M124" i="11"/>
  <c r="N124" i="11"/>
  <c r="O124" i="11"/>
  <c r="P124" i="11"/>
  <c r="Q124" i="11"/>
  <c r="R124" i="11"/>
  <c r="S124" i="11"/>
  <c r="T124" i="11"/>
  <c r="U124" i="11"/>
  <c r="V124" i="11"/>
  <c r="H124" i="11"/>
  <c r="BQ132" i="11"/>
  <c r="BR131" i="11"/>
  <c r="BP131" i="11" s="1"/>
  <c r="AD132" i="11"/>
  <c r="AE132" i="11"/>
  <c r="AG131" i="11"/>
  <c r="AH131" i="11"/>
  <c r="AI131" i="11"/>
  <c r="AJ131" i="11"/>
  <c r="AB131" i="11" s="1"/>
  <c r="AB132" i="11" s="1"/>
  <c r="AK131" i="11"/>
  <c r="AC131" i="11" s="1"/>
  <c r="AC132" i="11" s="1"/>
  <c r="AF131" i="11"/>
  <c r="BC131" i="11"/>
  <c r="BD131" i="11"/>
  <c r="BE131" i="11"/>
  <c r="BF131" i="11"/>
  <c r="BG131" i="11"/>
  <c r="BH131" i="11"/>
  <c r="BI131" i="11"/>
  <c r="BJ131" i="11"/>
  <c r="AW131" i="11" s="1"/>
  <c r="AW132" i="11" s="1"/>
  <c r="BK131" i="11"/>
  <c r="BL131" i="11"/>
  <c r="BB131" i="11"/>
  <c r="AO131" i="11" s="1"/>
  <c r="AZ132" i="11"/>
  <c r="BA132" i="11"/>
  <c r="V132" i="11"/>
  <c r="I132" i="11"/>
  <c r="J132" i="11"/>
  <c r="K132" i="11"/>
  <c r="L132" i="11"/>
  <c r="M132" i="11"/>
  <c r="N132" i="11"/>
  <c r="O132" i="11"/>
  <c r="P132" i="11"/>
  <c r="Q132" i="11"/>
  <c r="R132" i="11"/>
  <c r="S132" i="11"/>
  <c r="T132" i="11"/>
  <c r="U132" i="11"/>
  <c r="H132" i="11"/>
  <c r="D131" i="11"/>
  <c r="BJ47" i="13"/>
  <c r="BH47" i="13" s="1"/>
  <c r="BJ39" i="13"/>
  <c r="BH39" i="13" s="1"/>
  <c r="BP75" i="11"/>
  <c r="AC68" i="11"/>
  <c r="BV68" i="11"/>
  <c r="F80" i="11"/>
  <c r="AC80" i="11"/>
  <c r="BU130" i="11"/>
  <c r="BR130" i="11"/>
  <c r="BF130" i="11"/>
  <c r="BE130" i="11"/>
  <c r="BC130" i="11"/>
  <c r="AH130" i="11"/>
  <c r="AJ130" i="11"/>
  <c r="AK130" i="11"/>
  <c r="AF130" i="11"/>
  <c r="BU129" i="11"/>
  <c r="BR129" i="11"/>
  <c r="BL129" i="11"/>
  <c r="BK129" i="11"/>
  <c r="BJ129" i="11"/>
  <c r="BI129" i="11"/>
  <c r="BH129" i="11"/>
  <c r="BG129" i="11"/>
  <c r="BF129" i="11"/>
  <c r="BE129" i="11"/>
  <c r="BD129" i="11"/>
  <c r="BB129" i="11"/>
  <c r="AG129" i="11"/>
  <c r="AI129" i="11"/>
  <c r="AJ129" i="11"/>
  <c r="AK129" i="11"/>
  <c r="AF129" i="11"/>
  <c r="BU128" i="11"/>
  <c r="BG128" i="11"/>
  <c r="BF128" i="11"/>
  <c r="BE128" i="11"/>
  <c r="BD128" i="11"/>
  <c r="BC128" i="11"/>
  <c r="BB128" i="11"/>
  <c r="AG128" i="11"/>
  <c r="AH128" i="11"/>
  <c r="AI128" i="11"/>
  <c r="AJ128" i="11"/>
  <c r="BU127" i="11"/>
  <c r="BI127" i="11"/>
  <c r="BF127" i="11"/>
  <c r="BE127" i="11"/>
  <c r="BD127" i="11"/>
  <c r="BC127" i="11"/>
  <c r="BB127" i="11"/>
  <c r="AG127" i="11"/>
  <c r="AI127" i="11"/>
  <c r="AJ127" i="11"/>
  <c r="AK127" i="11"/>
  <c r="BU126" i="11"/>
  <c r="BR126" i="11"/>
  <c r="BC126" i="11"/>
  <c r="BD126" i="11"/>
  <c r="BB126" i="11"/>
  <c r="AG126" i="11"/>
  <c r="AH126" i="11"/>
  <c r="AI126" i="11"/>
  <c r="AF126" i="11"/>
  <c r="D130" i="11"/>
  <c r="Y130" i="11" s="1"/>
  <c r="D129" i="11"/>
  <c r="F129" i="11" s="1"/>
  <c r="D128" i="11"/>
  <c r="F128" i="11" s="1"/>
  <c r="D127" i="11"/>
  <c r="F127" i="11" s="1"/>
  <c r="D126" i="11"/>
  <c r="F126" i="11" s="1"/>
  <c r="H189" i="7"/>
  <c r="R189" i="7"/>
  <c r="AD189" i="7"/>
  <c r="X189" i="7"/>
  <c r="Q189" i="7"/>
  <c r="P189" i="7"/>
  <c r="O189" i="7"/>
  <c r="N189" i="7"/>
  <c r="M189" i="7"/>
  <c r="L189" i="7"/>
  <c r="K189" i="7"/>
  <c r="J189" i="7"/>
  <c r="I189" i="7"/>
  <c r="D188" i="7"/>
  <c r="BT188" i="7"/>
  <c r="AB189" i="7"/>
  <c r="D187" i="7"/>
  <c r="D186" i="7"/>
  <c r="BO186" i="7"/>
  <c r="D185" i="7"/>
  <c r="F185" i="7" s="1"/>
  <c r="AD183" i="7"/>
  <c r="X183" i="7"/>
  <c r="R183" i="7"/>
  <c r="Q183" i="7"/>
  <c r="P183" i="7"/>
  <c r="O183" i="7"/>
  <c r="N183" i="7"/>
  <c r="M183" i="7"/>
  <c r="L183" i="7"/>
  <c r="K183" i="7"/>
  <c r="J183" i="7"/>
  <c r="I183" i="7"/>
  <c r="H183" i="7"/>
  <c r="D182" i="7"/>
  <c r="AC182" i="7" s="1"/>
  <c r="Z182" i="7"/>
  <c r="D181" i="7"/>
  <c r="BT181" i="7" s="1"/>
  <c r="BO181" i="7"/>
  <c r="D180" i="7"/>
  <c r="BT180" i="7"/>
  <c r="D179" i="7"/>
  <c r="BO179" i="7" s="1"/>
  <c r="Y177" i="7"/>
  <c r="Z177" i="7"/>
  <c r="AD177" i="7"/>
  <c r="X177" i="7"/>
  <c r="O169" i="7"/>
  <c r="H177" i="7"/>
  <c r="D172" i="7"/>
  <c r="F172" i="7" s="1"/>
  <c r="D173" i="7"/>
  <c r="BT173" i="7" s="1"/>
  <c r="BO173" i="7"/>
  <c r="D174" i="7"/>
  <c r="AB174" i="7"/>
  <c r="D175" i="7"/>
  <c r="BT175" i="7"/>
  <c r="D176" i="7"/>
  <c r="AC176" i="7" s="1"/>
  <c r="F176" i="7"/>
  <c r="R177" i="7"/>
  <c r="Q177" i="7"/>
  <c r="P177" i="7"/>
  <c r="O177" i="7"/>
  <c r="N177" i="7"/>
  <c r="M177" i="7"/>
  <c r="L177" i="7"/>
  <c r="K177" i="7"/>
  <c r="J177" i="7"/>
  <c r="I177" i="7"/>
  <c r="D171" i="7"/>
  <c r="BT171" i="7"/>
  <c r="R169" i="7"/>
  <c r="Q169" i="7"/>
  <c r="P169" i="7"/>
  <c r="N169" i="7"/>
  <c r="M169" i="7"/>
  <c r="L169" i="7"/>
  <c r="K169" i="7"/>
  <c r="J169" i="7"/>
  <c r="I169" i="7"/>
  <c r="H169" i="7"/>
  <c r="BT165" i="7"/>
  <c r="F173" i="7"/>
  <c r="F171" i="7"/>
  <c r="AA171" i="7"/>
  <c r="AA177" i="7" s="1"/>
  <c r="F165" i="7"/>
  <c r="F169" i="7" s="1"/>
  <c r="F187" i="7"/>
  <c r="BO172" i="7"/>
  <c r="AB173" i="7"/>
  <c r="AB177" i="7" s="1"/>
  <c r="F186" i="7"/>
  <c r="BT186" i="7"/>
  <c r="BO175" i="7"/>
  <c r="AC175" i="7"/>
  <c r="BO174" i="7"/>
  <c r="F175" i="7"/>
  <c r="AA172" i="7"/>
  <c r="AB183" i="7"/>
  <c r="F174" i="7"/>
  <c r="BO171" i="7"/>
  <c r="BT174" i="7"/>
  <c r="F166" i="7"/>
  <c r="BT172" i="7"/>
  <c r="BT176" i="7"/>
  <c r="F167" i="7"/>
  <c r="BT168" i="7"/>
  <c r="BT167" i="7"/>
  <c r="H48" i="13"/>
  <c r="BI48" i="13"/>
  <c r="AU48" i="13"/>
  <c r="AT48" i="13"/>
  <c r="Q8" i="13" s="1"/>
  <c r="AS48" i="13"/>
  <c r="P8" i="13" s="1"/>
  <c r="AR48" i="13"/>
  <c r="AQ48" i="13"/>
  <c r="AP48" i="13"/>
  <c r="AO48" i="13"/>
  <c r="AN48" i="13"/>
  <c r="AM48" i="13"/>
  <c r="AB48" i="13"/>
  <c r="AA48" i="13"/>
  <c r="Z48" i="13"/>
  <c r="T48" i="13"/>
  <c r="S48" i="13"/>
  <c r="R48" i="13"/>
  <c r="Q48" i="13"/>
  <c r="P48" i="13"/>
  <c r="O48" i="13"/>
  <c r="N48" i="13"/>
  <c r="M48" i="13"/>
  <c r="L48" i="13"/>
  <c r="K48" i="13"/>
  <c r="J48" i="13"/>
  <c r="I48" i="13"/>
  <c r="D47" i="13"/>
  <c r="F47" i="13" s="1"/>
  <c r="D46" i="13"/>
  <c r="F46" i="13" s="1"/>
  <c r="F48" i="13" s="1"/>
  <c r="D45" i="13"/>
  <c r="BN45" i="13" s="1"/>
  <c r="D44" i="13"/>
  <c r="X44" i="13"/>
  <c r="D43" i="13"/>
  <c r="F43" i="13"/>
  <c r="D42" i="13"/>
  <c r="BH42" i="13"/>
  <c r="H40" i="13"/>
  <c r="BI40" i="13"/>
  <c r="AU40" i="13"/>
  <c r="AT40" i="13"/>
  <c r="AS40" i="13"/>
  <c r="AR40" i="13"/>
  <c r="AQ40" i="13"/>
  <c r="AP40" i="13"/>
  <c r="AO40" i="13"/>
  <c r="AN40" i="13"/>
  <c r="AM40" i="13"/>
  <c r="AB40" i="13"/>
  <c r="AA40" i="13"/>
  <c r="Z40" i="13"/>
  <c r="T40" i="13"/>
  <c r="S40" i="13"/>
  <c r="R40" i="13"/>
  <c r="Q40" i="13"/>
  <c r="P40" i="13"/>
  <c r="O40" i="13"/>
  <c r="N40" i="13"/>
  <c r="M40" i="13"/>
  <c r="L40" i="13"/>
  <c r="K40" i="13"/>
  <c r="J40" i="13"/>
  <c r="I40" i="13"/>
  <c r="D39" i="13"/>
  <c r="BN39" i="13" s="1"/>
  <c r="C39" i="13"/>
  <c r="D38" i="13"/>
  <c r="BN38" i="13" s="1"/>
  <c r="D37" i="13"/>
  <c r="BN37" i="13" s="1"/>
  <c r="D36" i="13"/>
  <c r="F36" i="13" s="1"/>
  <c r="BN36" i="13"/>
  <c r="D35" i="13"/>
  <c r="X35" i="13" s="1"/>
  <c r="AK35" i="13"/>
  <c r="D34" i="13"/>
  <c r="AK34" i="13" s="1"/>
  <c r="AK40" i="13" s="1"/>
  <c r="D33" i="13"/>
  <c r="BH33" i="13" s="1"/>
  <c r="D32" i="13"/>
  <c r="X32" i="13" s="1"/>
  <c r="D31" i="13"/>
  <c r="BN31" i="13" s="1"/>
  <c r="D30" i="13"/>
  <c r="BN30" i="13"/>
  <c r="D29" i="13"/>
  <c r="BN29" i="13" s="1"/>
  <c r="F29" i="13"/>
  <c r="BH28" i="13"/>
  <c r="BN28" i="13"/>
  <c r="D27" i="13"/>
  <c r="V27" i="13" s="1"/>
  <c r="BH27" i="13"/>
  <c r="D37" i="11"/>
  <c r="BV37" i="11" s="1"/>
  <c r="D38" i="11"/>
  <c r="AD38" i="11" s="1"/>
  <c r="D39" i="11"/>
  <c r="AD39" i="11" s="1"/>
  <c r="D40" i="11"/>
  <c r="AD40" i="11" s="1"/>
  <c r="D41" i="11"/>
  <c r="F41" i="11" s="1"/>
  <c r="D42" i="11"/>
  <c r="BV42" i="11" s="1"/>
  <c r="D43" i="11"/>
  <c r="BP43" i="11" s="1"/>
  <c r="D44" i="11"/>
  <c r="D45" i="11"/>
  <c r="BV45" i="11" s="1"/>
  <c r="D46" i="11"/>
  <c r="AD46" i="11" s="1"/>
  <c r="D47" i="11"/>
  <c r="BP47" i="11" s="1"/>
  <c r="D48" i="11"/>
  <c r="BV48" i="11" s="1"/>
  <c r="D49" i="11"/>
  <c r="AE49" i="11" s="1"/>
  <c r="D36" i="11"/>
  <c r="I16" i="11"/>
  <c r="J16" i="11"/>
  <c r="K16" i="11"/>
  <c r="L16" i="11"/>
  <c r="M16" i="11"/>
  <c r="N16" i="11"/>
  <c r="O16" i="11"/>
  <c r="P16" i="11"/>
  <c r="Q16" i="11"/>
  <c r="R16" i="11"/>
  <c r="S16" i="11"/>
  <c r="T16" i="11"/>
  <c r="U16" i="11"/>
  <c r="V16" i="11"/>
  <c r="H16" i="11"/>
  <c r="D15" i="11"/>
  <c r="AD15" i="11" s="1"/>
  <c r="D14" i="11"/>
  <c r="BV14" i="11" s="1"/>
  <c r="D13" i="11"/>
  <c r="BP13" i="11" s="1"/>
  <c r="BV13" i="11"/>
  <c r="D58" i="11"/>
  <c r="BP58" i="11" s="1"/>
  <c r="D57" i="11"/>
  <c r="BV57" i="11" s="1"/>
  <c r="D56" i="11"/>
  <c r="D90" i="11"/>
  <c r="BV90" i="11" s="1"/>
  <c r="F90" i="11"/>
  <c r="D91" i="11"/>
  <c r="Y91" i="11" s="1"/>
  <c r="D92" i="11"/>
  <c r="F92" i="11" s="1"/>
  <c r="D93" i="11"/>
  <c r="BV93" i="11" s="1"/>
  <c r="F93" i="11"/>
  <c r="D94" i="11"/>
  <c r="D95" i="11"/>
  <c r="Z95" i="11" s="1"/>
  <c r="D96" i="11"/>
  <c r="F96" i="11"/>
  <c r="D97" i="11"/>
  <c r="AA97" i="11" s="1"/>
  <c r="D98" i="11"/>
  <c r="F98" i="11" s="1"/>
  <c r="D99" i="11"/>
  <c r="BV99" i="11" s="1"/>
  <c r="D100" i="11"/>
  <c r="AS100" i="11" s="1"/>
  <c r="D101" i="11"/>
  <c r="AT101" i="11" s="1"/>
  <c r="D102" i="11"/>
  <c r="F102" i="11" s="1"/>
  <c r="D103" i="11"/>
  <c r="F103" i="11" s="1"/>
  <c r="D104" i="11"/>
  <c r="BV104" i="11" s="1"/>
  <c r="D105" i="11"/>
  <c r="F105" i="11" s="1"/>
  <c r="D106" i="11"/>
  <c r="D107" i="11"/>
  <c r="AB107" i="11" s="1"/>
  <c r="F107" i="11"/>
  <c r="D108" i="11"/>
  <c r="F108" i="11" s="1"/>
  <c r="D109" i="11"/>
  <c r="AY109" i="11" s="1"/>
  <c r="D110" i="11"/>
  <c r="AP110" i="11" s="1"/>
  <c r="D111" i="11"/>
  <c r="BV111" i="11" s="1"/>
  <c r="D112" i="11"/>
  <c r="D113" i="11"/>
  <c r="AB113" i="11" s="1"/>
  <c r="F113" i="11"/>
  <c r="D114" i="11"/>
  <c r="AS114" i="11" s="1"/>
  <c r="D115" i="11"/>
  <c r="AC115" i="11" s="1"/>
  <c r="F115" i="11"/>
  <c r="D116" i="11"/>
  <c r="BV116" i="11" s="1"/>
  <c r="AC116" i="11"/>
  <c r="D117" i="11"/>
  <c r="BV117" i="11" s="1"/>
  <c r="D118" i="11"/>
  <c r="F118" i="11" s="1"/>
  <c r="D119" i="11"/>
  <c r="Z119" i="11" s="1"/>
  <c r="F119" i="11"/>
  <c r="D120" i="11"/>
  <c r="F120" i="11" s="1"/>
  <c r="D123" i="11"/>
  <c r="BV123" i="11" s="1"/>
  <c r="D121" i="11"/>
  <c r="BV121" i="11" s="1"/>
  <c r="D122" i="11"/>
  <c r="AA122" i="11" s="1"/>
  <c r="BH32" i="13"/>
  <c r="X39" i="13"/>
  <c r="AL39" i="13"/>
  <c r="AK39" i="13"/>
  <c r="AL38" i="13"/>
  <c r="F37" i="13"/>
  <c r="AL37" i="13"/>
  <c r="AL40" i="13" s="1"/>
  <c r="BH46" i="13"/>
  <c r="Y45" i="13"/>
  <c r="Y48" i="13" s="1"/>
  <c r="V28" i="13"/>
  <c r="Y46" i="13"/>
  <c r="V42" i="13"/>
  <c r="V48" i="13" s="1"/>
  <c r="BN42" i="13"/>
  <c r="X43" i="13"/>
  <c r="X48" i="13" s="1"/>
  <c r="BV98" i="11"/>
  <c r="Y90" i="11"/>
  <c r="AO90" i="11"/>
  <c r="AX107" i="11"/>
  <c r="BH44" i="13"/>
  <c r="BN44" i="13"/>
  <c r="F42" i="13"/>
  <c r="BH43" i="13"/>
  <c r="F45" i="13"/>
  <c r="V47" i="13"/>
  <c r="BN43" i="13"/>
  <c r="W47" i="13"/>
  <c r="W48" i="13"/>
  <c r="BH45" i="13"/>
  <c r="X47" i="13"/>
  <c r="AK48" i="13"/>
  <c r="BN47" i="13"/>
  <c r="F44" i="13"/>
  <c r="Y47" i="13"/>
  <c r="AL48" i="13"/>
  <c r="BN35" i="13"/>
  <c r="BN33" i="13"/>
  <c r="Y36" i="13"/>
  <c r="F33" i="13"/>
  <c r="X33" i="13"/>
  <c r="W39" i="13"/>
  <c r="F39" i="13"/>
  <c r="W29" i="13"/>
  <c r="W40" i="13" s="1"/>
  <c r="BH29" i="13"/>
  <c r="BN32" i="13"/>
  <c r="Y37" i="13"/>
  <c r="BN27" i="13"/>
  <c r="F31" i="13"/>
  <c r="F28" i="13"/>
  <c r="X31" i="13"/>
  <c r="BH31" i="13"/>
  <c r="X30" i="13"/>
  <c r="BH30" i="13"/>
  <c r="F32" i="13"/>
  <c r="F30" i="13"/>
  <c r="Y38" i="13"/>
  <c r="D13" i="1"/>
  <c r="C13" i="1"/>
  <c r="U27" i="12"/>
  <c r="AB33" i="8"/>
  <c r="AC33" i="8"/>
  <c r="AD33" i="8"/>
  <c r="AE33" i="8"/>
  <c r="AF33" i="8"/>
  <c r="AG33" i="8"/>
  <c r="AH33" i="8"/>
  <c r="AI33" i="8"/>
  <c r="AJ33" i="8"/>
  <c r="T33" i="8"/>
  <c r="H33" i="8"/>
  <c r="U26" i="4"/>
  <c r="X26" i="4"/>
  <c r="AB26" i="4"/>
  <c r="AC26" i="4"/>
  <c r="I33" i="8"/>
  <c r="J33" i="8"/>
  <c r="K33" i="8"/>
  <c r="L33" i="8"/>
  <c r="M33" i="8"/>
  <c r="N33" i="8"/>
  <c r="O33" i="8"/>
  <c r="P33" i="8"/>
  <c r="Q33" i="8"/>
  <c r="R33" i="8"/>
  <c r="S33" i="8"/>
  <c r="U33" i="8"/>
  <c r="M26" i="4"/>
  <c r="N72" i="8"/>
  <c r="N90" i="8"/>
  <c r="N136" i="8"/>
  <c r="N150" i="8"/>
  <c r="N225" i="8"/>
  <c r="D12" i="4"/>
  <c r="F12" i="4" s="1"/>
  <c r="BP12" i="4"/>
  <c r="D18" i="14"/>
  <c r="F18" i="14" s="1"/>
  <c r="N163" i="7"/>
  <c r="O163" i="7"/>
  <c r="N157" i="7"/>
  <c r="O157" i="7"/>
  <c r="N146" i="7"/>
  <c r="O146" i="7"/>
  <c r="N138" i="7"/>
  <c r="O138" i="7"/>
  <c r="N132" i="7"/>
  <c r="O132" i="7"/>
  <c r="N118" i="7"/>
  <c r="O118" i="7"/>
  <c r="N108" i="7"/>
  <c r="O108" i="7"/>
  <c r="N85" i="7"/>
  <c r="O85" i="7"/>
  <c r="N71" i="7"/>
  <c r="O71" i="7"/>
  <c r="N63" i="7"/>
  <c r="O63" i="7"/>
  <c r="H163" i="7"/>
  <c r="D161" i="7"/>
  <c r="BT161" i="7"/>
  <c r="D160" i="7"/>
  <c r="BT160" i="7" s="1"/>
  <c r="D159" i="7"/>
  <c r="BT159" i="7" s="1"/>
  <c r="R163" i="7"/>
  <c r="Q163" i="7"/>
  <c r="P163" i="7"/>
  <c r="M163" i="7"/>
  <c r="L163" i="7"/>
  <c r="K163" i="7"/>
  <c r="J163" i="7"/>
  <c r="I163" i="7"/>
  <c r="D162" i="7"/>
  <c r="AB162" i="7" s="1"/>
  <c r="AB163" i="7" s="1"/>
  <c r="J8" i="15"/>
  <c r="K8" i="15"/>
  <c r="L8" i="15"/>
  <c r="M8" i="15"/>
  <c r="N8" i="15"/>
  <c r="O8" i="15"/>
  <c r="T8" i="15" s="1"/>
  <c r="P8" i="15"/>
  <c r="Q8" i="15"/>
  <c r="R8" i="15"/>
  <c r="S8" i="15"/>
  <c r="I8" i="15"/>
  <c r="I3" i="15"/>
  <c r="AC68" i="15"/>
  <c r="P3" i="15"/>
  <c r="Z68" i="15"/>
  <c r="M3" i="15"/>
  <c r="Y68" i="15"/>
  <c r="L3" i="15" s="1"/>
  <c r="X68" i="15"/>
  <c r="K3" i="15"/>
  <c r="W68" i="15"/>
  <c r="J3" i="15" s="1"/>
  <c r="T68" i="15"/>
  <c r="S68" i="15"/>
  <c r="R68" i="15"/>
  <c r="Q68" i="15"/>
  <c r="P68" i="15"/>
  <c r="O68" i="15"/>
  <c r="N68" i="15"/>
  <c r="M68" i="15"/>
  <c r="L68" i="15"/>
  <c r="K68" i="15"/>
  <c r="J68" i="15"/>
  <c r="I68" i="15"/>
  <c r="E67" i="15"/>
  <c r="BN67" i="15" s="1"/>
  <c r="E66" i="15"/>
  <c r="BT66" i="15" s="1"/>
  <c r="E65" i="15"/>
  <c r="BN65" i="15" s="1"/>
  <c r="E64" i="15"/>
  <c r="G64" i="15" s="1"/>
  <c r="E63" i="15"/>
  <c r="G63" i="15" s="1"/>
  <c r="E62" i="15"/>
  <c r="BN62" i="15" s="1"/>
  <c r="E61" i="15"/>
  <c r="BT61" i="15" s="1"/>
  <c r="E60" i="15"/>
  <c r="E59" i="15"/>
  <c r="E58" i="15"/>
  <c r="BT58" i="15" s="1"/>
  <c r="E57" i="15"/>
  <c r="BN57" i="15" s="1"/>
  <c r="E56" i="15"/>
  <c r="AA56" i="15" s="1"/>
  <c r="E55" i="15"/>
  <c r="AB55" i="15" s="1"/>
  <c r="E54" i="15"/>
  <c r="BT54" i="15" s="1"/>
  <c r="E53" i="15"/>
  <c r="BO53" i="15" s="1"/>
  <c r="E52" i="15"/>
  <c r="BO52" i="15" s="1"/>
  <c r="E51" i="15"/>
  <c r="AB51" i="15" s="1"/>
  <c r="E50" i="15"/>
  <c r="BT50" i="15" s="1"/>
  <c r="E49" i="15"/>
  <c r="BN49" i="15" s="1"/>
  <c r="E48" i="15"/>
  <c r="BT48" i="15" s="1"/>
  <c r="E47" i="15"/>
  <c r="BN47" i="15" s="1"/>
  <c r="E46" i="15"/>
  <c r="AA46" i="15" s="1"/>
  <c r="E45" i="15"/>
  <c r="E44" i="15"/>
  <c r="G44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BS40" i="15"/>
  <c r="BT40" i="15" s="1"/>
  <c r="BP40" i="15"/>
  <c r="BS36" i="15"/>
  <c r="BP36" i="15"/>
  <c r="BN36" i="15" s="1"/>
  <c r="BS25" i="15"/>
  <c r="BP25" i="15"/>
  <c r="BN25" i="15" s="1"/>
  <c r="G25" i="15"/>
  <c r="BS21" i="15"/>
  <c r="BT21" i="15" s="1"/>
  <c r="BP21" i="15"/>
  <c r="BS17" i="15"/>
  <c r="BT17" i="15" s="1"/>
  <c r="BP17" i="15"/>
  <c r="BN17" i="15" s="1"/>
  <c r="G12" i="15"/>
  <c r="H3" i="9"/>
  <c r="H8" i="9"/>
  <c r="AB143" i="9"/>
  <c r="Y143" i="9"/>
  <c r="X143" i="9"/>
  <c r="W143" i="9"/>
  <c r="V143" i="9"/>
  <c r="S143" i="9"/>
  <c r="I143" i="9"/>
  <c r="J143" i="9"/>
  <c r="K143" i="9"/>
  <c r="L143" i="9"/>
  <c r="M143" i="9"/>
  <c r="N143" i="9"/>
  <c r="O143" i="9"/>
  <c r="P143" i="9"/>
  <c r="Q143" i="9"/>
  <c r="R143" i="9"/>
  <c r="H143" i="9"/>
  <c r="D142" i="9"/>
  <c r="BS142" i="9"/>
  <c r="D141" i="9"/>
  <c r="BM141" i="9" s="1"/>
  <c r="BS141" i="9"/>
  <c r="D140" i="9"/>
  <c r="F140" i="9" s="1"/>
  <c r="AA140" i="9"/>
  <c r="D139" i="9"/>
  <c r="AA139" i="9" s="1"/>
  <c r="BM139" i="9"/>
  <c r="D138" i="9"/>
  <c r="BM138" i="9" s="1"/>
  <c r="BS138" i="9"/>
  <c r="D137" i="9"/>
  <c r="BM137" i="9" s="1"/>
  <c r="BS137" i="9"/>
  <c r="D130" i="9"/>
  <c r="Z130" i="9" s="1"/>
  <c r="D129" i="9"/>
  <c r="BM129" i="9" s="1"/>
  <c r="D128" i="9"/>
  <c r="Z128" i="9"/>
  <c r="D127" i="9"/>
  <c r="BM127" i="9"/>
  <c r="D126" i="9"/>
  <c r="F126" i="9" s="1"/>
  <c r="BS126" i="9"/>
  <c r="D125" i="9"/>
  <c r="BM125" i="9" s="1"/>
  <c r="BS125" i="9"/>
  <c r="D118" i="9"/>
  <c r="AA118" i="9" s="1"/>
  <c r="BS118" i="9"/>
  <c r="D117" i="9"/>
  <c r="F117" i="9" s="1"/>
  <c r="BS117" i="9"/>
  <c r="D116" i="9"/>
  <c r="D115" i="9"/>
  <c r="AA115" i="9" s="1"/>
  <c r="D114" i="9"/>
  <c r="BS114" i="9" s="1"/>
  <c r="BN114" i="9"/>
  <c r="D113" i="9"/>
  <c r="BS113" i="9"/>
  <c r="D106" i="9"/>
  <c r="Z106" i="9" s="1"/>
  <c r="BS106" i="9"/>
  <c r="D105" i="9"/>
  <c r="F105" i="9"/>
  <c r="D104" i="9"/>
  <c r="BS104" i="9" s="1"/>
  <c r="Z104" i="9"/>
  <c r="D103" i="9"/>
  <c r="BM103" i="9"/>
  <c r="D102" i="9"/>
  <c r="D101" i="9"/>
  <c r="BS101" i="9" s="1"/>
  <c r="H63" i="7"/>
  <c r="AA146" i="7"/>
  <c r="Y146" i="7"/>
  <c r="I146" i="7"/>
  <c r="J146" i="7"/>
  <c r="K146" i="7"/>
  <c r="L146" i="7"/>
  <c r="M146" i="7"/>
  <c r="P146" i="7"/>
  <c r="Q146" i="7"/>
  <c r="R146" i="7"/>
  <c r="H146" i="7"/>
  <c r="AV27" i="12"/>
  <c r="BK27" i="12"/>
  <c r="I27" i="12"/>
  <c r="J27" i="12"/>
  <c r="K27" i="12"/>
  <c r="L27" i="12"/>
  <c r="M27" i="12"/>
  <c r="N27" i="12"/>
  <c r="O27" i="12"/>
  <c r="P27" i="12"/>
  <c r="Q27" i="12"/>
  <c r="R27" i="12"/>
  <c r="S27" i="12"/>
  <c r="T27" i="12"/>
  <c r="H27" i="12"/>
  <c r="Y25" i="12"/>
  <c r="F25" i="12"/>
  <c r="AM26" i="12"/>
  <c r="F26" i="12"/>
  <c r="H25" i="13"/>
  <c r="G41" i="15"/>
  <c r="G47" i="15"/>
  <c r="BT63" i="15"/>
  <c r="G32" i="15"/>
  <c r="BT35" i="15"/>
  <c r="G35" i="15"/>
  <c r="G53" i="15"/>
  <c r="G56" i="15"/>
  <c r="BT13" i="15"/>
  <c r="BT57" i="15"/>
  <c r="G14" i="15"/>
  <c r="BT16" i="15"/>
  <c r="G16" i="15"/>
  <c r="G27" i="15"/>
  <c r="BT45" i="15"/>
  <c r="G45" i="15"/>
  <c r="G61" i="15"/>
  <c r="G58" i="15"/>
  <c r="BT59" i="15"/>
  <c r="G59" i="15"/>
  <c r="BT60" i="15"/>
  <c r="G60" i="15"/>
  <c r="F142" i="9"/>
  <c r="F129" i="9"/>
  <c r="F141" i="9"/>
  <c r="AA141" i="9"/>
  <c r="Z126" i="9"/>
  <c r="AA142" i="9"/>
  <c r="Z125" i="9"/>
  <c r="F138" i="9"/>
  <c r="BO162" i="7"/>
  <c r="F162" i="7"/>
  <c r="F161" i="7"/>
  <c r="F160" i="7"/>
  <c r="AA161" i="7"/>
  <c r="AA163" i="7"/>
  <c r="BO161" i="7"/>
  <c r="BO160" i="7"/>
  <c r="Y159" i="7"/>
  <c r="Y163" i="7"/>
  <c r="BO159" i="7"/>
  <c r="BO163" i="7" s="1"/>
  <c r="AA60" i="15"/>
  <c r="BN45" i="15"/>
  <c r="BT56" i="15"/>
  <c r="BT25" i="15"/>
  <c r="BT32" i="15"/>
  <c r="AA45" i="15"/>
  <c r="AA49" i="15"/>
  <c r="AB50" i="15"/>
  <c r="AA58" i="15"/>
  <c r="BN59" i="15"/>
  <c r="AA61" i="15"/>
  <c r="BT14" i="15"/>
  <c r="BT27" i="15"/>
  <c r="BT34" i="15"/>
  <c r="BN44" i="15"/>
  <c r="AA44" i="15"/>
  <c r="AB54" i="15"/>
  <c r="BN58" i="15"/>
  <c r="AB64" i="15"/>
  <c r="BT12" i="15"/>
  <c r="BT44" i="15"/>
  <c r="BN60" i="15"/>
  <c r="AA59" i="15"/>
  <c r="BS139" i="9"/>
  <c r="Z129" i="9"/>
  <c r="F139" i="9"/>
  <c r="BS140" i="9"/>
  <c r="F116" i="9"/>
  <c r="BM128" i="9"/>
  <c r="BM142" i="9"/>
  <c r="AA113" i="9"/>
  <c r="BM126" i="9"/>
  <c r="Z127" i="9"/>
  <c r="F128" i="9"/>
  <c r="BS127" i="9"/>
  <c r="BM104" i="9"/>
  <c r="F113" i="9"/>
  <c r="BN115" i="9"/>
  <c r="F127" i="9"/>
  <c r="BS128" i="9"/>
  <c r="BN113" i="9"/>
  <c r="AA114" i="9"/>
  <c r="F115" i="9"/>
  <c r="F101" i="9"/>
  <c r="F106" i="9"/>
  <c r="F114" i="9"/>
  <c r="BS115" i="9"/>
  <c r="BM101" i="9"/>
  <c r="BM102" i="9"/>
  <c r="Z103" i="9"/>
  <c r="F104" i="9"/>
  <c r="BS105" i="9"/>
  <c r="BM106" i="9"/>
  <c r="AM25" i="12"/>
  <c r="BP25" i="12"/>
  <c r="AO25" i="12"/>
  <c r="BP26" i="12"/>
  <c r="AL26" i="12"/>
  <c r="AB25" i="12"/>
  <c r="AV33" i="8"/>
  <c r="AU33" i="8"/>
  <c r="Q8" i="8" s="1"/>
  <c r="AT33" i="8"/>
  <c r="P8" i="8" s="1"/>
  <c r="AS33" i="8"/>
  <c r="AR33" i="8"/>
  <c r="D53" i="11"/>
  <c r="AD53" i="11" s="1"/>
  <c r="D54" i="11"/>
  <c r="D55" i="11"/>
  <c r="BV55" i="11" s="1"/>
  <c r="D52" i="11"/>
  <c r="F52" i="11" s="1"/>
  <c r="V60" i="11"/>
  <c r="Y157" i="7"/>
  <c r="Y138" i="7"/>
  <c r="I157" i="7"/>
  <c r="J157" i="7"/>
  <c r="K157" i="7"/>
  <c r="L157" i="7"/>
  <c r="M157" i="7"/>
  <c r="P157" i="7"/>
  <c r="Q157" i="7"/>
  <c r="R157" i="7"/>
  <c r="H157" i="7"/>
  <c r="I138" i="7"/>
  <c r="J138" i="7"/>
  <c r="K138" i="7"/>
  <c r="L138" i="7"/>
  <c r="M138" i="7"/>
  <c r="P138" i="7"/>
  <c r="Q138" i="7"/>
  <c r="R138" i="7"/>
  <c r="H138" i="7"/>
  <c r="D152" i="7"/>
  <c r="BT152" i="7" s="1"/>
  <c r="F152" i="7"/>
  <c r="D153" i="7"/>
  <c r="BO153" i="7" s="1"/>
  <c r="F153" i="7"/>
  <c r="D154" i="7"/>
  <c r="AB154" i="7" s="1"/>
  <c r="AB157" i="7" s="1"/>
  <c r="F154" i="7"/>
  <c r="D155" i="7"/>
  <c r="F155" i="7" s="1"/>
  <c r="D156" i="7"/>
  <c r="BO156" i="7"/>
  <c r="D151" i="7"/>
  <c r="AA151" i="7"/>
  <c r="D150" i="7"/>
  <c r="F150" i="7"/>
  <c r="D149" i="7"/>
  <c r="Z149" i="7" s="1"/>
  <c r="BT149" i="7"/>
  <c r="D148" i="7"/>
  <c r="F148" i="7" s="1"/>
  <c r="BO148" i="7"/>
  <c r="D145" i="7"/>
  <c r="F145" i="7" s="1"/>
  <c r="BT145" i="7"/>
  <c r="D144" i="7"/>
  <c r="AC144" i="7" s="1"/>
  <c r="F144" i="7"/>
  <c r="D143" i="7"/>
  <c r="AB143" i="7" s="1"/>
  <c r="D142" i="7"/>
  <c r="BO142" i="7"/>
  <c r="D137" i="7"/>
  <c r="BT137" i="7"/>
  <c r="D136" i="7"/>
  <c r="F136" i="7"/>
  <c r="D135" i="7"/>
  <c r="F135" i="7" s="1"/>
  <c r="AA135" i="7"/>
  <c r="AA138" i="7"/>
  <c r="D134" i="7"/>
  <c r="F134" i="7" s="1"/>
  <c r="F138" i="7" s="1"/>
  <c r="BT134" i="7"/>
  <c r="BT138" i="7" s="1"/>
  <c r="AV225" i="8"/>
  <c r="AC225" i="8"/>
  <c r="AU225" i="8"/>
  <c r="AT225" i="8"/>
  <c r="AS225" i="8"/>
  <c r="AR225" i="8"/>
  <c r="AN225" i="8"/>
  <c r="BJ225" i="8"/>
  <c r="O225" i="8"/>
  <c r="I225" i="8"/>
  <c r="J225" i="8"/>
  <c r="K225" i="8"/>
  <c r="L225" i="8"/>
  <c r="M225" i="8"/>
  <c r="P225" i="8"/>
  <c r="Q225" i="8"/>
  <c r="R225" i="8"/>
  <c r="S225" i="8"/>
  <c r="T225" i="8"/>
  <c r="U225" i="8"/>
  <c r="H225" i="8"/>
  <c r="D224" i="8"/>
  <c r="AO224" i="8" s="1"/>
  <c r="F224" i="8"/>
  <c r="D223" i="8"/>
  <c r="F223" i="8" s="1"/>
  <c r="D222" i="8"/>
  <c r="AQ222" i="8" s="1"/>
  <c r="D221" i="8"/>
  <c r="F221" i="8"/>
  <c r="D220" i="8"/>
  <c r="F220" i="8" s="1"/>
  <c r="D219" i="8"/>
  <c r="D218" i="8"/>
  <c r="F218" i="8" s="1"/>
  <c r="D217" i="8"/>
  <c r="BO217" i="8" s="1"/>
  <c r="F217" i="8"/>
  <c r="D216" i="8"/>
  <c r="BO216" i="8" s="1"/>
  <c r="F216" i="8"/>
  <c r="D215" i="8"/>
  <c r="F215" i="8"/>
  <c r="D214" i="8"/>
  <c r="AM214" i="8"/>
  <c r="AM225" i="8" s="1"/>
  <c r="D213" i="8"/>
  <c r="F213" i="8"/>
  <c r="D212" i="8"/>
  <c r="F212" i="8"/>
  <c r="D211" i="8"/>
  <c r="Y211" i="8" s="1"/>
  <c r="D210" i="8"/>
  <c r="F210" i="8"/>
  <c r="D209" i="8"/>
  <c r="BI209" i="8" s="1"/>
  <c r="BI225" i="8" s="1"/>
  <c r="Y209" i="8"/>
  <c r="D208" i="8"/>
  <c r="Y208" i="8"/>
  <c r="D207" i="8"/>
  <c r="AL207" i="8" s="1"/>
  <c r="D206" i="8"/>
  <c r="F206" i="8" s="1"/>
  <c r="X206" i="8"/>
  <c r="D205" i="8"/>
  <c r="F205" i="8"/>
  <c r="D204" i="8"/>
  <c r="F204" i="8" s="1"/>
  <c r="D203" i="8"/>
  <c r="F203" i="8" s="1"/>
  <c r="BI203" i="8"/>
  <c r="F211" i="8"/>
  <c r="BI211" i="8"/>
  <c r="F219" i="8"/>
  <c r="AQ219" i="8"/>
  <c r="AP219" i="8"/>
  <c r="AO219" i="8"/>
  <c r="F222" i="8"/>
  <c r="AQ220" i="8"/>
  <c r="Y210" i="8"/>
  <c r="AA218" i="8"/>
  <c r="F214" i="8"/>
  <c r="BI206" i="8"/>
  <c r="AP215" i="8"/>
  <c r="F209" i="8"/>
  <c r="W203" i="8"/>
  <c r="W225" i="8" s="1"/>
  <c r="AA219" i="8"/>
  <c r="BI205" i="8"/>
  <c r="BO223" i="8"/>
  <c r="X204" i="8"/>
  <c r="Z212" i="8"/>
  <c r="AB220" i="8"/>
  <c r="BI204" i="8"/>
  <c r="BO206" i="8"/>
  <c r="BO222" i="8"/>
  <c r="BO214" i="8"/>
  <c r="X205" i="8"/>
  <c r="Z213" i="8"/>
  <c r="AB221" i="8"/>
  <c r="BO205" i="8"/>
  <c r="BO221" i="8"/>
  <c r="BO213" i="8"/>
  <c r="Z214" i="8"/>
  <c r="AB222" i="8"/>
  <c r="BI210" i="8"/>
  <c r="AQ217" i="8"/>
  <c r="BO204" i="8"/>
  <c r="BO220" i="8"/>
  <c r="AB223" i="8"/>
  <c r="AL213" i="8"/>
  <c r="AP221" i="8"/>
  <c r="BO219" i="8"/>
  <c r="AB224" i="8"/>
  <c r="AO223" i="8"/>
  <c r="BO211" i="8"/>
  <c r="BO218" i="8"/>
  <c r="F156" i="7"/>
  <c r="AA217" i="8"/>
  <c r="AO215" i="8"/>
  <c r="BO210" i="8"/>
  <c r="BT156" i="7"/>
  <c r="F149" i="7"/>
  <c r="F151" i="7"/>
  <c r="F143" i="7"/>
  <c r="F142" i="7"/>
  <c r="F137" i="7"/>
  <c r="AB156" i="7"/>
  <c r="BO150" i="7"/>
  <c r="AB136" i="7"/>
  <c r="AB138" i="7" s="1"/>
  <c r="Z148" i="7"/>
  <c r="Z157" i="7" s="1"/>
  <c r="BO151" i="7"/>
  <c r="BO155" i="7"/>
  <c r="BT155" i="7"/>
  <c r="BT151" i="7"/>
  <c r="AB155" i="7"/>
  <c r="BT150" i="7"/>
  <c r="Z150" i="7"/>
  <c r="AB137" i="7"/>
  <c r="Z134" i="7"/>
  <c r="Z138" i="7"/>
  <c r="AB142" i="7"/>
  <c r="BO143" i="7"/>
  <c r="BT142" i="7"/>
  <c r="BO135" i="7"/>
  <c r="BT135" i="7"/>
  <c r="BO136" i="7"/>
  <c r="BT136" i="7"/>
  <c r="BO137" i="7"/>
  <c r="AB225" i="8"/>
  <c r="D12" i="8"/>
  <c r="Z12" i="8"/>
  <c r="BI52" i="13"/>
  <c r="AU52" i="13"/>
  <c r="AL52" i="13"/>
  <c r="AM52" i="13"/>
  <c r="J8" i="13" s="1"/>
  <c r="AN52" i="13"/>
  <c r="AO52" i="13"/>
  <c r="AP52" i="13"/>
  <c r="AQ52" i="13"/>
  <c r="AR52" i="13"/>
  <c r="O8" i="13" s="1"/>
  <c r="AS52" i="13"/>
  <c r="AT52" i="13"/>
  <c r="AK52" i="13"/>
  <c r="W52" i="13"/>
  <c r="X52" i="13"/>
  <c r="Y52" i="13"/>
  <c r="Z52" i="13"/>
  <c r="AA52" i="13"/>
  <c r="AB52" i="13"/>
  <c r="I52" i="13"/>
  <c r="J52" i="13"/>
  <c r="K52" i="13"/>
  <c r="L52" i="13"/>
  <c r="M52" i="13"/>
  <c r="N52" i="13"/>
  <c r="O52" i="13"/>
  <c r="P52" i="13"/>
  <c r="Q52" i="13"/>
  <c r="R52" i="13"/>
  <c r="S52" i="13"/>
  <c r="T52" i="13"/>
  <c r="H52" i="13"/>
  <c r="D51" i="13"/>
  <c r="V51" i="13"/>
  <c r="D50" i="13"/>
  <c r="BH50" i="13" s="1"/>
  <c r="BH52" i="13" s="1"/>
  <c r="BN50" i="13"/>
  <c r="BN52" i="13" s="1"/>
  <c r="S15" i="14"/>
  <c r="R15" i="14"/>
  <c r="R25" i="14"/>
  <c r="S25" i="14"/>
  <c r="BH51" i="13"/>
  <c r="BN51" i="13"/>
  <c r="F51" i="13"/>
  <c r="F50" i="13"/>
  <c r="I8" i="9"/>
  <c r="J8" i="9"/>
  <c r="K8" i="9"/>
  <c r="L8" i="9"/>
  <c r="M8" i="9"/>
  <c r="N8" i="9"/>
  <c r="O8" i="9"/>
  <c r="P8" i="9"/>
  <c r="Q8" i="9"/>
  <c r="R8" i="9"/>
  <c r="I150" i="8"/>
  <c r="H93" i="9"/>
  <c r="H56" i="9"/>
  <c r="H24" i="9"/>
  <c r="D23" i="9"/>
  <c r="AA23" i="9" s="1"/>
  <c r="BS23" i="9"/>
  <c r="D22" i="9"/>
  <c r="F22" i="9" s="1"/>
  <c r="Z22" i="9"/>
  <c r="D21" i="9"/>
  <c r="D20" i="9"/>
  <c r="F20" i="9" s="1"/>
  <c r="BS20" i="9"/>
  <c r="D19" i="9"/>
  <c r="BS19" i="9" s="1"/>
  <c r="F19" i="9"/>
  <c r="D40" i="9"/>
  <c r="BS40" i="9"/>
  <c r="BR39" i="9"/>
  <c r="BO39" i="9"/>
  <c r="D39" i="9"/>
  <c r="BS39" i="9" s="1"/>
  <c r="F39" i="9"/>
  <c r="D38" i="9"/>
  <c r="BS38" i="9"/>
  <c r="D37" i="9"/>
  <c r="Z37" i="9" s="1"/>
  <c r="BS37" i="9"/>
  <c r="D36" i="9"/>
  <c r="F36" i="9" s="1"/>
  <c r="BR35" i="9"/>
  <c r="BO35" i="9"/>
  <c r="D35" i="9"/>
  <c r="F35" i="9" s="1"/>
  <c r="D34" i="9"/>
  <c r="D33" i="9"/>
  <c r="BM33" i="9" s="1"/>
  <c r="D32" i="9"/>
  <c r="BS32" i="9"/>
  <c r="BR31" i="9"/>
  <c r="BO31" i="9"/>
  <c r="D31" i="9"/>
  <c r="F31" i="9" s="1"/>
  <c r="AA31" i="9"/>
  <c r="D30" i="9"/>
  <c r="F30" i="9" s="1"/>
  <c r="BS30" i="9"/>
  <c r="D29" i="9"/>
  <c r="BS29" i="9" s="1"/>
  <c r="Z29" i="9"/>
  <c r="D28" i="9"/>
  <c r="BM28" i="9"/>
  <c r="D27" i="9"/>
  <c r="D26" i="9"/>
  <c r="BS26" i="9" s="1"/>
  <c r="D112" i="9"/>
  <c r="BS112" i="9"/>
  <c r="D111" i="9"/>
  <c r="F111" i="9"/>
  <c r="D110" i="9"/>
  <c r="BN110" i="9" s="1"/>
  <c r="AA110" i="9"/>
  <c r="D109" i="9"/>
  <c r="BS109" i="9" s="1"/>
  <c r="BN109" i="9"/>
  <c r="D108" i="9"/>
  <c r="F108" i="9" s="1"/>
  <c r="BS108" i="9"/>
  <c r="D107" i="9"/>
  <c r="F107" i="9"/>
  <c r="D100" i="9"/>
  <c r="D99" i="9"/>
  <c r="BS99" i="9" s="1"/>
  <c r="D98" i="9"/>
  <c r="BS98" i="9"/>
  <c r="D97" i="9"/>
  <c r="F97" i="9"/>
  <c r="D96" i="9"/>
  <c r="Z96" i="9"/>
  <c r="D95" i="9"/>
  <c r="Z95" i="9" s="1"/>
  <c r="BM95" i="9"/>
  <c r="T150" i="8"/>
  <c r="S150" i="8"/>
  <c r="T136" i="8"/>
  <c r="S136" i="8"/>
  <c r="T90" i="8"/>
  <c r="S90" i="8"/>
  <c r="T72" i="8"/>
  <c r="S72" i="8"/>
  <c r="H60" i="11"/>
  <c r="U60" i="11"/>
  <c r="BR54" i="9"/>
  <c r="BO54" i="9"/>
  <c r="BM54" i="9" s="1"/>
  <c r="BR50" i="9"/>
  <c r="BO50" i="9"/>
  <c r="F52" i="13"/>
  <c r="BM35" i="9"/>
  <c r="AA19" i="9"/>
  <c r="F27" i="9"/>
  <c r="F96" i="9"/>
  <c r="BM39" i="9"/>
  <c r="Z32" i="9"/>
  <c r="F26" i="9"/>
  <c r="AA20" i="9"/>
  <c r="BM26" i="9"/>
  <c r="F40" i="9"/>
  <c r="BM19" i="9"/>
  <c r="BM20" i="9"/>
  <c r="AA40" i="9"/>
  <c r="F32" i="9"/>
  <c r="BS34" i="9"/>
  <c r="BM27" i="9"/>
  <c r="Z28" i="9"/>
  <c r="BM32" i="9"/>
  <c r="Z33" i="9"/>
  <c r="BM40" i="9"/>
  <c r="BS28" i="9"/>
  <c r="BS33" i="9"/>
  <c r="F28" i="9"/>
  <c r="F33" i="9"/>
  <c r="BM98" i="9"/>
  <c r="BM97" i="9"/>
  <c r="BN111" i="9"/>
  <c r="F98" i="9"/>
  <c r="F112" i="9"/>
  <c r="Z97" i="9"/>
  <c r="Z98" i="9"/>
  <c r="BM100" i="9"/>
  <c r="AA111" i="9"/>
  <c r="AA112" i="9"/>
  <c r="BN112" i="9"/>
  <c r="BS97" i="9"/>
  <c r="Z99" i="9"/>
  <c r="F100" i="9"/>
  <c r="AA109" i="9"/>
  <c r="F110" i="9"/>
  <c r="BS111" i="9"/>
  <c r="I60" i="11"/>
  <c r="J60" i="11"/>
  <c r="K60" i="11"/>
  <c r="L60" i="11"/>
  <c r="M60" i="11"/>
  <c r="N60" i="11"/>
  <c r="O60" i="11"/>
  <c r="P60" i="11"/>
  <c r="Q60" i="11"/>
  <c r="R60" i="11"/>
  <c r="S60" i="11"/>
  <c r="T60" i="11"/>
  <c r="I56" i="9"/>
  <c r="M56" i="9"/>
  <c r="Q56" i="9"/>
  <c r="AB24" i="9"/>
  <c r="I24" i="9"/>
  <c r="J24" i="9"/>
  <c r="J56" i="9"/>
  <c r="K24" i="9"/>
  <c r="K56" i="9"/>
  <c r="L24" i="9"/>
  <c r="L56" i="9"/>
  <c r="M24" i="9"/>
  <c r="N24" i="9"/>
  <c r="N56" i="9"/>
  <c r="O24" i="9"/>
  <c r="O56" i="9"/>
  <c r="P24" i="9"/>
  <c r="P56" i="9"/>
  <c r="Q24" i="9"/>
  <c r="R24" i="9"/>
  <c r="R56" i="9"/>
  <c r="S24" i="9"/>
  <c r="S56" i="9"/>
  <c r="D47" i="9"/>
  <c r="BS47" i="9" s="1"/>
  <c r="F47" i="9"/>
  <c r="D48" i="9"/>
  <c r="BM48" i="9" s="1"/>
  <c r="F48" i="9"/>
  <c r="D49" i="9"/>
  <c r="BS49" i="9" s="1"/>
  <c r="F49" i="9"/>
  <c r="D50" i="9"/>
  <c r="F50" i="9"/>
  <c r="D51" i="9"/>
  <c r="BS51" i="9" s="1"/>
  <c r="F51" i="9"/>
  <c r="D52" i="9"/>
  <c r="F52" i="9"/>
  <c r="D53" i="9"/>
  <c r="D54" i="9"/>
  <c r="Z54" i="9" s="1"/>
  <c r="D55" i="9"/>
  <c r="AA55" i="9"/>
  <c r="AP24" i="12"/>
  <c r="AB24" i="12"/>
  <c r="D24" i="14"/>
  <c r="BN24" i="14" s="1"/>
  <c r="D117" i="4"/>
  <c r="D116" i="4"/>
  <c r="D115" i="4"/>
  <c r="D114" i="4"/>
  <c r="D113" i="4"/>
  <c r="D112" i="4"/>
  <c r="D111" i="4"/>
  <c r="Z111" i="4" s="1"/>
  <c r="D110" i="4"/>
  <c r="F110" i="4" s="1"/>
  <c r="D109" i="4"/>
  <c r="AO109" i="4" s="1"/>
  <c r="D108" i="4"/>
  <c r="BP108" i="4" s="1"/>
  <c r="D107" i="4"/>
  <c r="D106" i="4"/>
  <c r="D105" i="4"/>
  <c r="D104" i="4"/>
  <c r="BP104" i="4" s="1"/>
  <c r="D103" i="4"/>
  <c r="F103" i="4" s="1"/>
  <c r="D102" i="4"/>
  <c r="D101" i="4"/>
  <c r="D100" i="4"/>
  <c r="D99" i="4"/>
  <c r="F99" i="4" s="1"/>
  <c r="D98" i="4"/>
  <c r="D97" i="4"/>
  <c r="D96" i="4"/>
  <c r="D95" i="4"/>
  <c r="X95" i="4" s="1"/>
  <c r="D94" i="4"/>
  <c r="AL94" i="4" s="1"/>
  <c r="D93" i="4"/>
  <c r="F93" i="4" s="1"/>
  <c r="D92" i="4"/>
  <c r="D91" i="4"/>
  <c r="F91" i="4" s="1"/>
  <c r="D90" i="4"/>
  <c r="F90" i="4" s="1"/>
  <c r="D89" i="4"/>
  <c r="F89" i="4" s="1"/>
  <c r="D88" i="4"/>
  <c r="D87" i="4"/>
  <c r="BP87" i="4" s="1"/>
  <c r="D86" i="4"/>
  <c r="AS86" i="4" s="1"/>
  <c r="D85" i="4"/>
  <c r="D84" i="4"/>
  <c r="D80" i="4"/>
  <c r="AN80" i="4" s="1"/>
  <c r="D79" i="4"/>
  <c r="D78" i="4"/>
  <c r="D77" i="4"/>
  <c r="D76" i="4"/>
  <c r="D75" i="4"/>
  <c r="AL75" i="4" s="1"/>
  <c r="D74" i="4"/>
  <c r="AO74" i="4" s="1"/>
  <c r="D73" i="4"/>
  <c r="F73" i="4" s="1"/>
  <c r="D72" i="4"/>
  <c r="AM72" i="4" s="1"/>
  <c r="D71" i="4"/>
  <c r="BP71" i="4" s="1"/>
  <c r="D70" i="4"/>
  <c r="D69" i="4"/>
  <c r="BP69" i="4" s="1"/>
  <c r="D66" i="4"/>
  <c r="D65" i="4"/>
  <c r="BP65" i="4" s="1"/>
  <c r="D64" i="4"/>
  <c r="D63" i="4"/>
  <c r="D62" i="4"/>
  <c r="F62" i="4" s="1"/>
  <c r="D61" i="4"/>
  <c r="D60" i="4"/>
  <c r="D59" i="4"/>
  <c r="D58" i="4"/>
  <c r="F58" i="4" s="1"/>
  <c r="D55" i="4"/>
  <c r="AL55" i="4" s="1"/>
  <c r="D54" i="4"/>
  <c r="D53" i="4"/>
  <c r="AO53" i="4" s="1"/>
  <c r="D52" i="4"/>
  <c r="BP52" i="4" s="1"/>
  <c r="D51" i="4"/>
  <c r="D50" i="4"/>
  <c r="AM50" i="4" s="1"/>
  <c r="D49" i="4"/>
  <c r="BP49" i="4" s="1"/>
  <c r="D48" i="4"/>
  <c r="BP48" i="4" s="1"/>
  <c r="D47" i="4"/>
  <c r="AO47" i="4" s="1"/>
  <c r="D46" i="4"/>
  <c r="D45" i="4"/>
  <c r="D44" i="4"/>
  <c r="AM44" i="4" s="1"/>
  <c r="D43" i="4"/>
  <c r="D42" i="4"/>
  <c r="D41" i="4"/>
  <c r="D40" i="4"/>
  <c r="BP40" i="4" s="1"/>
  <c r="D39" i="4"/>
  <c r="D38" i="4"/>
  <c r="BP38" i="4" s="1"/>
  <c r="D35" i="4"/>
  <c r="F35" i="4" s="1"/>
  <c r="D29" i="4"/>
  <c r="D30" i="4"/>
  <c r="AN30" i="4" s="1"/>
  <c r="D31" i="4"/>
  <c r="X31" i="4" s="1"/>
  <c r="D32" i="4"/>
  <c r="F32" i="4" s="1"/>
  <c r="D33" i="4"/>
  <c r="AL33" i="4" s="1"/>
  <c r="D34" i="4"/>
  <c r="D28" i="4"/>
  <c r="D25" i="4"/>
  <c r="F25" i="4" s="1"/>
  <c r="D15" i="4"/>
  <c r="AL15" i="4" s="1"/>
  <c r="D16" i="4"/>
  <c r="D17" i="4"/>
  <c r="D18" i="4"/>
  <c r="D19" i="4"/>
  <c r="Z19" i="4" s="1"/>
  <c r="D20" i="4"/>
  <c r="Z20" i="4" s="1"/>
  <c r="D21" i="4"/>
  <c r="AL21" i="4" s="1"/>
  <c r="D22" i="4"/>
  <c r="D23" i="4"/>
  <c r="D24" i="4"/>
  <c r="Z24" i="4" s="1"/>
  <c r="BP14" i="4"/>
  <c r="BO14" i="8"/>
  <c r="U36" i="4"/>
  <c r="U56" i="4"/>
  <c r="U67" i="4"/>
  <c r="U81" i="4"/>
  <c r="P25" i="14"/>
  <c r="H132" i="7"/>
  <c r="BM50" i="9"/>
  <c r="BM49" i="9"/>
  <c r="BS55" i="9"/>
  <c r="BS48" i="9"/>
  <c r="BS54" i="9"/>
  <c r="BM55" i="9"/>
  <c r="BM47" i="9"/>
  <c r="BS53" i="9"/>
  <c r="BM51" i="9"/>
  <c r="Z51" i="9"/>
  <c r="Z50" i="9"/>
  <c r="F55" i="9"/>
  <c r="Z48" i="9"/>
  <c r="F54" i="9"/>
  <c r="Z47" i="9"/>
  <c r="Z53" i="9"/>
  <c r="D111" i="8"/>
  <c r="AM111" i="8"/>
  <c r="D110" i="8"/>
  <c r="BO110" i="8"/>
  <c r="D109" i="8"/>
  <c r="BI109" i="8" s="1"/>
  <c r="W109" i="8"/>
  <c r="D108" i="8"/>
  <c r="BI108" i="8"/>
  <c r="D107" i="8"/>
  <c r="F107" i="8" s="1"/>
  <c r="BO107" i="8"/>
  <c r="D106" i="8"/>
  <c r="F106" i="8" s="1"/>
  <c r="D105" i="8"/>
  <c r="Y105" i="8"/>
  <c r="D104" i="8"/>
  <c r="BI104" i="8"/>
  <c r="D103" i="8"/>
  <c r="BO103" i="8"/>
  <c r="D102" i="8"/>
  <c r="AA102" i="8"/>
  <c r="H136" i="8"/>
  <c r="D195" i="8"/>
  <c r="BO195" i="8" s="1"/>
  <c r="F195" i="8"/>
  <c r="D196" i="8"/>
  <c r="F196" i="8" s="1"/>
  <c r="BO196" i="8"/>
  <c r="D197" i="8"/>
  <c r="F197" i="8" s="1"/>
  <c r="D188" i="8"/>
  <c r="BO188" i="8"/>
  <c r="D189" i="8"/>
  <c r="AN189" i="8" s="1"/>
  <c r="D190" i="8"/>
  <c r="AQ190" i="8" s="1"/>
  <c r="F190" i="8"/>
  <c r="D191" i="8"/>
  <c r="F191" i="8"/>
  <c r="D192" i="8"/>
  <c r="AB192" i="8" s="1"/>
  <c r="BO192" i="8"/>
  <c r="D193" i="8"/>
  <c r="AB193" i="8" s="1"/>
  <c r="AQ193" i="8"/>
  <c r="D194" i="8"/>
  <c r="AB194" i="8" s="1"/>
  <c r="F194" i="8"/>
  <c r="D185" i="8"/>
  <c r="F185" i="8"/>
  <c r="D183" i="8"/>
  <c r="F183" i="8"/>
  <c r="D184" i="8"/>
  <c r="F184" i="8" s="1"/>
  <c r="D177" i="8"/>
  <c r="AM177" i="8" s="1"/>
  <c r="Y177" i="8"/>
  <c r="D178" i="8"/>
  <c r="D179" i="8"/>
  <c r="BO179" i="8" s="1"/>
  <c r="F179" i="8"/>
  <c r="D180" i="8"/>
  <c r="Y180" i="8"/>
  <c r="D181" i="8"/>
  <c r="F181" i="8"/>
  <c r="D182" i="8"/>
  <c r="F182" i="8" s="1"/>
  <c r="Y182" i="8"/>
  <c r="D131" i="8"/>
  <c r="F131" i="8" s="1"/>
  <c r="D132" i="8"/>
  <c r="BO132" i="8"/>
  <c r="D133" i="8"/>
  <c r="BI133" i="8"/>
  <c r="D200" i="8"/>
  <c r="F200" i="8"/>
  <c r="D199" i="8"/>
  <c r="F199" i="8"/>
  <c r="D198" i="8"/>
  <c r="Z198" i="8" s="1"/>
  <c r="F198" i="8"/>
  <c r="D187" i="8"/>
  <c r="AA187" i="8" s="1"/>
  <c r="D186" i="8"/>
  <c r="F186" i="8"/>
  <c r="D176" i="8"/>
  <c r="X176" i="8" s="1"/>
  <c r="F176" i="8"/>
  <c r="D175" i="8"/>
  <c r="F175" i="8" s="1"/>
  <c r="D174" i="8"/>
  <c r="F174" i="8"/>
  <c r="D173" i="8"/>
  <c r="F173" i="8"/>
  <c r="D172" i="8"/>
  <c r="F172" i="8"/>
  <c r="D171" i="8"/>
  <c r="AA171" i="8" s="1"/>
  <c r="F171" i="8"/>
  <c r="D170" i="8"/>
  <c r="F170" i="8"/>
  <c r="D169" i="8"/>
  <c r="F169" i="8"/>
  <c r="D168" i="8"/>
  <c r="F168" i="8"/>
  <c r="D167" i="8"/>
  <c r="F167" i="8"/>
  <c r="D166" i="8"/>
  <c r="F166" i="8"/>
  <c r="D165" i="8"/>
  <c r="F165" i="8"/>
  <c r="D164" i="8"/>
  <c r="F164" i="8"/>
  <c r="D163" i="8"/>
  <c r="Z163" i="8" s="1"/>
  <c r="F163" i="8"/>
  <c r="D162" i="8"/>
  <c r="F162" i="8"/>
  <c r="D161" i="8"/>
  <c r="BO161" i="8" s="1"/>
  <c r="F161" i="8"/>
  <c r="D160" i="8"/>
  <c r="F160" i="8"/>
  <c r="D159" i="8"/>
  <c r="F159" i="8" s="1"/>
  <c r="D158" i="8"/>
  <c r="F158" i="8"/>
  <c r="D157" i="8"/>
  <c r="AS157" i="8" s="1"/>
  <c r="AS201" i="8" s="1"/>
  <c r="F157" i="8"/>
  <c r="D156" i="8"/>
  <c r="F156" i="8"/>
  <c r="D155" i="8"/>
  <c r="AT155" i="8" s="1"/>
  <c r="AT201" i="8" s="1"/>
  <c r="F155" i="8"/>
  <c r="D154" i="8"/>
  <c r="BO154" i="8" s="1"/>
  <c r="F154" i="8"/>
  <c r="D153" i="8"/>
  <c r="D149" i="8"/>
  <c r="F149" i="8"/>
  <c r="D148" i="8"/>
  <c r="F148" i="8" s="1"/>
  <c r="D147" i="8"/>
  <c r="F147" i="8" s="1"/>
  <c r="D146" i="8"/>
  <c r="AM146" i="8" s="1"/>
  <c r="F146" i="8"/>
  <c r="D145" i="8"/>
  <c r="F145" i="8"/>
  <c r="D144" i="8"/>
  <c r="AO144" i="8" s="1"/>
  <c r="F144" i="8"/>
  <c r="D143" i="8"/>
  <c r="AP143" i="8" s="1"/>
  <c r="AP150" i="8" s="1"/>
  <c r="F143" i="8"/>
  <c r="D142" i="8"/>
  <c r="F142" i="8"/>
  <c r="D141" i="8"/>
  <c r="D140" i="8"/>
  <c r="F140" i="8" s="1"/>
  <c r="D139" i="8"/>
  <c r="F139" i="8" s="1"/>
  <c r="D138" i="8"/>
  <c r="AL138" i="8" s="1"/>
  <c r="F138" i="8"/>
  <c r="D89" i="8"/>
  <c r="F89" i="8"/>
  <c r="D88" i="8"/>
  <c r="AN88" i="8" s="1"/>
  <c r="F88" i="8"/>
  <c r="D87" i="8"/>
  <c r="AM87" i="8" s="1"/>
  <c r="F87" i="8"/>
  <c r="D86" i="8"/>
  <c r="F86" i="8"/>
  <c r="D85" i="8"/>
  <c r="Y85" i="8" s="1"/>
  <c r="F85" i="8"/>
  <c r="D84" i="8"/>
  <c r="F84" i="8" s="1"/>
  <c r="D83" i="8"/>
  <c r="F83" i="8" s="1"/>
  <c r="D82" i="8"/>
  <c r="AN82" i="8" s="1"/>
  <c r="F82" i="8"/>
  <c r="D81" i="8"/>
  <c r="F81" i="8"/>
  <c r="D80" i="8"/>
  <c r="AL80" i="8" s="1"/>
  <c r="F80" i="8"/>
  <c r="D79" i="8"/>
  <c r="F79" i="8"/>
  <c r="D78" i="8"/>
  <c r="F78" i="8"/>
  <c r="D77" i="8"/>
  <c r="F77" i="8"/>
  <c r="D76" i="8"/>
  <c r="F76" i="8" s="1"/>
  <c r="D75" i="8"/>
  <c r="F75" i="8" s="1"/>
  <c r="D74" i="8"/>
  <c r="F74" i="8"/>
  <c r="D71" i="8"/>
  <c r="F71" i="8"/>
  <c r="D70" i="8"/>
  <c r="BI70" i="8" s="1"/>
  <c r="F70" i="8"/>
  <c r="D69" i="8"/>
  <c r="BJ69" i="8" s="1"/>
  <c r="D68" i="8"/>
  <c r="F68" i="8"/>
  <c r="D67" i="8"/>
  <c r="BO67" i="8" s="1"/>
  <c r="F67" i="8"/>
  <c r="D66" i="8"/>
  <c r="F66" i="8"/>
  <c r="D65" i="8"/>
  <c r="F65" i="8" s="1"/>
  <c r="D64" i="8"/>
  <c r="F64" i="8"/>
  <c r="D63" i="8"/>
  <c r="F63" i="8"/>
  <c r="D62" i="8"/>
  <c r="BO62" i="8" s="1"/>
  <c r="F62" i="8"/>
  <c r="D61" i="8"/>
  <c r="BO61" i="8" s="1"/>
  <c r="F61" i="8"/>
  <c r="D60" i="8"/>
  <c r="F60" i="8"/>
  <c r="D59" i="8"/>
  <c r="BO59" i="8" s="1"/>
  <c r="F59" i="8"/>
  <c r="D58" i="8"/>
  <c r="F58" i="8" s="1"/>
  <c r="D57" i="8"/>
  <c r="F57" i="8" s="1"/>
  <c r="D56" i="8"/>
  <c r="BO56" i="8" s="1"/>
  <c r="F56" i="8"/>
  <c r="D55" i="8"/>
  <c r="F55" i="8"/>
  <c r="D54" i="8"/>
  <c r="F54" i="8"/>
  <c r="D53" i="8"/>
  <c r="F53" i="8"/>
  <c r="D52" i="8"/>
  <c r="BO52" i="8" s="1"/>
  <c r="F52" i="8"/>
  <c r="D51" i="8"/>
  <c r="AB51" i="8" s="1"/>
  <c r="F51" i="8"/>
  <c r="D50" i="8"/>
  <c r="F50" i="8" s="1"/>
  <c r="D49" i="8"/>
  <c r="F49" i="8" s="1"/>
  <c r="D48" i="8"/>
  <c r="BO48" i="8" s="1"/>
  <c r="F48" i="8"/>
  <c r="D47" i="8"/>
  <c r="F47" i="8"/>
  <c r="D46" i="8"/>
  <c r="BO46" i="8" s="1"/>
  <c r="F46" i="8"/>
  <c r="D45" i="8"/>
  <c r="F45" i="8"/>
  <c r="D44" i="8"/>
  <c r="F44" i="8"/>
  <c r="D43" i="8"/>
  <c r="F43" i="8"/>
  <c r="D42" i="8"/>
  <c r="F42" i="8"/>
  <c r="D41" i="8"/>
  <c r="F41" i="8" s="1"/>
  <c r="D40" i="8"/>
  <c r="BO40" i="8" s="1"/>
  <c r="F40" i="8"/>
  <c r="D39" i="8"/>
  <c r="F39" i="8"/>
  <c r="D38" i="8"/>
  <c r="AB38" i="8" s="1"/>
  <c r="F38" i="8"/>
  <c r="D37" i="8"/>
  <c r="D36" i="8"/>
  <c r="F36" i="8"/>
  <c r="D35" i="8"/>
  <c r="AB35" i="8" s="1"/>
  <c r="F35" i="8"/>
  <c r="D15" i="8"/>
  <c r="F15" i="8" s="1"/>
  <c r="D16" i="8"/>
  <c r="F16" i="8" s="1"/>
  <c r="D17" i="8"/>
  <c r="F17" i="8"/>
  <c r="D18" i="8"/>
  <c r="F18" i="8"/>
  <c r="D19" i="8"/>
  <c r="W19" i="8" s="1"/>
  <c r="F19" i="8"/>
  <c r="D20" i="8"/>
  <c r="BO20" i="8" s="1"/>
  <c r="F20" i="8"/>
  <c r="D21" i="8"/>
  <c r="D22" i="8"/>
  <c r="F22" i="8"/>
  <c r="D23" i="8"/>
  <c r="F23" i="8" s="1"/>
  <c r="D24" i="8"/>
  <c r="F24" i="8" s="1"/>
  <c r="D25" i="8"/>
  <c r="AL25" i="8" s="1"/>
  <c r="F25" i="8"/>
  <c r="D26" i="8"/>
  <c r="F26" i="8"/>
  <c r="D27" i="8"/>
  <c r="BO27" i="8" s="1"/>
  <c r="F27" i="8"/>
  <c r="D28" i="8"/>
  <c r="AA28" i="8" s="1"/>
  <c r="F28" i="8"/>
  <c r="D29" i="8"/>
  <c r="BI29" i="8" s="1"/>
  <c r="F29" i="8"/>
  <c r="D30" i="8"/>
  <c r="D31" i="8"/>
  <c r="F31" i="8" s="1"/>
  <c r="D32" i="8"/>
  <c r="F32" i="8" s="1"/>
  <c r="D135" i="8"/>
  <c r="AL135" i="8" s="1"/>
  <c r="D93" i="8"/>
  <c r="BO93" i="8" s="1"/>
  <c r="F93" i="8"/>
  <c r="D94" i="8"/>
  <c r="F94" i="8"/>
  <c r="D95" i="8"/>
  <c r="F95" i="8"/>
  <c r="D96" i="8"/>
  <c r="F96" i="8"/>
  <c r="D97" i="8"/>
  <c r="BO97" i="8" s="1"/>
  <c r="D98" i="8"/>
  <c r="F98" i="8" s="1"/>
  <c r="D99" i="8"/>
  <c r="F99" i="8"/>
  <c r="D100" i="8"/>
  <c r="F100" i="8" s="1"/>
  <c r="D101" i="8"/>
  <c r="AA101" i="8" s="1"/>
  <c r="F101" i="8"/>
  <c r="D112" i="8"/>
  <c r="F112" i="8"/>
  <c r="D113" i="8"/>
  <c r="F113" i="8" s="1"/>
  <c r="D114" i="8"/>
  <c r="BO114" i="8" s="1"/>
  <c r="F114" i="8"/>
  <c r="D115" i="8"/>
  <c r="F115" i="8" s="1"/>
  <c r="D116" i="8"/>
  <c r="F116" i="8" s="1"/>
  <c r="D117" i="8"/>
  <c r="F117" i="8"/>
  <c r="D118" i="8"/>
  <c r="F118" i="8" s="1"/>
  <c r="D119" i="8"/>
  <c r="AA119" i="8" s="1"/>
  <c r="F119" i="8"/>
  <c r="D120" i="8"/>
  <c r="BO120" i="8" s="1"/>
  <c r="F120" i="8"/>
  <c r="D121" i="8"/>
  <c r="F121" i="8"/>
  <c r="D122" i="8"/>
  <c r="AA122" i="8" s="1"/>
  <c r="F122" i="8"/>
  <c r="D123" i="8"/>
  <c r="D124" i="8"/>
  <c r="F124" i="8"/>
  <c r="D125" i="8"/>
  <c r="F125" i="8"/>
  <c r="D126" i="8"/>
  <c r="BO126" i="8" s="1"/>
  <c r="D127" i="8"/>
  <c r="F127" i="8"/>
  <c r="D128" i="8"/>
  <c r="F128" i="8"/>
  <c r="D129" i="8"/>
  <c r="F129" i="8"/>
  <c r="D130" i="8"/>
  <c r="F130" i="8"/>
  <c r="D134" i="8"/>
  <c r="D92" i="8"/>
  <c r="F92" i="8"/>
  <c r="AG46" i="10"/>
  <c r="AH46" i="10"/>
  <c r="L46" i="10"/>
  <c r="H46" i="10"/>
  <c r="L25" i="14"/>
  <c r="K15" i="14"/>
  <c r="L15" i="14"/>
  <c r="AT25" i="14"/>
  <c r="AS25" i="14"/>
  <c r="AR25" i="14"/>
  <c r="AQ25" i="14"/>
  <c r="AP25" i="14"/>
  <c r="AO25" i="14"/>
  <c r="AN25" i="14"/>
  <c r="AM25" i="14"/>
  <c r="AL25" i="14"/>
  <c r="AK25" i="14"/>
  <c r="AJ25" i="14"/>
  <c r="AA25" i="14"/>
  <c r="Z25" i="14"/>
  <c r="Y25" i="14"/>
  <c r="Q25" i="14"/>
  <c r="N25" i="14"/>
  <c r="O25" i="14"/>
  <c r="M25" i="14"/>
  <c r="K25" i="14"/>
  <c r="J25" i="14"/>
  <c r="I25" i="14"/>
  <c r="H25" i="14"/>
  <c r="BN17" i="14"/>
  <c r="D19" i="14"/>
  <c r="BN19" i="14" s="1"/>
  <c r="W19" i="14"/>
  <c r="D20" i="14"/>
  <c r="BN20" i="14" s="1"/>
  <c r="X20" i="14"/>
  <c r="D21" i="14"/>
  <c r="BN21" i="14" s="1"/>
  <c r="BH21" i="14"/>
  <c r="D22" i="14"/>
  <c r="F22" i="14" s="1"/>
  <c r="BH22" i="14"/>
  <c r="D23" i="14"/>
  <c r="BH23" i="14" s="1"/>
  <c r="BI15" i="14"/>
  <c r="AT15" i="14"/>
  <c r="AS15" i="14"/>
  <c r="AR15" i="14"/>
  <c r="AQ15" i="14"/>
  <c r="AP15" i="14"/>
  <c r="N8" i="14" s="1"/>
  <c r="AO15" i="14"/>
  <c r="M8" i="14" s="1"/>
  <c r="AL15" i="14"/>
  <c r="AK15" i="14"/>
  <c r="I8" i="14" s="1"/>
  <c r="AA15" i="14"/>
  <c r="N3" i="14" s="1"/>
  <c r="Z15" i="14"/>
  <c r="X15" i="14"/>
  <c r="W15" i="14"/>
  <c r="U15" i="14"/>
  <c r="I15" i="14"/>
  <c r="J15" i="14"/>
  <c r="M15" i="14"/>
  <c r="N15" i="14"/>
  <c r="O15" i="14"/>
  <c r="P15" i="14"/>
  <c r="Q15" i="14"/>
  <c r="H15" i="14"/>
  <c r="D14" i="14"/>
  <c r="BH14" i="14" s="1"/>
  <c r="D13" i="14"/>
  <c r="BN13" i="14" s="1"/>
  <c r="BH13" i="14"/>
  <c r="D12" i="14"/>
  <c r="BH12" i="14" s="1"/>
  <c r="BH15" i="14" s="1"/>
  <c r="AN12" i="14"/>
  <c r="D94" i="7"/>
  <c r="AA94" i="7" s="1"/>
  <c r="D74" i="7"/>
  <c r="BT74" i="7" s="1"/>
  <c r="D17" i="9"/>
  <c r="BM17" i="9"/>
  <c r="D35" i="10"/>
  <c r="D36" i="10"/>
  <c r="F36" i="10"/>
  <c r="H37" i="10"/>
  <c r="P35" i="10"/>
  <c r="F35" i="10"/>
  <c r="BN14" i="14"/>
  <c r="AN14" i="14"/>
  <c r="AN15" i="14"/>
  <c r="L8" i="14"/>
  <c r="BO131" i="8"/>
  <c r="BO178" i="8"/>
  <c r="AM178" i="8"/>
  <c r="AL103" i="8"/>
  <c r="Z103" i="8"/>
  <c r="AB110" i="8"/>
  <c r="AM110" i="8"/>
  <c r="J8" i="14"/>
  <c r="AM102" i="8"/>
  <c r="F103" i="8"/>
  <c r="O8" i="14"/>
  <c r="F178" i="8"/>
  <c r="X195" i="8"/>
  <c r="P8" i="14"/>
  <c r="Z107" i="8"/>
  <c r="Q8" i="14"/>
  <c r="BI107" i="8"/>
  <c r="BI105" i="8"/>
  <c r="F177" i="8"/>
  <c r="F132" i="8"/>
  <c r="F133" i="8"/>
  <c r="BO212" i="8"/>
  <c r="AL209" i="8"/>
  <c r="BO209" i="8"/>
  <c r="AL212" i="8"/>
  <c r="AA189" i="8"/>
  <c r="F189" i="8"/>
  <c r="F193" i="8"/>
  <c r="F188" i="8"/>
  <c r="BO104" i="8"/>
  <c r="AO111" i="8"/>
  <c r="AN102" i="8"/>
  <c r="F104" i="8"/>
  <c r="BO105" i="8"/>
  <c r="F108" i="8"/>
  <c r="BO109" i="8"/>
  <c r="F111" i="8"/>
  <c r="BO111" i="8"/>
  <c r="F102" i="8"/>
  <c r="BO102" i="8"/>
  <c r="X104" i="8"/>
  <c r="F105" i="8"/>
  <c r="AN110" i="8"/>
  <c r="AB111" i="8"/>
  <c r="F110" i="8"/>
  <c r="BI196" i="8"/>
  <c r="AP194" i="8"/>
  <c r="Y196" i="8"/>
  <c r="BI195" i="8"/>
  <c r="AN188" i="8"/>
  <c r="AA188" i="8"/>
  <c r="BO191" i="8"/>
  <c r="AP191" i="8"/>
  <c r="BO194" i="8"/>
  <c r="BO190" i="8"/>
  <c r="AB191" i="8"/>
  <c r="BO193" i="8"/>
  <c r="BO189" i="8"/>
  <c r="Z184" i="8"/>
  <c r="BO177" i="8"/>
  <c r="BI183" i="8"/>
  <c r="Y178" i="8"/>
  <c r="Y184" i="8"/>
  <c r="BO184" i="8"/>
  <c r="BO182" i="8"/>
  <c r="Y183" i="8"/>
  <c r="BI184" i="8"/>
  <c r="BI182" i="8"/>
  <c r="Z183" i="8"/>
  <c r="BO183" i="8"/>
  <c r="Y179" i="8"/>
  <c r="Y132" i="8"/>
  <c r="BI132" i="8"/>
  <c r="BO133" i="8"/>
  <c r="Y131" i="8"/>
  <c r="BI131" i="8"/>
  <c r="X133" i="8"/>
  <c r="X136" i="8" s="1"/>
  <c r="F19" i="14"/>
  <c r="U17" i="14"/>
  <c r="BN17" i="9"/>
  <c r="BI20" i="14"/>
  <c r="BS17" i="9"/>
  <c r="F17" i="14"/>
  <c r="AJ12" i="14"/>
  <c r="Y14" i="14"/>
  <c r="AA17" i="9"/>
  <c r="F74" i="7"/>
  <c r="X74" i="7"/>
  <c r="BO74" i="7"/>
  <c r="F17" i="9"/>
  <c r="M36" i="10"/>
  <c r="AM35" i="10"/>
  <c r="AM36" i="10"/>
  <c r="C10" i="1"/>
  <c r="BJ24" i="13"/>
  <c r="BI25" i="13"/>
  <c r="W8" i="13" s="1"/>
  <c r="Z25" i="13"/>
  <c r="L3" i="13" s="1"/>
  <c r="AA25" i="13"/>
  <c r="M3" i="13" s="1"/>
  <c r="AB25" i="13"/>
  <c r="N3" i="13"/>
  <c r="S25" i="13"/>
  <c r="T25" i="13"/>
  <c r="R25" i="13"/>
  <c r="Q25" i="13"/>
  <c r="P25" i="13"/>
  <c r="O25" i="13"/>
  <c r="N25" i="13"/>
  <c r="M25" i="13"/>
  <c r="L25" i="13"/>
  <c r="K25" i="13"/>
  <c r="J25" i="13"/>
  <c r="I25" i="13"/>
  <c r="AU25" i="13"/>
  <c r="R8" i="13" s="1"/>
  <c r="AT25" i="13"/>
  <c r="AS25" i="13"/>
  <c r="AR25" i="13"/>
  <c r="AQ25" i="13"/>
  <c r="N8" i="13"/>
  <c r="AP25" i="13"/>
  <c r="M8" i="13" s="1"/>
  <c r="AO25" i="13"/>
  <c r="L8" i="13" s="1"/>
  <c r="AN25" i="13"/>
  <c r="K8" i="13" s="1"/>
  <c r="AM25" i="13"/>
  <c r="BM24" i="13"/>
  <c r="D24" i="13"/>
  <c r="AK24" i="13" s="1"/>
  <c r="AL24" i="13"/>
  <c r="C24" i="13"/>
  <c r="D19" i="13"/>
  <c r="Y19" i="13" s="1"/>
  <c r="F19" i="13"/>
  <c r="D20" i="13"/>
  <c r="Y20" i="13" s="1"/>
  <c r="F20" i="13"/>
  <c r="D21" i="13"/>
  <c r="BN21" i="13" s="1"/>
  <c r="D22" i="13"/>
  <c r="BN22" i="13" s="1"/>
  <c r="D23" i="13"/>
  <c r="Y23" i="13"/>
  <c r="D15" i="13"/>
  <c r="X15" i="13"/>
  <c r="D16" i="13"/>
  <c r="BN16" i="13"/>
  <c r="D17" i="13"/>
  <c r="AK17" i="13" s="1"/>
  <c r="BN17" i="13"/>
  <c r="D18" i="13"/>
  <c r="F18" i="13" s="1"/>
  <c r="AK18" i="13"/>
  <c r="D13" i="13"/>
  <c r="BN13" i="13" s="1"/>
  <c r="W13" i="13"/>
  <c r="D14" i="13"/>
  <c r="BN14" i="13" s="1"/>
  <c r="H71" i="7"/>
  <c r="J71" i="7"/>
  <c r="AM15" i="14"/>
  <c r="K8" i="14" s="1"/>
  <c r="D12" i="13"/>
  <c r="BN12" i="13" s="1"/>
  <c r="F12" i="13"/>
  <c r="BN24" i="13"/>
  <c r="F24" i="13"/>
  <c r="Y24" i="13"/>
  <c r="X24" i="13"/>
  <c r="BH24" i="13"/>
  <c r="W24" i="13"/>
  <c r="AL23" i="13"/>
  <c r="AL25" i="13" s="1"/>
  <c r="F23" i="13"/>
  <c r="BH23" i="13"/>
  <c r="X16" i="13"/>
  <c r="BH16" i="13"/>
  <c r="BH19" i="13"/>
  <c r="BH15" i="13"/>
  <c r="Y22" i="13"/>
  <c r="BH22" i="13"/>
  <c r="F16" i="13"/>
  <c r="BN23" i="13"/>
  <c r="F13" i="13"/>
  <c r="F17" i="13"/>
  <c r="F15" i="13"/>
  <c r="F22" i="13"/>
  <c r="BN15" i="13"/>
  <c r="AB85" i="7"/>
  <c r="H118" i="7"/>
  <c r="X108" i="7"/>
  <c r="H85" i="7"/>
  <c r="I108" i="7"/>
  <c r="J108" i="7"/>
  <c r="K108" i="7"/>
  <c r="L108" i="7"/>
  <c r="M108" i="7"/>
  <c r="P108" i="7"/>
  <c r="Q108" i="7"/>
  <c r="R108" i="7"/>
  <c r="H108" i="7"/>
  <c r="I132" i="7"/>
  <c r="J132" i="7"/>
  <c r="K132" i="7"/>
  <c r="L132" i="7"/>
  <c r="M132" i="7"/>
  <c r="P132" i="7"/>
  <c r="Q132" i="7"/>
  <c r="R132" i="7"/>
  <c r="D131" i="7"/>
  <c r="D130" i="7"/>
  <c r="AB130" i="7" s="1"/>
  <c r="D129" i="7"/>
  <c r="F129" i="7" s="1"/>
  <c r="D128" i="7"/>
  <c r="F128" i="7" s="1"/>
  <c r="BT128" i="7"/>
  <c r="D127" i="7"/>
  <c r="F127" i="7" s="1"/>
  <c r="D126" i="7"/>
  <c r="BT126" i="7" s="1"/>
  <c r="D125" i="7"/>
  <c r="D124" i="7"/>
  <c r="D123" i="7"/>
  <c r="D121" i="7"/>
  <c r="BT121" i="7"/>
  <c r="D122" i="7"/>
  <c r="R118" i="7"/>
  <c r="AB118" i="7"/>
  <c r="I118" i="7"/>
  <c r="J118" i="7"/>
  <c r="K118" i="7"/>
  <c r="L118" i="7"/>
  <c r="M118" i="7"/>
  <c r="P118" i="7"/>
  <c r="Q118" i="7"/>
  <c r="D114" i="7"/>
  <c r="F114" i="7" s="1"/>
  <c r="D115" i="7"/>
  <c r="F115" i="7"/>
  <c r="D116" i="7"/>
  <c r="F116" i="7"/>
  <c r="D117" i="7"/>
  <c r="D110" i="7"/>
  <c r="F110" i="7"/>
  <c r="D111" i="7"/>
  <c r="BO111" i="7" s="1"/>
  <c r="F111" i="7"/>
  <c r="D112" i="7"/>
  <c r="Y112" i="7" s="1"/>
  <c r="F112" i="7"/>
  <c r="D113" i="7"/>
  <c r="BO113" i="7" s="1"/>
  <c r="Y108" i="7"/>
  <c r="D88" i="7"/>
  <c r="Z88" i="7" s="1"/>
  <c r="D89" i="7"/>
  <c r="Z89" i="7" s="1"/>
  <c r="D90" i="7"/>
  <c r="BO90" i="7" s="1"/>
  <c r="D91" i="7"/>
  <c r="BT91" i="7" s="1"/>
  <c r="D92" i="7"/>
  <c r="F92" i="7" s="1"/>
  <c r="Z92" i="7"/>
  <c r="D93" i="7"/>
  <c r="F93" i="7" s="1"/>
  <c r="Z93" i="7"/>
  <c r="D95" i="7"/>
  <c r="BO95" i="7" s="1"/>
  <c r="F95" i="7"/>
  <c r="D96" i="7"/>
  <c r="AA96" i="7" s="1"/>
  <c r="BT96" i="7"/>
  <c r="D97" i="7"/>
  <c r="F97" i="7" s="1"/>
  <c r="D98" i="7"/>
  <c r="BT98" i="7" s="1"/>
  <c r="D99" i="7"/>
  <c r="F99" i="7" s="1"/>
  <c r="D100" i="7"/>
  <c r="BT100" i="7" s="1"/>
  <c r="D101" i="7"/>
  <c r="AB101" i="7" s="1"/>
  <c r="F101" i="7"/>
  <c r="D102" i="7"/>
  <c r="AB102" i="7" s="1"/>
  <c r="BO102" i="7"/>
  <c r="D103" i="7"/>
  <c r="AB103" i="7" s="1"/>
  <c r="F103" i="7"/>
  <c r="D104" i="7"/>
  <c r="BT104" i="7" s="1"/>
  <c r="BO104" i="7"/>
  <c r="D105" i="7"/>
  <c r="F105" i="7" s="1"/>
  <c r="D106" i="7"/>
  <c r="BO106" i="7" s="1"/>
  <c r="D107" i="7"/>
  <c r="F107" i="7" s="1"/>
  <c r="D73" i="7"/>
  <c r="X73" i="7" s="1"/>
  <c r="D75" i="7"/>
  <c r="F75" i="7"/>
  <c r="D76" i="7"/>
  <c r="BO76" i="7" s="1"/>
  <c r="D77" i="7"/>
  <c r="Z77" i="7" s="1"/>
  <c r="F77" i="7"/>
  <c r="D78" i="7"/>
  <c r="F78" i="7" s="1"/>
  <c r="D79" i="7"/>
  <c r="X79" i="7" s="1"/>
  <c r="F79" i="7"/>
  <c r="D80" i="7"/>
  <c r="X80" i="7" s="1"/>
  <c r="D81" i="7"/>
  <c r="F81" i="7" s="1"/>
  <c r="D82" i="7"/>
  <c r="D83" i="7"/>
  <c r="F83" i="7" s="1"/>
  <c r="D84" i="7"/>
  <c r="AA84" i="7" s="1"/>
  <c r="AA85" i="7" s="1"/>
  <c r="D120" i="7"/>
  <c r="D87" i="7"/>
  <c r="BO87" i="7" s="1"/>
  <c r="BT87" i="7"/>
  <c r="R85" i="7"/>
  <c r="Q85" i="7"/>
  <c r="P85" i="7"/>
  <c r="M85" i="7"/>
  <c r="L85" i="7"/>
  <c r="K85" i="7"/>
  <c r="J85" i="7"/>
  <c r="I85" i="7"/>
  <c r="I71" i="7"/>
  <c r="K71" i="7"/>
  <c r="L71" i="7"/>
  <c r="M71" i="7"/>
  <c r="P71" i="7"/>
  <c r="Q71" i="7"/>
  <c r="R71" i="7"/>
  <c r="AB71" i="7"/>
  <c r="I63" i="7"/>
  <c r="J63" i="7"/>
  <c r="K63" i="7"/>
  <c r="L63" i="7"/>
  <c r="M63" i="7"/>
  <c r="P63" i="7"/>
  <c r="Q63" i="7"/>
  <c r="R63" i="7"/>
  <c r="X8" i="12"/>
  <c r="R8" i="12"/>
  <c r="F17" i="12"/>
  <c r="F18" i="12"/>
  <c r="AM19" i="12"/>
  <c r="Z20" i="12"/>
  <c r="Y21" i="12"/>
  <c r="AB22" i="12"/>
  <c r="AL23" i="12"/>
  <c r="AL12" i="12"/>
  <c r="BP12" i="12"/>
  <c r="Y13" i="12"/>
  <c r="Y14" i="12"/>
  <c r="AL14" i="12"/>
  <c r="AN15" i="12"/>
  <c r="X15" i="12"/>
  <c r="F16" i="12"/>
  <c r="X16" i="12"/>
  <c r="C9" i="1"/>
  <c r="I93" i="9"/>
  <c r="J93" i="9"/>
  <c r="K93" i="9"/>
  <c r="L93" i="9"/>
  <c r="M93" i="9"/>
  <c r="N93" i="9"/>
  <c r="O93" i="9"/>
  <c r="P93" i="9"/>
  <c r="Q93" i="9"/>
  <c r="R93" i="9"/>
  <c r="S93" i="9"/>
  <c r="F123" i="7"/>
  <c r="BT123" i="7"/>
  <c r="F131" i="7"/>
  <c r="BT131" i="7"/>
  <c r="Z82" i="7"/>
  <c r="F82" i="7"/>
  <c r="Y120" i="7"/>
  <c r="BT120" i="7"/>
  <c r="Y117" i="7"/>
  <c r="F117" i="7"/>
  <c r="BO124" i="7"/>
  <c r="BT124" i="7"/>
  <c r="F113" i="7"/>
  <c r="F122" i="7"/>
  <c r="BT122" i="7"/>
  <c r="F125" i="7"/>
  <c r="BT125" i="7"/>
  <c r="BH12" i="13"/>
  <c r="V12" i="13"/>
  <c r="F100" i="7"/>
  <c r="AA99" i="7"/>
  <c r="AA95" i="7"/>
  <c r="Y122" i="7"/>
  <c r="Y132" i="7" s="1"/>
  <c r="BT116" i="7"/>
  <c r="BT114" i="7"/>
  <c r="AA83" i="7"/>
  <c r="Z90" i="7"/>
  <c r="BO98" i="7"/>
  <c r="BT90" i="7"/>
  <c r="Y110" i="7"/>
  <c r="BO116" i="7"/>
  <c r="BO114" i="7"/>
  <c r="BT110" i="7"/>
  <c r="BO122" i="7"/>
  <c r="AB131" i="7"/>
  <c r="AA128" i="7"/>
  <c r="Z124" i="7"/>
  <c r="AB107" i="7"/>
  <c r="BT106" i="7"/>
  <c r="BO100" i="7"/>
  <c r="Z116" i="7"/>
  <c r="Z118" i="7" s="1"/>
  <c r="AA116" i="7"/>
  <c r="AA118" i="7" s="1"/>
  <c r="BO110" i="7"/>
  <c r="F124" i="7"/>
  <c r="BO121" i="7"/>
  <c r="Y121" i="7"/>
  <c r="Z114" i="7"/>
  <c r="BO99" i="7"/>
  <c r="BO115" i="7"/>
  <c r="AB129" i="7"/>
  <c r="Z123" i="7"/>
  <c r="Z125" i="7"/>
  <c r="Z132" i="7" s="1"/>
  <c r="BO120" i="7"/>
  <c r="Y116" i="7"/>
  <c r="Y114" i="7"/>
  <c r="BT117" i="7"/>
  <c r="Z117" i="7"/>
  <c r="Z115" i="7"/>
  <c r="AA117" i="7"/>
  <c r="BO117" i="7"/>
  <c r="F121" i="7"/>
  <c r="F130" i="7"/>
  <c r="BO131" i="7"/>
  <c r="BO130" i="7"/>
  <c r="BO129" i="7"/>
  <c r="BO125" i="7"/>
  <c r="BO123" i="7"/>
  <c r="Y115" i="7"/>
  <c r="BT115" i="7"/>
  <c r="BT101" i="7"/>
  <c r="BT93" i="7"/>
  <c r="BT89" i="7"/>
  <c r="F106" i="7"/>
  <c r="F102" i="7"/>
  <c r="F98" i="7"/>
  <c r="F90" i="7"/>
  <c r="AA100" i="7"/>
  <c r="AA98" i="7"/>
  <c r="AB106" i="7"/>
  <c r="BO107" i="7"/>
  <c r="BO101" i="7"/>
  <c r="BO93" i="7"/>
  <c r="BO92" i="7"/>
  <c r="BO91" i="7"/>
  <c r="BO89" i="7"/>
  <c r="BT107" i="7"/>
  <c r="BT99" i="7"/>
  <c r="Z83" i="7"/>
  <c r="Z81" i="7"/>
  <c r="Y75" i="7"/>
  <c r="Y81" i="7"/>
  <c r="BO73" i="7"/>
  <c r="BO75" i="7"/>
  <c r="BO77" i="7"/>
  <c r="BO79" i="7"/>
  <c r="BO81" i="7"/>
  <c r="BO83" i="7"/>
  <c r="BO82" i="7"/>
  <c r="BO84" i="7"/>
  <c r="BT82" i="7"/>
  <c r="BT83" i="7"/>
  <c r="BT81" i="7"/>
  <c r="BT77" i="7"/>
  <c r="BT75" i="7"/>
  <c r="BT73" i="7"/>
  <c r="Y82" i="7"/>
  <c r="F91" i="7"/>
  <c r="F89" i="7"/>
  <c r="F120" i="7"/>
  <c r="AM21" i="12"/>
  <c r="AP21" i="12"/>
  <c r="AO21" i="12"/>
  <c r="AL21" i="12"/>
  <c r="AN20" i="12"/>
  <c r="AP17" i="12"/>
  <c r="AO17" i="12"/>
  <c r="AL17" i="12"/>
  <c r="AM17" i="12"/>
  <c r="Y17" i="12"/>
  <c r="X17" i="12"/>
  <c r="W17" i="12"/>
  <c r="F22" i="12"/>
  <c r="BP21" i="12"/>
  <c r="F13" i="12"/>
  <c r="AL13" i="12"/>
  <c r="AM13" i="12"/>
  <c r="AP112" i="4"/>
  <c r="BP113" i="4"/>
  <c r="AN114" i="4"/>
  <c r="D91" i="9"/>
  <c r="F91" i="9" s="1"/>
  <c r="D92" i="9"/>
  <c r="AB92" i="9" s="1"/>
  <c r="F92" i="9"/>
  <c r="D73" i="9"/>
  <c r="F73" i="9"/>
  <c r="D74" i="9"/>
  <c r="BM74" i="9" s="1"/>
  <c r="X74" i="9"/>
  <c r="BM13" i="9"/>
  <c r="F13" i="9"/>
  <c r="D14" i="9"/>
  <c r="F14" i="9"/>
  <c r="D15" i="9"/>
  <c r="BM15" i="9" s="1"/>
  <c r="F15" i="9"/>
  <c r="D16" i="9"/>
  <c r="D131" i="9"/>
  <c r="F131" i="9" s="1"/>
  <c r="D132" i="9"/>
  <c r="BS132" i="9" s="1"/>
  <c r="F132" i="9"/>
  <c r="D133" i="9"/>
  <c r="BS133" i="9"/>
  <c r="D134" i="9"/>
  <c r="BS134" i="9"/>
  <c r="D135" i="9"/>
  <c r="F135" i="9"/>
  <c r="D136" i="9"/>
  <c r="BM136" i="9" s="1"/>
  <c r="F136" i="9"/>
  <c r="D41" i="9"/>
  <c r="Z41" i="9" s="1"/>
  <c r="F41" i="9"/>
  <c r="D42" i="9"/>
  <c r="D43" i="9"/>
  <c r="F43" i="9" s="1"/>
  <c r="D44" i="9"/>
  <c r="F44" i="9"/>
  <c r="D45" i="9"/>
  <c r="D46" i="9"/>
  <c r="BM46" i="9" s="1"/>
  <c r="H56" i="4"/>
  <c r="F45" i="9"/>
  <c r="AA45" i="9"/>
  <c r="F46" i="9"/>
  <c r="AA46" i="9"/>
  <c r="AB91" i="9"/>
  <c r="BM14" i="9"/>
  <c r="AA133" i="9"/>
  <c r="Z44" i="9"/>
  <c r="F16" i="9"/>
  <c r="Z115" i="4"/>
  <c r="Y114" i="4"/>
  <c r="AO114" i="4"/>
  <c r="F114" i="4"/>
  <c r="Z114" i="4"/>
  <c r="BP114" i="4"/>
  <c r="AP113" i="4"/>
  <c r="F113" i="4"/>
  <c r="AO113" i="4"/>
  <c r="Z113" i="4"/>
  <c r="F112" i="4"/>
  <c r="Z112" i="4"/>
  <c r="BP112" i="4"/>
  <c r="AO112" i="4"/>
  <c r="F111" i="4"/>
  <c r="BP111" i="4"/>
  <c r="BN92" i="9"/>
  <c r="BN91" i="9"/>
  <c r="Z43" i="9"/>
  <c r="F133" i="9"/>
  <c r="AA132" i="9"/>
  <c r="Z42" i="9"/>
  <c r="BM73" i="9"/>
  <c r="BS92" i="9"/>
  <c r="BS91" i="9"/>
  <c r="AA131" i="9"/>
  <c r="BS73" i="9"/>
  <c r="W73" i="9"/>
  <c r="W93" i="9" s="1"/>
  <c r="J3" i="9" s="1"/>
  <c r="BS15" i="9"/>
  <c r="AA14" i="9"/>
  <c r="BS14" i="9"/>
  <c r="AA15" i="9"/>
  <c r="BM133" i="9"/>
  <c r="BS46" i="9"/>
  <c r="BS131" i="9"/>
  <c r="BM45" i="9"/>
  <c r="BM41" i="9"/>
  <c r="BS45" i="9"/>
  <c r="BS41" i="9"/>
  <c r="BM44" i="9"/>
  <c r="BS44" i="9"/>
  <c r="BM43" i="9"/>
  <c r="BM132" i="9"/>
  <c r="BS43" i="9"/>
  <c r="BP95" i="4"/>
  <c r="X94" i="4"/>
  <c r="X118" i="4" s="1"/>
  <c r="I26" i="4"/>
  <c r="J26" i="4"/>
  <c r="K26" i="4"/>
  <c r="L26" i="4"/>
  <c r="N26" i="4"/>
  <c r="O26" i="4"/>
  <c r="P26" i="4"/>
  <c r="Q26" i="4"/>
  <c r="R26" i="4"/>
  <c r="S26" i="4"/>
  <c r="T26" i="4"/>
  <c r="H26" i="4"/>
  <c r="W15" i="4"/>
  <c r="AN165" i="8"/>
  <c r="BP116" i="4"/>
  <c r="S36" i="4"/>
  <c r="AB36" i="4"/>
  <c r="AO36" i="4"/>
  <c r="AQ36" i="4"/>
  <c r="AR36" i="4"/>
  <c r="AS36" i="4"/>
  <c r="AT36" i="4"/>
  <c r="AU36" i="4"/>
  <c r="AV36" i="4"/>
  <c r="R8" i="4"/>
  <c r="Z36" i="4"/>
  <c r="AC36" i="4"/>
  <c r="N3" i="4"/>
  <c r="I36" i="4"/>
  <c r="J36" i="4"/>
  <c r="K36" i="4"/>
  <c r="L36" i="4"/>
  <c r="M36" i="4"/>
  <c r="N36" i="4"/>
  <c r="O36" i="4"/>
  <c r="P36" i="4"/>
  <c r="Q36" i="4"/>
  <c r="R36" i="4"/>
  <c r="T36" i="4"/>
  <c r="H36" i="4"/>
  <c r="BO165" i="8"/>
  <c r="Y165" i="8"/>
  <c r="AM165" i="8"/>
  <c r="AL95" i="4"/>
  <c r="F95" i="4"/>
  <c r="F94" i="4"/>
  <c r="BP94" i="4"/>
  <c r="AL71" i="4"/>
  <c r="AM71" i="4"/>
  <c r="AA36" i="4"/>
  <c r="AP36" i="4"/>
  <c r="AP167" i="8"/>
  <c r="BO166" i="8"/>
  <c r="BP42" i="4"/>
  <c r="BP41" i="4"/>
  <c r="AN164" i="8"/>
  <c r="Y164" i="8"/>
  <c r="BO164" i="8"/>
  <c r="AL164" i="8"/>
  <c r="BO163" i="8"/>
  <c r="Y163" i="8"/>
  <c r="AM164" i="8"/>
  <c r="Z167" i="8"/>
  <c r="BO167" i="8"/>
  <c r="Z166" i="8"/>
  <c r="AO166" i="8"/>
  <c r="AP166" i="8"/>
  <c r="AO167" i="8"/>
  <c r="AL42" i="4"/>
  <c r="AL41" i="4"/>
  <c r="F41" i="4"/>
  <c r="F42" i="4"/>
  <c r="X41" i="4"/>
  <c r="X42" i="4"/>
  <c r="D90" i="9"/>
  <c r="BS90" i="9"/>
  <c r="D89" i="9"/>
  <c r="AA89" i="9" s="1"/>
  <c r="BS89" i="9"/>
  <c r="P46" i="10"/>
  <c r="O46" i="10"/>
  <c r="N46" i="10"/>
  <c r="M46" i="10"/>
  <c r="D45" i="10"/>
  <c r="F45" i="10" s="1"/>
  <c r="D43" i="10"/>
  <c r="F43" i="10"/>
  <c r="D42" i="10"/>
  <c r="AM42" i="10" s="1"/>
  <c r="F42" i="10"/>
  <c r="D44" i="10"/>
  <c r="AM44" i="10" s="1"/>
  <c r="F44" i="10"/>
  <c r="D41" i="10"/>
  <c r="AM41" i="10" s="1"/>
  <c r="F41" i="10"/>
  <c r="D40" i="10"/>
  <c r="AM40" i="10" s="1"/>
  <c r="AM46" i="10" s="1"/>
  <c r="F40" i="10"/>
  <c r="X161" i="8"/>
  <c r="F96" i="4"/>
  <c r="D69" i="9"/>
  <c r="D70" i="9"/>
  <c r="D71" i="9"/>
  <c r="AB71" i="9" s="1"/>
  <c r="D72" i="9"/>
  <c r="D88" i="9"/>
  <c r="F88" i="9"/>
  <c r="D75" i="9"/>
  <c r="BS75" i="9"/>
  <c r="D76" i="9"/>
  <c r="F76" i="9"/>
  <c r="D77" i="9"/>
  <c r="BN77" i="9" s="1"/>
  <c r="F77" i="9"/>
  <c r="D78" i="9"/>
  <c r="AA78" i="9"/>
  <c r="D79" i="9"/>
  <c r="BN79" i="9" s="1"/>
  <c r="D80" i="9"/>
  <c r="AA80" i="9" s="1"/>
  <c r="D81" i="9"/>
  <c r="BN81" i="9" s="1"/>
  <c r="F81" i="9"/>
  <c r="D82" i="9"/>
  <c r="BS82" i="9" s="1"/>
  <c r="AA82" i="9"/>
  <c r="D83" i="9"/>
  <c r="BS83" i="9" s="1"/>
  <c r="F83" i="9"/>
  <c r="D84" i="9"/>
  <c r="BN84" i="9" s="1"/>
  <c r="F84" i="9"/>
  <c r="D85" i="9"/>
  <c r="F85" i="9"/>
  <c r="D86" i="9"/>
  <c r="BN86" i="9" s="1"/>
  <c r="F86" i="9"/>
  <c r="D87" i="9"/>
  <c r="F87" i="9" s="1"/>
  <c r="H72" i="8"/>
  <c r="Y199" i="8"/>
  <c r="AO172" i="8"/>
  <c r="BO71" i="8"/>
  <c r="BI68" i="8"/>
  <c r="BO69" i="8"/>
  <c r="BJ70" i="8"/>
  <c r="F117" i="4"/>
  <c r="AN97" i="4"/>
  <c r="F98" i="4"/>
  <c r="D13" i="10"/>
  <c r="D17" i="10"/>
  <c r="D18" i="10"/>
  <c r="M18" i="10" s="1"/>
  <c r="D19" i="10"/>
  <c r="L19" i="10" s="1"/>
  <c r="L37" i="10" s="1"/>
  <c r="J8" i="10" s="1"/>
  <c r="D20" i="10"/>
  <c r="AM20" i="10" s="1"/>
  <c r="D21" i="10"/>
  <c r="N21" i="10" s="1"/>
  <c r="D22" i="10"/>
  <c r="AM22" i="10" s="1"/>
  <c r="D23" i="10"/>
  <c r="F23" i="10" s="1"/>
  <c r="AG24" i="10"/>
  <c r="D25" i="10"/>
  <c r="D26" i="10"/>
  <c r="F26" i="10"/>
  <c r="D27" i="10"/>
  <c r="D28" i="10"/>
  <c r="AM28" i="10" s="1"/>
  <c r="D29" i="10"/>
  <c r="F29" i="10"/>
  <c r="D30" i="10"/>
  <c r="AM30" i="10" s="1"/>
  <c r="D31" i="10"/>
  <c r="AM31" i="10" s="1"/>
  <c r="D32" i="10"/>
  <c r="AH32" i="10" s="1"/>
  <c r="D33" i="10"/>
  <c r="N33" i="10" s="1"/>
  <c r="D34" i="10"/>
  <c r="O34" i="10" s="1"/>
  <c r="O37" i="10" s="1"/>
  <c r="M8" i="10" s="1"/>
  <c r="D16" i="10"/>
  <c r="AM16" i="10" s="1"/>
  <c r="F16" i="10"/>
  <c r="D15" i="10"/>
  <c r="AM15" i="10" s="1"/>
  <c r="D14" i="10"/>
  <c r="F14" i="10" s="1"/>
  <c r="D12" i="10"/>
  <c r="C12" i="1"/>
  <c r="D68" i="9"/>
  <c r="BM68" i="9"/>
  <c r="D67" i="9"/>
  <c r="F67" i="9" s="1"/>
  <c r="BS67" i="9"/>
  <c r="D66" i="9"/>
  <c r="F66" i="9" s="1"/>
  <c r="BS66" i="9"/>
  <c r="D65" i="9"/>
  <c r="BN65" i="9" s="1"/>
  <c r="BS65" i="9"/>
  <c r="D64" i="9"/>
  <c r="BS64" i="9" s="1"/>
  <c r="D63" i="9"/>
  <c r="BN63" i="9" s="1"/>
  <c r="D62" i="9"/>
  <c r="BN62" i="9"/>
  <c r="D61" i="9"/>
  <c r="Y61" i="9" s="1"/>
  <c r="BS61" i="9"/>
  <c r="D60" i="9"/>
  <c r="BM60" i="9"/>
  <c r="D59" i="9"/>
  <c r="W59" i="9" s="1"/>
  <c r="F59" i="9"/>
  <c r="D58" i="9"/>
  <c r="BM58" i="9" s="1"/>
  <c r="F58" i="9"/>
  <c r="D124" i="9"/>
  <c r="Z124" i="9" s="1"/>
  <c r="F124" i="9"/>
  <c r="D123" i="9"/>
  <c r="D122" i="9"/>
  <c r="F122" i="9" s="1"/>
  <c r="D121" i="9"/>
  <c r="BM121" i="9" s="1"/>
  <c r="Z121" i="9"/>
  <c r="D120" i="9"/>
  <c r="F120" i="9"/>
  <c r="D119" i="9"/>
  <c r="BM119" i="9" s="1"/>
  <c r="D18" i="9"/>
  <c r="Z18" i="9"/>
  <c r="D12" i="9"/>
  <c r="AA12" i="9"/>
  <c r="BO158" i="8"/>
  <c r="AA156" i="8"/>
  <c r="AB48" i="8"/>
  <c r="BO49" i="8"/>
  <c r="BO53" i="8"/>
  <c r="AB57" i="8"/>
  <c r="BO64" i="8"/>
  <c r="BO65" i="8"/>
  <c r="D140" i="7"/>
  <c r="D141" i="7"/>
  <c r="D33" i="7"/>
  <c r="Z33" i="7" s="1"/>
  <c r="D34" i="7"/>
  <c r="F34" i="7" s="1"/>
  <c r="Z34" i="7"/>
  <c r="D35" i="7"/>
  <c r="Z35" i="7" s="1"/>
  <c r="BT35" i="7"/>
  <c r="D36" i="7"/>
  <c r="BT36" i="7" s="1"/>
  <c r="Z36" i="7"/>
  <c r="D37" i="7"/>
  <c r="F37" i="7" s="1"/>
  <c r="Z37" i="7"/>
  <c r="D38" i="7"/>
  <c r="D39" i="7"/>
  <c r="BO39" i="7" s="1"/>
  <c r="D40" i="7"/>
  <c r="Z40" i="7" s="1"/>
  <c r="D41" i="7"/>
  <c r="F41" i="7" s="1"/>
  <c r="D42" i="7"/>
  <c r="Z42" i="7" s="1"/>
  <c r="BT42" i="7"/>
  <c r="D43" i="7"/>
  <c r="BO43" i="7" s="1"/>
  <c r="Z43" i="7"/>
  <c r="D44" i="7"/>
  <c r="Z44" i="7" s="1"/>
  <c r="BT44" i="7"/>
  <c r="D45" i="7"/>
  <c r="F45" i="7" s="1"/>
  <c r="Z45" i="7"/>
  <c r="D46" i="7"/>
  <c r="D47" i="7"/>
  <c r="BO47" i="7" s="1"/>
  <c r="D48" i="7"/>
  <c r="BO48" i="7" s="1"/>
  <c r="D49" i="7"/>
  <c r="Z49" i="7" s="1"/>
  <c r="D66" i="7"/>
  <c r="BT66" i="7" s="1"/>
  <c r="F66" i="7"/>
  <c r="D67" i="7"/>
  <c r="F67" i="7" s="1"/>
  <c r="Z67" i="7"/>
  <c r="D14" i="7"/>
  <c r="AA14" i="7" s="1"/>
  <c r="F14" i="7"/>
  <c r="D15" i="7"/>
  <c r="BO15" i="7" s="1"/>
  <c r="D16" i="7"/>
  <c r="BO16" i="7" s="1"/>
  <c r="F16" i="7"/>
  <c r="D50" i="7"/>
  <c r="BO50" i="7"/>
  <c r="D51" i="7"/>
  <c r="AA51" i="7"/>
  <c r="D52" i="7"/>
  <c r="AA52" i="7"/>
  <c r="D53" i="7"/>
  <c r="AA53" i="7"/>
  <c r="D54" i="7"/>
  <c r="AA54" i="7" s="1"/>
  <c r="BO54" i="7"/>
  <c r="D55" i="7"/>
  <c r="BO55" i="7" s="1"/>
  <c r="AA55" i="7"/>
  <c r="D56" i="7"/>
  <c r="AA56" i="7"/>
  <c r="D57" i="7"/>
  <c r="AA57" i="7" s="1"/>
  <c r="BT57" i="7"/>
  <c r="D58" i="7"/>
  <c r="AA58" i="7" s="1"/>
  <c r="D59" i="7"/>
  <c r="D60" i="7"/>
  <c r="AA60" i="7" s="1"/>
  <c r="D68" i="7"/>
  <c r="AA68" i="7" s="1"/>
  <c r="AA71" i="7" s="1"/>
  <c r="D69" i="7"/>
  <c r="AA69" i="7"/>
  <c r="D70" i="7"/>
  <c r="AA70" i="7"/>
  <c r="D61" i="7"/>
  <c r="BT61" i="7" s="1"/>
  <c r="F61" i="7"/>
  <c r="D62" i="7"/>
  <c r="F62" i="7" s="1"/>
  <c r="AB62" i="7"/>
  <c r="D12" i="7"/>
  <c r="D13" i="7"/>
  <c r="D17" i="7"/>
  <c r="D18" i="7"/>
  <c r="F18" i="7"/>
  <c r="D19" i="7"/>
  <c r="BT19" i="7" s="1"/>
  <c r="D20" i="7"/>
  <c r="Y20" i="7" s="1"/>
  <c r="BT20" i="7"/>
  <c r="D21" i="7"/>
  <c r="BT21" i="7" s="1"/>
  <c r="Y21" i="7"/>
  <c r="D22" i="7"/>
  <c r="F22" i="7" s="1"/>
  <c r="BT22" i="7"/>
  <c r="D23" i="7"/>
  <c r="F23" i="7" s="1"/>
  <c r="Y23" i="7"/>
  <c r="D24" i="7"/>
  <c r="D25" i="7"/>
  <c r="Y25" i="7" s="1"/>
  <c r="D26" i="7"/>
  <c r="BO26" i="7"/>
  <c r="D27" i="7"/>
  <c r="BT27" i="7" s="1"/>
  <c r="D28" i="7"/>
  <c r="Y28" i="7" s="1"/>
  <c r="BO28" i="7"/>
  <c r="D29" i="7"/>
  <c r="F29" i="7" s="1"/>
  <c r="Y29" i="7"/>
  <c r="D30" i="7"/>
  <c r="F30" i="7" s="1"/>
  <c r="BT30" i="7"/>
  <c r="D31" i="7"/>
  <c r="F31" i="7" s="1"/>
  <c r="Y31" i="7"/>
  <c r="D32" i="7"/>
  <c r="D65" i="7"/>
  <c r="Y65" i="7" s="1"/>
  <c r="Y71" i="7" s="1"/>
  <c r="BO176" i="8"/>
  <c r="BI98" i="8"/>
  <c r="BO99" i="8"/>
  <c r="BI116" i="8"/>
  <c r="Z117" i="8"/>
  <c r="BO119" i="8"/>
  <c r="BI120" i="8"/>
  <c r="BO124" i="8"/>
  <c r="BI125" i="8"/>
  <c r="BI127" i="8"/>
  <c r="AL84" i="8"/>
  <c r="AL140" i="8"/>
  <c r="X145" i="8"/>
  <c r="F49" i="4"/>
  <c r="X76" i="4"/>
  <c r="Y15" i="8"/>
  <c r="Y16" i="8"/>
  <c r="AN75" i="8"/>
  <c r="Y76" i="8"/>
  <c r="Y90" i="8" s="1"/>
  <c r="Y81" i="8"/>
  <c r="Y139" i="8"/>
  <c r="BO146" i="8"/>
  <c r="AN148" i="8"/>
  <c r="AO92" i="8"/>
  <c r="Y16" i="4"/>
  <c r="Y17" i="4"/>
  <c r="Y18" i="4"/>
  <c r="AM28" i="4"/>
  <c r="AN34" i="4"/>
  <c r="F39" i="4"/>
  <c r="AL40" i="4"/>
  <c r="AM43" i="4"/>
  <c r="AM58" i="4"/>
  <c r="Y59" i="4"/>
  <c r="Y70" i="4"/>
  <c r="BP72" i="4"/>
  <c r="Y77" i="4"/>
  <c r="AM79" i="4"/>
  <c r="Z86" i="4"/>
  <c r="AL19" i="4"/>
  <c r="AM45" i="4"/>
  <c r="BP60" i="4"/>
  <c r="Z61" i="4"/>
  <c r="AN62" i="4"/>
  <c r="F64" i="4"/>
  <c r="Z65" i="4"/>
  <c r="BP73" i="4"/>
  <c r="Z78" i="4"/>
  <c r="AM17" i="8"/>
  <c r="BO18" i="8"/>
  <c r="BO24" i="8"/>
  <c r="AO26" i="8"/>
  <c r="Z31" i="8"/>
  <c r="AO32" i="8"/>
  <c r="Z82" i="8"/>
  <c r="Z149" i="8"/>
  <c r="AQ93" i="4"/>
  <c r="AA46" i="4"/>
  <c r="AA47" i="4"/>
  <c r="AA53" i="4"/>
  <c r="F54" i="4"/>
  <c r="AM74" i="4"/>
  <c r="BO23" i="8"/>
  <c r="AA88" i="8"/>
  <c r="AA90" i="8" s="1"/>
  <c r="AA89" i="8"/>
  <c r="AA134" i="8"/>
  <c r="AO38" i="4"/>
  <c r="AB75" i="4"/>
  <c r="AB81" i="4"/>
  <c r="AB109" i="4"/>
  <c r="AB110" i="4"/>
  <c r="BO74" i="8"/>
  <c r="BJ38" i="8"/>
  <c r="AB39" i="8"/>
  <c r="BO44" i="8"/>
  <c r="AB45" i="8"/>
  <c r="BO51" i="8"/>
  <c r="AB54" i="8"/>
  <c r="BO58" i="8"/>
  <c r="BO66" i="8"/>
  <c r="BO47" i="8"/>
  <c r="AC50" i="8"/>
  <c r="AC63" i="8"/>
  <c r="BO19" i="8"/>
  <c r="I72" i="8"/>
  <c r="J72" i="8"/>
  <c r="K72" i="8"/>
  <c r="L72" i="8"/>
  <c r="M72" i="8"/>
  <c r="O72" i="8"/>
  <c r="P72" i="8"/>
  <c r="Q72" i="8"/>
  <c r="R72" i="8"/>
  <c r="U72" i="8"/>
  <c r="X8" i="4"/>
  <c r="H150" i="8"/>
  <c r="H90" i="8"/>
  <c r="C7" i="1"/>
  <c r="C15" i="1"/>
  <c r="C8" i="1"/>
  <c r="U150" i="8"/>
  <c r="U136" i="8"/>
  <c r="U90" i="8"/>
  <c r="P150" i="8"/>
  <c r="P136" i="8"/>
  <c r="P90" i="8"/>
  <c r="R150" i="8"/>
  <c r="Q150" i="8"/>
  <c r="O150" i="8"/>
  <c r="M150" i="8"/>
  <c r="L150" i="8"/>
  <c r="K150" i="8"/>
  <c r="J150" i="8"/>
  <c r="R136" i="8"/>
  <c r="Q136" i="8"/>
  <c r="O136" i="8"/>
  <c r="M136" i="8"/>
  <c r="L136" i="8"/>
  <c r="K136" i="8"/>
  <c r="J136" i="8"/>
  <c r="I136" i="8"/>
  <c r="R90" i="8"/>
  <c r="Q90" i="8"/>
  <c r="O90" i="8"/>
  <c r="M90" i="8"/>
  <c r="L90" i="8"/>
  <c r="K90" i="8"/>
  <c r="J90" i="8"/>
  <c r="I90" i="8"/>
  <c r="H67" i="4"/>
  <c r="I81" i="4"/>
  <c r="J81" i="4"/>
  <c r="K81" i="4"/>
  <c r="L81" i="4"/>
  <c r="M81" i="4"/>
  <c r="N81" i="4"/>
  <c r="O81" i="4"/>
  <c r="P81" i="4"/>
  <c r="Q81" i="4"/>
  <c r="R81" i="4"/>
  <c r="S81" i="4"/>
  <c r="T81" i="4"/>
  <c r="H81" i="4"/>
  <c r="I67" i="4"/>
  <c r="J67" i="4"/>
  <c r="K67" i="4"/>
  <c r="L67" i="4"/>
  <c r="M67" i="4"/>
  <c r="N67" i="4"/>
  <c r="O67" i="4"/>
  <c r="P67" i="4"/>
  <c r="Q67" i="4"/>
  <c r="R67" i="4"/>
  <c r="S67" i="4"/>
  <c r="T67" i="4"/>
  <c r="M56" i="4"/>
  <c r="N56" i="4"/>
  <c r="O56" i="4"/>
  <c r="P56" i="4"/>
  <c r="Q56" i="4"/>
  <c r="R56" i="4"/>
  <c r="S56" i="4"/>
  <c r="T56" i="4"/>
  <c r="I56" i="4"/>
  <c r="J56" i="4"/>
  <c r="K56" i="4"/>
  <c r="L56" i="4"/>
  <c r="AM14" i="10"/>
  <c r="AM25" i="10"/>
  <c r="F25" i="10"/>
  <c r="AM33" i="10"/>
  <c r="F33" i="10"/>
  <c r="AG12" i="10"/>
  <c r="F12" i="10"/>
  <c r="AM17" i="10"/>
  <c r="F17" i="10"/>
  <c r="AM13" i="10"/>
  <c r="F13" i="10"/>
  <c r="AG31" i="10"/>
  <c r="F31" i="10"/>
  <c r="AM27" i="10"/>
  <c r="F27" i="10"/>
  <c r="Y13" i="7"/>
  <c r="F13" i="7"/>
  <c r="Y17" i="7"/>
  <c r="F17" i="7"/>
  <c r="BO40" i="7"/>
  <c r="AA59" i="7"/>
  <c r="F59" i="7"/>
  <c r="Z141" i="7"/>
  <c r="Z146" i="7" s="1"/>
  <c r="F141" i="7"/>
  <c r="BT140" i="7"/>
  <c r="F140" i="7"/>
  <c r="BO31" i="8"/>
  <c r="AL14" i="8"/>
  <c r="Y14" i="8"/>
  <c r="BT40" i="7"/>
  <c r="BT41" i="7"/>
  <c r="BJ44" i="8"/>
  <c r="F43" i="7"/>
  <c r="BO35" i="7"/>
  <c r="BO141" i="7"/>
  <c r="BT43" i="7"/>
  <c r="F27" i="7"/>
  <c r="BT48" i="7"/>
  <c r="BI67" i="8"/>
  <c r="AC67" i="8"/>
  <c r="BO53" i="7"/>
  <c r="BO67" i="7"/>
  <c r="Z48" i="7"/>
  <c r="F50" i="7"/>
  <c r="W124" i="8"/>
  <c r="F51" i="7"/>
  <c r="Z47" i="7"/>
  <c r="BT47" i="7"/>
  <c r="BT58" i="7"/>
  <c r="BT34" i="7"/>
  <c r="BO62" i="7"/>
  <c r="F19" i="7"/>
  <c r="BO60" i="7"/>
  <c r="F60" i="7"/>
  <c r="BO13" i="7"/>
  <c r="F52" i="7"/>
  <c r="BO21" i="7"/>
  <c r="BT37" i="7"/>
  <c r="BT13" i="7"/>
  <c r="BO25" i="7"/>
  <c r="BO58" i="7"/>
  <c r="BO42" i="8"/>
  <c r="AC69" i="8"/>
  <c r="AO146" i="8"/>
  <c r="BO116" i="8"/>
  <c r="BJ43" i="8"/>
  <c r="AB42" i="8"/>
  <c r="BO32" i="8"/>
  <c r="AN146" i="8"/>
  <c r="BJ67" i="8"/>
  <c r="AB53" i="8"/>
  <c r="BN71" i="9"/>
  <c r="BS70" i="9"/>
  <c r="AB70" i="9"/>
  <c r="F69" i="9"/>
  <c r="AB69" i="9"/>
  <c r="F72" i="9"/>
  <c r="AB72" i="9"/>
  <c r="AA65" i="9"/>
  <c r="BJ42" i="8"/>
  <c r="BI71" i="8"/>
  <c r="BO149" i="8"/>
  <c r="AQ144" i="8"/>
  <c r="AL144" i="8"/>
  <c r="BI93" i="8"/>
  <c r="AL75" i="8"/>
  <c r="AO74" i="8"/>
  <c r="AL78" i="4"/>
  <c r="F79" i="4"/>
  <c r="BP53" i="4"/>
  <c r="AQ87" i="4"/>
  <c r="BO139" i="8"/>
  <c r="BO174" i="8"/>
  <c r="Y126" i="8"/>
  <c r="Y127" i="8"/>
  <c r="BO70" i="8"/>
  <c r="BO171" i="8"/>
  <c r="AL27" i="8"/>
  <c r="AO171" i="8"/>
  <c r="BO144" i="8"/>
  <c r="BJ39" i="8"/>
  <c r="Z92" i="8"/>
  <c r="Z21" i="4"/>
  <c r="AM45" i="10"/>
  <c r="BO118" i="8"/>
  <c r="BO54" i="8"/>
  <c r="BO38" i="8"/>
  <c r="AQ159" i="8"/>
  <c r="S8" i="7"/>
  <c r="AQ174" i="8"/>
  <c r="AG25" i="10"/>
  <c r="AM43" i="10"/>
  <c r="AL17" i="4"/>
  <c r="BT141" i="7"/>
  <c r="AA26" i="8"/>
  <c r="BO14" i="7"/>
  <c r="AP47" i="4"/>
  <c r="Z119" i="8"/>
  <c r="BT54" i="7"/>
  <c r="AM26" i="8"/>
  <c r="AA159" i="8"/>
  <c r="AA68" i="9"/>
  <c r="Z140" i="7"/>
  <c r="BT69" i="7"/>
  <c r="AN47" i="4"/>
  <c r="AM40" i="4"/>
  <c r="Z26" i="8"/>
  <c r="BO17" i="7"/>
  <c r="AA50" i="7"/>
  <c r="BO69" i="7"/>
  <c r="F25" i="7"/>
  <c r="BS63" i="9"/>
  <c r="BN83" i="9"/>
  <c r="AA62" i="9"/>
  <c r="AL145" i="8"/>
  <c r="BS60" i="9"/>
  <c r="F121" i="9"/>
  <c r="BO88" i="8"/>
  <c r="AB44" i="8"/>
  <c r="AL76" i="8"/>
  <c r="BT17" i="7"/>
  <c r="BO140" i="7"/>
  <c r="Y146" i="8"/>
  <c r="BO175" i="8"/>
  <c r="Z88" i="9"/>
  <c r="BS88" i="9"/>
  <c r="Z169" i="8"/>
  <c r="AA96" i="8"/>
  <c r="AA158" i="8"/>
  <c r="F69" i="7"/>
  <c r="BO51" i="7"/>
  <c r="BO76" i="8"/>
  <c r="AP58" i="4"/>
  <c r="BO98" i="8"/>
  <c r="BT65" i="7"/>
  <c r="BO34" i="7"/>
  <c r="AA16" i="7"/>
  <c r="W68" i="9"/>
  <c r="F62" i="9"/>
  <c r="BS68" i="9"/>
  <c r="Z120" i="8"/>
  <c r="AQ158" i="8"/>
  <c r="AG27" i="10"/>
  <c r="BN88" i="9"/>
  <c r="AA88" i="9"/>
  <c r="BM88" i="9"/>
  <c r="BT51" i="7"/>
  <c r="BO45" i="7"/>
  <c r="BT45" i="7"/>
  <c r="AB59" i="8"/>
  <c r="BO100" i="8"/>
  <c r="BO145" i="8"/>
  <c r="AM85" i="8"/>
  <c r="BT25" i="7"/>
  <c r="F39" i="7"/>
  <c r="BO65" i="7"/>
  <c r="BO19" i="7"/>
  <c r="F61" i="9"/>
  <c r="BS81" i="9"/>
  <c r="AA81" i="9"/>
  <c r="Z121" i="8"/>
  <c r="BO56" i="7"/>
  <c r="F65" i="7"/>
  <c r="BT56" i="7"/>
  <c r="X84" i="8"/>
  <c r="BI118" i="8"/>
  <c r="BT39" i="7"/>
  <c r="V58" i="9"/>
  <c r="AA63" i="9"/>
  <c r="AG29" i="10"/>
  <c r="F70" i="9"/>
  <c r="F89" i="9"/>
  <c r="BN89" i="9"/>
  <c r="AL18" i="4"/>
  <c r="BO84" i="8"/>
  <c r="AB56" i="8"/>
  <c r="BS18" i="9"/>
  <c r="BN18" i="9"/>
  <c r="BS59" i="9"/>
  <c r="BM59" i="9"/>
  <c r="BT26" i="7"/>
  <c r="BO39" i="8"/>
  <c r="AB83" i="8"/>
  <c r="BO27" i="7"/>
  <c r="AM86" i="8"/>
  <c r="AM84" i="8"/>
  <c r="Z39" i="7"/>
  <c r="AN31" i="8"/>
  <c r="BO26" i="8"/>
  <c r="BO59" i="7"/>
  <c r="BO159" i="8"/>
  <c r="BS122" i="9"/>
  <c r="BS120" i="9"/>
  <c r="AB71" i="8"/>
  <c r="AN142" i="8"/>
  <c r="AN26" i="8"/>
  <c r="Z122" i="9"/>
  <c r="BM122" i="9"/>
  <c r="AG30" i="10"/>
  <c r="AH28" i="10"/>
  <c r="AH37" i="10" s="1"/>
  <c r="I3" i="10" s="1"/>
  <c r="F70" i="7"/>
  <c r="BT70" i="7"/>
  <c r="BO70" i="7"/>
  <c r="BT60" i="7"/>
  <c r="BO61" i="7"/>
  <c r="F20" i="7"/>
  <c r="Y26" i="7"/>
  <c r="Y30" i="7"/>
  <c r="F26" i="7"/>
  <c r="BO18" i="7"/>
  <c r="Z41" i="7"/>
  <c r="F42" i="7"/>
  <c r="BT53" i="7"/>
  <c r="F68" i="7"/>
  <c r="BO68" i="7"/>
  <c r="BO57" i="7"/>
  <c r="BO38" i="7"/>
  <c r="BO52" i="7"/>
  <c r="BO33" i="7"/>
  <c r="F33" i="7"/>
  <c r="Y18" i="7"/>
  <c r="BT18" i="7"/>
  <c r="BO20" i="7"/>
  <c r="BT59" i="7"/>
  <c r="F40" i="7"/>
  <c r="F38" i="7"/>
  <c r="BT52" i="7"/>
  <c r="BT50" i="7"/>
  <c r="F53" i="7"/>
  <c r="AB174" i="8"/>
  <c r="X160" i="8"/>
  <c r="AP171" i="8"/>
  <c r="BO168" i="8"/>
  <c r="AB41" i="8"/>
  <c r="BO157" i="8"/>
  <c r="AO89" i="8"/>
  <c r="AM140" i="8"/>
  <c r="AB52" i="8"/>
  <c r="AA157" i="8"/>
  <c r="BO89" i="8"/>
  <c r="AB61" i="8"/>
  <c r="BO80" i="8"/>
  <c r="AL139" i="8"/>
  <c r="AL31" i="8"/>
  <c r="BO140" i="8"/>
  <c r="AB74" i="8"/>
  <c r="AM76" i="8"/>
  <c r="AL88" i="8"/>
  <c r="BO129" i="8"/>
  <c r="W125" i="8"/>
  <c r="BO112" i="8"/>
  <c r="AC47" i="8"/>
  <c r="AM139" i="8"/>
  <c r="AM31" i="8"/>
  <c r="BI199" i="8"/>
  <c r="BO199" i="8"/>
  <c r="AL199" i="8"/>
  <c r="BJ71" i="8"/>
  <c r="X140" i="8"/>
  <c r="X150" i="8" s="1"/>
  <c r="BO83" i="8"/>
  <c r="BO123" i="8"/>
  <c r="AB70" i="8"/>
  <c r="BO125" i="8"/>
  <c r="AB58" i="8"/>
  <c r="AO198" i="8"/>
  <c r="AO101" i="4"/>
  <c r="BO41" i="8"/>
  <c r="Z24" i="8"/>
  <c r="BO63" i="8"/>
  <c r="BO135" i="8"/>
  <c r="AB68" i="8"/>
  <c r="AB66" i="8"/>
  <c r="BO75" i="8"/>
  <c r="BJ41" i="8"/>
  <c r="AA173" i="8"/>
  <c r="BO200" i="8"/>
  <c r="AB175" i="8"/>
  <c r="AB55" i="8"/>
  <c r="AA99" i="8"/>
  <c r="AN27" i="8"/>
  <c r="AB65" i="8"/>
  <c r="AO173" i="8"/>
  <c r="AP175" i="8"/>
  <c r="BO55" i="8"/>
  <c r="AQ24" i="8"/>
  <c r="BO81" i="8"/>
  <c r="AL81" i="8"/>
  <c r="Z147" i="8"/>
  <c r="BO138" i="8"/>
  <c r="AM75" i="8"/>
  <c r="AM27" i="8"/>
  <c r="AN24" i="8"/>
  <c r="Y75" i="8"/>
  <c r="BO173" i="8"/>
  <c r="AL147" i="8"/>
  <c r="AN147" i="8"/>
  <c r="AM147" i="8"/>
  <c r="BO147" i="8"/>
  <c r="AL148" i="8"/>
  <c r="Y148" i="8"/>
  <c r="BO148" i="8"/>
  <c r="AM148" i="8"/>
  <c r="Z148" i="8"/>
  <c r="Y92" i="8"/>
  <c r="AL92" i="8"/>
  <c r="AA92" i="8"/>
  <c r="AO134" i="8"/>
  <c r="AA98" i="8"/>
  <c r="Y118" i="8"/>
  <c r="Y116" i="8"/>
  <c r="BO127" i="8"/>
  <c r="AA100" i="8"/>
  <c r="BI126" i="8"/>
  <c r="BI119" i="8"/>
  <c r="BO101" i="8"/>
  <c r="BO117" i="8"/>
  <c r="BI117" i="8"/>
  <c r="BI124" i="8"/>
  <c r="BO92" i="8"/>
  <c r="AP92" i="8"/>
  <c r="AM92" i="8"/>
  <c r="AN92" i="8"/>
  <c r="AC64" i="8"/>
  <c r="AP172" i="8"/>
  <c r="AA172" i="8"/>
  <c r="X200" i="8"/>
  <c r="AO121" i="8"/>
  <c r="AB62" i="8"/>
  <c r="BO57" i="8"/>
  <c r="BI176" i="8"/>
  <c r="BO156" i="8"/>
  <c r="BI198" i="8"/>
  <c r="BO172" i="8"/>
  <c r="AM160" i="8"/>
  <c r="AN198" i="8"/>
  <c r="BI99" i="8"/>
  <c r="BO50" i="8"/>
  <c r="BO121" i="8"/>
  <c r="AM121" i="8"/>
  <c r="AL19" i="8"/>
  <c r="AM74" i="8"/>
  <c r="BJ46" i="8"/>
  <c r="AA94" i="8"/>
  <c r="BJ40" i="8"/>
  <c r="AB49" i="8"/>
  <c r="AU156" i="8"/>
  <c r="BI200" i="8"/>
  <c r="AR83" i="8"/>
  <c r="AR90" i="8"/>
  <c r="AO83" i="8"/>
  <c r="AN87" i="8"/>
  <c r="AO87" i="8"/>
  <c r="BO82" i="8"/>
  <c r="AA32" i="8"/>
  <c r="Z18" i="8"/>
  <c r="AQ23" i="8"/>
  <c r="AM32" i="8"/>
  <c r="AN32" i="8"/>
  <c r="AL18" i="8"/>
  <c r="Z27" i="8"/>
  <c r="Z32" i="8"/>
  <c r="AA24" i="8"/>
  <c r="BO15" i="8"/>
  <c r="AL15" i="8"/>
  <c r="AA23" i="8"/>
  <c r="AL16" i="8"/>
  <c r="AN25" i="8"/>
  <c r="Z25" i="8"/>
  <c r="Z22" i="8"/>
  <c r="Z17" i="8"/>
  <c r="BO17" i="8"/>
  <c r="AL17" i="8"/>
  <c r="BO16" i="8"/>
  <c r="AL22" i="8"/>
  <c r="AN98" i="4"/>
  <c r="BP98" i="4"/>
  <c r="Z117" i="4"/>
  <c r="AL98" i="4"/>
  <c r="Y98" i="4"/>
  <c r="AM98" i="4"/>
  <c r="F78" i="4"/>
  <c r="Z62" i="4"/>
  <c r="AM63" i="4"/>
  <c r="AN52" i="4"/>
  <c r="AO52" i="4"/>
  <c r="AO54" i="4"/>
  <c r="AM39" i="4"/>
  <c r="AA54" i="4"/>
  <c r="AM54" i="4"/>
  <c r="AL43" i="4"/>
  <c r="Y39" i="4"/>
  <c r="AL39" i="4"/>
  <c r="F38" i="4"/>
  <c r="AM38" i="4"/>
  <c r="AP38" i="4"/>
  <c r="F18" i="4"/>
  <c r="AN24" i="4"/>
  <c r="BP24" i="4"/>
  <c r="AL24" i="4"/>
  <c r="BP20" i="4"/>
  <c r="BP110" i="4"/>
  <c r="AM78" i="4"/>
  <c r="BP85" i="4"/>
  <c r="Z79" i="4"/>
  <c r="BP18" i="4"/>
  <c r="AQ110" i="4"/>
  <c r="AO23" i="4"/>
  <c r="AO26" i="4" s="1"/>
  <c r="AO110" i="4"/>
  <c r="F53" i="4"/>
  <c r="BS72" i="9"/>
  <c r="BN72" i="9"/>
  <c r="BN70" i="9"/>
  <c r="BS69" i="9"/>
  <c r="F18" i="9"/>
  <c r="X60" i="9"/>
  <c r="AA77" i="9"/>
  <c r="F60" i="9"/>
  <c r="BM123" i="9"/>
  <c r="S8" i="9"/>
  <c r="F63" i="9"/>
  <c r="BS62" i="9"/>
  <c r="BS58" i="9"/>
  <c r="Z120" i="9"/>
  <c r="BS121" i="9"/>
  <c r="BM124" i="9"/>
  <c r="F82" i="9"/>
  <c r="BS86" i="9"/>
  <c r="BS71" i="9"/>
  <c r="BN69" i="9"/>
  <c r="AA66" i="9"/>
  <c r="AA67" i="9"/>
  <c r="BM120" i="9"/>
  <c r="BN82" i="9"/>
  <c r="F80" i="9"/>
  <c r="F71" i="9"/>
  <c r="Y66" i="4"/>
  <c r="AL28" i="4"/>
  <c r="BP28" i="4"/>
  <c r="AM65" i="4"/>
  <c r="AN79" i="4"/>
  <c r="F28" i="4"/>
  <c r="BP39" i="4"/>
  <c r="F47" i="4"/>
  <c r="AO63" i="4"/>
  <c r="AL79" i="4"/>
  <c r="F65" i="4"/>
  <c r="BP22" i="4"/>
  <c r="BP79" i="4"/>
  <c r="Y58" i="4"/>
  <c r="Z43" i="4"/>
  <c r="AO78" i="4"/>
  <c r="AN78" i="4"/>
  <c r="AN39" i="4"/>
  <c r="F20" i="4"/>
  <c r="Y79" i="4"/>
  <c r="BP78" i="4"/>
  <c r="AP63" i="4"/>
  <c r="AA63" i="4"/>
  <c r="AL63" i="4"/>
  <c r="BP29" i="4"/>
  <c r="AN53" i="4"/>
  <c r="F69" i="4"/>
  <c r="Y28" i="4"/>
  <c r="Y96" i="4"/>
  <c r="AO96" i="4"/>
  <c r="AL161" i="8"/>
  <c r="AL84" i="4"/>
  <c r="BP61" i="4"/>
  <c r="F61" i="4"/>
  <c r="BP19" i="4"/>
  <c r="F72" i="4"/>
  <c r="Y106" i="4"/>
  <c r="AP101" i="4"/>
  <c r="AL31" i="4"/>
  <c r="AL61" i="4"/>
  <c r="BP59" i="4"/>
  <c r="F59" i="4"/>
  <c r="AO55" i="4"/>
  <c r="AO44" i="4"/>
  <c r="BP44" i="4"/>
  <c r="AM19" i="4"/>
  <c r="F101" i="4"/>
  <c r="AM64" i="4"/>
  <c r="BP47" i="4"/>
  <c r="F24" i="4"/>
  <c r="BP54" i="4"/>
  <c r="AB38" i="4"/>
  <c r="AB56" i="4" s="1"/>
  <c r="BP43" i="4"/>
  <c r="AN58" i="4"/>
  <c r="F80" i="4"/>
  <c r="AL20" i="4"/>
  <c r="BP62" i="4"/>
  <c r="AM62" i="4"/>
  <c r="Y72" i="4"/>
  <c r="Z97" i="4"/>
  <c r="BP96" i="4"/>
  <c r="AM35" i="4"/>
  <c r="Z55" i="4"/>
  <c r="AQ109" i="4"/>
  <c r="AL58" i="4"/>
  <c r="AL77" i="4"/>
  <c r="Y97" i="4"/>
  <c r="AO97" i="4"/>
  <c r="Z96" i="4"/>
  <c r="Z64" i="4"/>
  <c r="BP25" i="4"/>
  <c r="AM104" i="4"/>
  <c r="Z58" i="4"/>
  <c r="AA58" i="4"/>
  <c r="BP64" i="4"/>
  <c r="AN55" i="4"/>
  <c r="AL64" i="4"/>
  <c r="F55" i="4"/>
  <c r="AL59" i="4"/>
  <c r="BP55" i="4"/>
  <c r="AL25" i="4"/>
  <c r="AN43" i="4"/>
  <c r="F60" i="4"/>
  <c r="AO58" i="4"/>
  <c r="F108" i="4"/>
  <c r="BP58" i="4"/>
  <c r="F43" i="4"/>
  <c r="AN77" i="4"/>
  <c r="BP97" i="4"/>
  <c r="AN96" i="4"/>
  <c r="F97" i="4"/>
  <c r="F102" i="4"/>
  <c r="AM21" i="4"/>
  <c r="AA74" i="4"/>
  <c r="AA81" i="4"/>
  <c r="F75" i="4"/>
  <c r="AL16" i="4"/>
  <c r="BP16" i="4"/>
  <c r="Z73" i="4"/>
  <c r="F19" i="4"/>
  <c r="F21" i="4"/>
  <c r="BP75" i="4"/>
  <c r="Y40" i="4"/>
  <c r="BP93" i="4"/>
  <c r="F74" i="4"/>
  <c r="F76" i="4"/>
  <c r="F77" i="4"/>
  <c r="F40" i="4"/>
  <c r="AM73" i="4"/>
  <c r="BP77" i="4"/>
  <c r="AN25" i="4"/>
  <c r="Z45" i="4"/>
  <c r="AQ86" i="4"/>
  <c r="F86" i="4"/>
  <c r="BP86" i="4"/>
  <c r="F34" i="4"/>
  <c r="BP80" i="4"/>
  <c r="AM25" i="4"/>
  <c r="AM77" i="4"/>
  <c r="AR86" i="4"/>
  <c r="AL74" i="4"/>
  <c r="Y34" i="4"/>
  <c r="AN74" i="4"/>
  <c r="Z60" i="4"/>
  <c r="AL60" i="4"/>
  <c r="AO77" i="4"/>
  <c r="BP34" i="4"/>
  <c r="AM34" i="4"/>
  <c r="AL34" i="4"/>
  <c r="Z25" i="4"/>
  <c r="BP46" i="4"/>
  <c r="AS91" i="4"/>
  <c r="AL73" i="4"/>
  <c r="F16" i="4"/>
  <c r="AT89" i="4"/>
  <c r="AT118" i="4" s="1"/>
  <c r="P8" i="4" s="1"/>
  <c r="AM26" i="10"/>
  <c r="BP17" i="4"/>
  <c r="AA93" i="4"/>
  <c r="Y85" i="4"/>
  <c r="F17" i="4"/>
  <c r="BP109" i="4"/>
  <c r="W30" i="4"/>
  <c r="Y31" i="4"/>
  <c r="BP31" i="4"/>
  <c r="F109" i="4"/>
  <c r="AL76" i="4"/>
  <c r="BP76" i="4"/>
  <c r="AM12" i="10"/>
  <c r="AG26" i="10"/>
  <c r="AM29" i="10"/>
  <c r="M17" i="10"/>
  <c r="BS84" i="9"/>
  <c r="BM75" i="9"/>
  <c r="Z75" i="9"/>
  <c r="Z93" i="9" s="1"/>
  <c r="F75" i="9"/>
  <c r="AQ33" i="8"/>
  <c r="AB93" i="9"/>
  <c r="O3" i="9" s="1"/>
  <c r="AB90" i="8"/>
  <c r="D15" i="1"/>
  <c r="R8" i="8"/>
  <c r="AL16" i="12" l="1"/>
  <c r="BP19" i="12"/>
  <c r="AC19" i="12"/>
  <c r="AC27" i="12" s="1"/>
  <c r="N3" i="12" s="1"/>
  <c r="AO20" i="12"/>
  <c r="F20" i="12"/>
  <c r="AN17" i="12"/>
  <c r="AP18" i="12"/>
  <c r="W13" i="12"/>
  <c r="AM14" i="12"/>
  <c r="AQ18" i="12"/>
  <c r="X13" i="12"/>
  <c r="Z18" i="12"/>
  <c r="BJ19" i="12"/>
  <c r="F23" i="12"/>
  <c r="AP20" i="12"/>
  <c r="Y16" i="12"/>
  <c r="W16" i="12"/>
  <c r="W18" i="12"/>
  <c r="Y18" i="12"/>
  <c r="BP16" i="12"/>
  <c r="BP14" i="12"/>
  <c r="AA18" i="12"/>
  <c r="Z19" i="12"/>
  <c r="BP22" i="12"/>
  <c r="AL20" i="12"/>
  <c r="X18" i="12"/>
  <c r="AO18" i="12"/>
  <c r="Z17" i="12"/>
  <c r="AP19" i="12"/>
  <c r="AM16" i="12"/>
  <c r="AN14" i="12"/>
  <c r="F15" i="12"/>
  <c r="AT19" i="12"/>
  <c r="AT27" i="12" s="1"/>
  <c r="P8" i="12" s="1"/>
  <c r="I28" i="1" s="1"/>
  <c r="BP17" i="12"/>
  <c r="AM18" i="12"/>
  <c r="X14" i="12"/>
  <c r="AN13" i="12"/>
  <c r="W15" i="12"/>
  <c r="AA19" i="12"/>
  <c r="AN19" i="12"/>
  <c r="F21" i="12"/>
  <c r="BP20" i="12"/>
  <c r="BP13" i="12"/>
  <c r="F14" i="12"/>
  <c r="AR19" i="12"/>
  <c r="BJ18" i="12"/>
  <c r="AS19" i="12"/>
  <c r="AS27" i="12" s="1"/>
  <c r="O8" i="12" s="1"/>
  <c r="H28" i="1" s="1"/>
  <c r="AA25" i="12"/>
  <c r="Z23" i="12"/>
  <c r="AN16" i="12"/>
  <c r="Y20" i="12"/>
  <c r="BP18" i="12"/>
  <c r="AU19" i="12"/>
  <c r="AU27" i="12" s="1"/>
  <c r="Q8" i="12" s="1"/>
  <c r="J28" i="1" s="1"/>
  <c r="AM20" i="12"/>
  <c r="X19" i="12"/>
  <c r="F19" i="12"/>
  <c r="Z24" i="12"/>
  <c r="X20" i="12"/>
  <c r="AO19" i="12"/>
  <c r="AQ22" i="12"/>
  <c r="F24" i="12"/>
  <c r="AB27" i="12"/>
  <c r="M3" i="12" s="1"/>
  <c r="Y15" i="12"/>
  <c r="BP15" i="12"/>
  <c r="AQ19" i="12"/>
  <c r="AA22" i="12"/>
  <c r="Y24" i="12"/>
  <c r="Y22" i="12"/>
  <c r="AA24" i="12"/>
  <c r="AM15" i="12"/>
  <c r="AL15" i="12"/>
  <c r="AL19" i="12"/>
  <c r="AA23" i="12"/>
  <c r="X25" i="12"/>
  <c r="Y19" i="12"/>
  <c r="AL18" i="12"/>
  <c r="AO23" i="12"/>
  <c r="W25" i="12"/>
  <c r="S8" i="17"/>
  <c r="O3" i="17"/>
  <c r="AC180" i="7"/>
  <c r="Z180" i="7"/>
  <c r="Z183" i="7"/>
  <c r="AC183" i="7"/>
  <c r="BT182" i="7"/>
  <c r="F181" i="7"/>
  <c r="BO182" i="7"/>
  <c r="F188" i="7"/>
  <c r="F189" i="7" s="1"/>
  <c r="AC188" i="7"/>
  <c r="Z188" i="7"/>
  <c r="BT187" i="7"/>
  <c r="AA187" i="7"/>
  <c r="Y187" i="7"/>
  <c r="Z186" i="7"/>
  <c r="Z189" i="7" s="1"/>
  <c r="AC186" i="7"/>
  <c r="BT185" i="7"/>
  <c r="AA185" i="7"/>
  <c r="Y185" i="7"/>
  <c r="BO185" i="7"/>
  <c r="F182" i="7"/>
  <c r="AA181" i="7"/>
  <c r="Y181" i="7"/>
  <c r="BO180" i="7"/>
  <c r="BO183" i="7"/>
  <c r="F180" i="7"/>
  <c r="F179" i="7"/>
  <c r="F183" i="7" s="1"/>
  <c r="Y179" i="7"/>
  <c r="Y183" i="7" s="1"/>
  <c r="AA179" i="7"/>
  <c r="AA183" i="7" s="1"/>
  <c r="AD43" i="11"/>
  <c r="F36" i="11"/>
  <c r="C3" i="11" s="1"/>
  <c r="BV36" i="11"/>
  <c r="BV108" i="11"/>
  <c r="AA131" i="11"/>
  <c r="AQ104" i="11"/>
  <c r="F104" i="11"/>
  <c r="F84" i="11"/>
  <c r="BV118" i="11"/>
  <c r="AR115" i="11"/>
  <c r="F122" i="11"/>
  <c r="BV119" i="11"/>
  <c r="F99" i="11"/>
  <c r="BP37" i="11"/>
  <c r="BV130" i="11"/>
  <c r="BP80" i="11"/>
  <c r="BP68" i="11"/>
  <c r="F59" i="11"/>
  <c r="AO130" i="11"/>
  <c r="F71" i="11"/>
  <c r="BP67" i="11"/>
  <c r="F109" i="11"/>
  <c r="AD14" i="11"/>
  <c r="AS115" i="11"/>
  <c r="AX108" i="11"/>
  <c r="BV126" i="11"/>
  <c r="AP99" i="11"/>
  <c r="AA99" i="11"/>
  <c r="AC72" i="11"/>
  <c r="AQ99" i="11"/>
  <c r="BP119" i="11"/>
  <c r="BV15" i="11"/>
  <c r="BP49" i="11"/>
  <c r="AX131" i="11"/>
  <c r="AX132" i="11" s="1"/>
  <c r="AC82" i="11"/>
  <c r="BV110" i="11"/>
  <c r="AD57" i="11"/>
  <c r="BV41" i="11"/>
  <c r="AY108" i="11"/>
  <c r="AY124" i="11" s="1"/>
  <c r="R8" i="11" s="1"/>
  <c r="F91" i="11"/>
  <c r="AS131" i="11"/>
  <c r="AS132" i="11" s="1"/>
  <c r="AC109" i="11"/>
  <c r="AR98" i="11"/>
  <c r="AU131" i="11"/>
  <c r="AU132" i="11" s="1"/>
  <c r="F47" i="11"/>
  <c r="AA98" i="11"/>
  <c r="AR99" i="11"/>
  <c r="AC70" i="11"/>
  <c r="BV109" i="11"/>
  <c r="AX118" i="11"/>
  <c r="X89" i="11"/>
  <c r="X124" i="11" s="1"/>
  <c r="AT131" i="11"/>
  <c r="AT132" i="11" s="1"/>
  <c r="AC58" i="11"/>
  <c r="AS98" i="11"/>
  <c r="F101" i="11"/>
  <c r="AC69" i="11"/>
  <c r="AQ131" i="11"/>
  <c r="AQ132" i="11" s="1"/>
  <c r="BV58" i="11"/>
  <c r="AC108" i="11"/>
  <c r="BV81" i="11"/>
  <c r="F110" i="11"/>
  <c r="BP42" i="11"/>
  <c r="AW116" i="11"/>
  <c r="F37" i="11"/>
  <c r="AC117" i="11"/>
  <c r="AV117" i="11"/>
  <c r="AD37" i="11"/>
  <c r="F117" i="11"/>
  <c r="BV64" i="11"/>
  <c r="AD52" i="11"/>
  <c r="BQ13" i="11"/>
  <c r="AS101" i="11"/>
  <c r="BV43" i="11"/>
  <c r="AC63" i="11"/>
  <c r="F13" i="11"/>
  <c r="BP63" i="11"/>
  <c r="BV82" i="11"/>
  <c r="AQ97" i="11"/>
  <c r="BV115" i="11"/>
  <c r="F111" i="11"/>
  <c r="Y124" i="11"/>
  <c r="F130" i="11"/>
  <c r="BP129" i="11"/>
  <c r="F64" i="11"/>
  <c r="X131" i="11"/>
  <c r="BV69" i="11"/>
  <c r="AD13" i="11"/>
  <c r="BV101" i="11"/>
  <c r="AC79" i="11"/>
  <c r="Z126" i="11"/>
  <c r="F58" i="11"/>
  <c r="BP70" i="11"/>
  <c r="BP76" i="11"/>
  <c r="BV75" i="11"/>
  <c r="F116" i="11"/>
  <c r="Z122" i="11"/>
  <c r="F76" i="11"/>
  <c r="BV107" i="11"/>
  <c r="F43" i="11"/>
  <c r="BP69" i="11"/>
  <c r="AY131" i="11"/>
  <c r="AY132" i="11" s="1"/>
  <c r="AC76" i="11"/>
  <c r="F66" i="11"/>
  <c r="AA104" i="11"/>
  <c r="BP15" i="11"/>
  <c r="BP16" i="11" s="1"/>
  <c r="F15" i="11"/>
  <c r="AP93" i="11"/>
  <c r="BV49" i="11"/>
  <c r="AT104" i="11"/>
  <c r="AD45" i="11"/>
  <c r="Y126" i="11"/>
  <c r="BV127" i="11"/>
  <c r="Y129" i="11"/>
  <c r="BV67" i="11"/>
  <c r="F73" i="11"/>
  <c r="AR131" i="11"/>
  <c r="AR132" i="11" s="1"/>
  <c r="F62" i="11"/>
  <c r="BV85" i="11"/>
  <c r="Z127" i="11"/>
  <c r="AR104" i="11"/>
  <c r="BP126" i="11"/>
  <c r="AC15" i="11"/>
  <c r="AC16" i="11" s="1"/>
  <c r="AA110" i="11"/>
  <c r="AD56" i="11"/>
  <c r="AO91" i="11"/>
  <c r="AO124" i="11" s="1"/>
  <c r="H8" i="11" s="1"/>
  <c r="AS104" i="11"/>
  <c r="AU100" i="11"/>
  <c r="AQ98" i="11"/>
  <c r="BP46" i="11"/>
  <c r="AO129" i="11"/>
  <c r="AC67" i="11"/>
  <c r="BP81" i="11"/>
  <c r="Z131" i="11"/>
  <c r="BV79" i="11"/>
  <c r="BV70" i="11"/>
  <c r="AC62" i="11"/>
  <c r="AC75" i="11"/>
  <c r="AC84" i="11"/>
  <c r="F49" i="11"/>
  <c r="F55" i="11"/>
  <c r="BP55" i="11"/>
  <c r="F65" i="11"/>
  <c r="Z93" i="11"/>
  <c r="AB100" i="11"/>
  <c r="AD36" i="11"/>
  <c r="AR101" i="11"/>
  <c r="F100" i="11"/>
  <c r="F38" i="11"/>
  <c r="F72" i="11"/>
  <c r="BP72" i="11"/>
  <c r="AD16" i="11"/>
  <c r="BP48" i="11"/>
  <c r="AA126" i="11"/>
  <c r="AA132" i="11" s="1"/>
  <c r="F48" i="11"/>
  <c r="Z92" i="11"/>
  <c r="AB101" i="11"/>
  <c r="BV92" i="11"/>
  <c r="AT100" i="11"/>
  <c r="BP41" i="11"/>
  <c r="F97" i="11"/>
  <c r="Z128" i="11"/>
  <c r="BP130" i="11"/>
  <c r="BP132" i="11" s="1"/>
  <c r="AC65" i="11"/>
  <c r="BP62" i="11"/>
  <c r="BV128" i="11"/>
  <c r="BV114" i="11"/>
  <c r="BP84" i="11"/>
  <c r="X126" i="11"/>
  <c r="AD47" i="11"/>
  <c r="BV100" i="11"/>
  <c r="BV47" i="11"/>
  <c r="BP36" i="11"/>
  <c r="BV91" i="11"/>
  <c r="AD48" i="11"/>
  <c r="AP95" i="11"/>
  <c r="BV16" i="11"/>
  <c r="BV122" i="11"/>
  <c r="AD41" i="11"/>
  <c r="BV38" i="11"/>
  <c r="AP92" i="11"/>
  <c r="F114" i="11"/>
  <c r="BP39" i="11"/>
  <c r="AC83" i="11"/>
  <c r="BP83" i="11"/>
  <c r="BV83" i="11"/>
  <c r="F83" i="11"/>
  <c r="AU102" i="11"/>
  <c r="BV102" i="11"/>
  <c r="AC102" i="11"/>
  <c r="AD66" i="11"/>
  <c r="AC103" i="11"/>
  <c r="BV103" i="11"/>
  <c r="AC114" i="11"/>
  <c r="AP97" i="11"/>
  <c r="BQ56" i="11"/>
  <c r="BV56" i="11"/>
  <c r="F46" i="11"/>
  <c r="BV46" i="11"/>
  <c r="BP45" i="11"/>
  <c r="F45" i="11"/>
  <c r="Z121" i="11"/>
  <c r="AA121" i="11"/>
  <c r="BP40" i="11"/>
  <c r="BQ53" i="11"/>
  <c r="BV53" i="11"/>
  <c r="F112" i="11"/>
  <c r="BV112" i="11"/>
  <c r="AQ112" i="11"/>
  <c r="AP94" i="11"/>
  <c r="BV94" i="11"/>
  <c r="Z94" i="11"/>
  <c r="F123" i="11"/>
  <c r="AA123" i="11"/>
  <c r="AC74" i="11"/>
  <c r="F74" i="11"/>
  <c r="BV74" i="11"/>
  <c r="AS111" i="11"/>
  <c r="AR111" i="11"/>
  <c r="AB111" i="11"/>
  <c r="BP120" i="11"/>
  <c r="BV120" i="11"/>
  <c r="F40" i="11"/>
  <c r="Z120" i="11"/>
  <c r="AB106" i="11"/>
  <c r="F106" i="11"/>
  <c r="BV106" i="11"/>
  <c r="AW106" i="11"/>
  <c r="AX106" i="11"/>
  <c r="F57" i="11"/>
  <c r="BQ57" i="11"/>
  <c r="BV44" i="11"/>
  <c r="F44" i="11"/>
  <c r="BP44" i="11"/>
  <c r="AD44" i="11"/>
  <c r="BV78" i="11"/>
  <c r="AD78" i="11"/>
  <c r="AC112" i="11"/>
  <c r="AS103" i="11"/>
  <c r="AS112" i="11"/>
  <c r="BV40" i="11"/>
  <c r="BV89" i="11"/>
  <c r="BV97" i="11"/>
  <c r="AT105" i="11"/>
  <c r="AU105" i="11"/>
  <c r="AA105" i="11"/>
  <c r="BV129" i="11"/>
  <c r="BV77" i="11"/>
  <c r="BP77" i="11"/>
  <c r="F77" i="11"/>
  <c r="BV52" i="11"/>
  <c r="BQ52" i="11"/>
  <c r="F89" i="11"/>
  <c r="BP59" i="11"/>
  <c r="AV105" i="11"/>
  <c r="AA96" i="11"/>
  <c r="AP96" i="11"/>
  <c r="BV96" i="11"/>
  <c r="BV59" i="11"/>
  <c r="BP78" i="11"/>
  <c r="F53" i="11"/>
  <c r="BV105" i="11"/>
  <c r="F95" i="11"/>
  <c r="BV95" i="11"/>
  <c r="BP82" i="11"/>
  <c r="F42" i="11"/>
  <c r="AE42" i="11"/>
  <c r="BP66" i="11"/>
  <c r="BP85" i="11"/>
  <c r="F85" i="11"/>
  <c r="AC55" i="11"/>
  <c r="BV54" i="11"/>
  <c r="BP54" i="11"/>
  <c r="F54" i="11"/>
  <c r="AC54" i="11"/>
  <c r="F56" i="11"/>
  <c r="AQ96" i="11"/>
  <c r="F121" i="11"/>
  <c r="BV113" i="11"/>
  <c r="AP113" i="11"/>
  <c r="F94" i="11"/>
  <c r="AV131" i="11"/>
  <c r="AV132" i="11" s="1"/>
  <c r="F131" i="11"/>
  <c r="Y131" i="11"/>
  <c r="F14" i="11"/>
  <c r="BP38" i="11"/>
  <c r="AQ110" i="11"/>
  <c r="BQ14" i="11"/>
  <c r="F39" i="11"/>
  <c r="BV39" i="11"/>
  <c r="AC118" i="11"/>
  <c r="BV73" i="11"/>
  <c r="BV131" i="11"/>
  <c r="BP71" i="11"/>
  <c r="AP131" i="11"/>
  <c r="AP132" i="11" s="1"/>
  <c r="BP79" i="11"/>
  <c r="F90" i="8"/>
  <c r="F177" i="7"/>
  <c r="BT47" i="15"/>
  <c r="G38" i="15"/>
  <c r="BN48" i="15"/>
  <c r="AA48" i="15"/>
  <c r="G62" i="15"/>
  <c r="AB62" i="15"/>
  <c r="BT38" i="15"/>
  <c r="G49" i="15"/>
  <c r="G29" i="15"/>
  <c r="G19" i="15"/>
  <c r="G37" i="15"/>
  <c r="G52" i="15"/>
  <c r="BT67" i="15"/>
  <c r="BO50" i="15"/>
  <c r="G22" i="15"/>
  <c r="G24" i="15"/>
  <c r="BN56" i="15"/>
  <c r="AB67" i="15"/>
  <c r="BO55" i="15"/>
  <c r="G30" i="15"/>
  <c r="AB32" i="15"/>
  <c r="BT20" i="15"/>
  <c r="BT64" i="15"/>
  <c r="BN63" i="15"/>
  <c r="G55" i="15"/>
  <c r="BT30" i="15"/>
  <c r="BN64" i="15"/>
  <c r="G46" i="15"/>
  <c r="BT49" i="15"/>
  <c r="BT29" i="15"/>
  <c r="G50" i="15"/>
  <c r="AA28" i="15"/>
  <c r="AB53" i="15"/>
  <c r="AB63" i="15"/>
  <c r="BT37" i="15"/>
  <c r="BN21" i="15"/>
  <c r="AA47" i="15"/>
  <c r="AA68" i="15" s="1"/>
  <c r="G48" i="15"/>
  <c r="AA37" i="15"/>
  <c r="AA57" i="15"/>
  <c r="BT55" i="15"/>
  <c r="AH25" i="16"/>
  <c r="W38" i="16"/>
  <c r="G31" i="16"/>
  <c r="BK31" i="16"/>
  <c r="W8" i="16"/>
  <c r="G25" i="16"/>
  <c r="BK32" i="16"/>
  <c r="BK12" i="16"/>
  <c r="BK29" i="16"/>
  <c r="AK25" i="16"/>
  <c r="S12" i="16"/>
  <c r="W40" i="16"/>
  <c r="U19" i="16"/>
  <c r="U18" i="16"/>
  <c r="AK28" i="16"/>
  <c r="W28" i="16"/>
  <c r="U16" i="16"/>
  <c r="AM26" i="16"/>
  <c r="W26" i="16"/>
  <c r="G18" i="16"/>
  <c r="X32" i="16"/>
  <c r="BE20" i="16"/>
  <c r="AH18" i="16"/>
  <c r="BE15" i="16"/>
  <c r="V22" i="16"/>
  <c r="BE14" i="16"/>
  <c r="BK19" i="16"/>
  <c r="X29" i="16"/>
  <c r="AG37" i="10"/>
  <c r="H3" i="10" s="1"/>
  <c r="J3" i="10" s="1"/>
  <c r="C4" i="10"/>
  <c r="F46" i="10"/>
  <c r="F34" i="10"/>
  <c r="AM34" i="10"/>
  <c r="M20" i="10"/>
  <c r="M37" i="10" s="1"/>
  <c r="K8" i="10" s="1"/>
  <c r="F20" i="10"/>
  <c r="AM19" i="10"/>
  <c r="AM37" i="10" s="1"/>
  <c r="Y1" i="10" s="1"/>
  <c r="D16" i="1" s="1"/>
  <c r="AM23" i="10"/>
  <c r="F21" i="10"/>
  <c r="F32" i="10"/>
  <c r="AM21" i="10"/>
  <c r="AM18" i="10"/>
  <c r="AM32" i="10"/>
  <c r="F22" i="10"/>
  <c r="F15" i="10"/>
  <c r="F24" i="10"/>
  <c r="F19" i="10"/>
  <c r="F30" i="10"/>
  <c r="F28" i="10"/>
  <c r="N22" i="10"/>
  <c r="N37" i="10" s="1"/>
  <c r="L8" i="10" s="1"/>
  <c r="AM24" i="10"/>
  <c r="P23" i="10"/>
  <c r="P37" i="10" s="1"/>
  <c r="N8" i="10" s="1"/>
  <c r="F18" i="10"/>
  <c r="F12" i="7"/>
  <c r="BO12" i="7"/>
  <c r="Y12" i="7"/>
  <c r="BT12" i="7"/>
  <c r="AA63" i="7"/>
  <c r="Y85" i="7"/>
  <c r="F24" i="7"/>
  <c r="Y24" i="7"/>
  <c r="BT24" i="7"/>
  <c r="BO24" i="7"/>
  <c r="BT177" i="7"/>
  <c r="BT189" i="7"/>
  <c r="BO169" i="7"/>
  <c r="AB146" i="7"/>
  <c r="F157" i="7"/>
  <c r="F118" i="7"/>
  <c r="AC177" i="7"/>
  <c r="Y32" i="7"/>
  <c r="F32" i="7"/>
  <c r="BO32" i="7"/>
  <c r="BT32" i="7"/>
  <c r="Z38" i="7"/>
  <c r="Z63" i="7" s="1"/>
  <c r="BT38" i="7"/>
  <c r="X85" i="7"/>
  <c r="H3" i="7" s="1"/>
  <c r="F146" i="7"/>
  <c r="BT46" i="7"/>
  <c r="BO46" i="7"/>
  <c r="Z46" i="7"/>
  <c r="AB132" i="7"/>
  <c r="AC146" i="7"/>
  <c r="F71" i="7"/>
  <c r="BT163" i="7"/>
  <c r="BT118" i="7"/>
  <c r="AA108" i="7"/>
  <c r="BO126" i="7"/>
  <c r="AA126" i="7"/>
  <c r="AB105" i="7"/>
  <c r="BT62" i="7"/>
  <c r="BO23" i="7"/>
  <c r="BO128" i="7"/>
  <c r="F55" i="7"/>
  <c r="F36" i="7"/>
  <c r="BO97" i="7"/>
  <c r="BO112" i="7"/>
  <c r="BO118" i="7" s="1"/>
  <c r="BO22" i="7"/>
  <c r="BT67" i="7"/>
  <c r="BT71" i="7" s="1"/>
  <c r="BO36" i="7"/>
  <c r="BO105" i="7"/>
  <c r="BT103" i="7"/>
  <c r="BT88" i="7"/>
  <c r="BT102" i="7"/>
  <c r="F76" i="7"/>
  <c r="BT130" i="7"/>
  <c r="BT144" i="7"/>
  <c r="BO149" i="7"/>
  <c r="BO157" i="7" s="1"/>
  <c r="BT16" i="7"/>
  <c r="AB61" i="7"/>
  <c r="AB63" i="7" s="1"/>
  <c r="BT68" i="7"/>
  <c r="BO37" i="7"/>
  <c r="F54" i="7"/>
  <c r="BT31" i="7"/>
  <c r="BT29" i="7"/>
  <c r="Y27" i="7"/>
  <c r="Y19" i="7"/>
  <c r="BO49" i="7"/>
  <c r="BO41" i="7"/>
  <c r="BT33" i="7"/>
  <c r="BT76" i="7"/>
  <c r="BT85" i="7" s="1"/>
  <c r="F87" i="7"/>
  <c r="BT111" i="7"/>
  <c r="BT92" i="7"/>
  <c r="BO127" i="7"/>
  <c r="Y76" i="7"/>
  <c r="F73" i="7"/>
  <c r="Z91" i="7"/>
  <c r="BT143" i="7"/>
  <c r="BT146" i="7" s="1"/>
  <c r="AA153" i="7"/>
  <c r="Z160" i="7"/>
  <c r="Z163" i="7" s="1"/>
  <c r="AA166" i="7"/>
  <c r="AA169" i="7" s="1"/>
  <c r="BT55" i="7"/>
  <c r="BO44" i="7"/>
  <c r="F28" i="7"/>
  <c r="BO42" i="7"/>
  <c r="F21" i="7"/>
  <c r="BO29" i="7"/>
  <c r="BT84" i="7"/>
  <c r="BO78" i="7"/>
  <c r="BO85" i="7" s="1"/>
  <c r="BT95" i="7"/>
  <c r="BT108" i="7" s="1"/>
  <c r="AB104" i="7"/>
  <c r="AB108" i="7" s="1"/>
  <c r="L3" i="7" s="1"/>
  <c r="E24" i="1" s="1"/>
  <c r="Y111" i="7"/>
  <c r="Y118" i="7" s="1"/>
  <c r="F88" i="7"/>
  <c r="Z80" i="7"/>
  <c r="Z78" i="7"/>
  <c r="Z85" i="7" s="1"/>
  <c r="BT148" i="7"/>
  <c r="BT157" i="7" s="1"/>
  <c r="BO154" i="7"/>
  <c r="AA152" i="7"/>
  <c r="BT28" i="7"/>
  <c r="F44" i="7"/>
  <c r="BT14" i="7"/>
  <c r="F35" i="7"/>
  <c r="Z87" i="7"/>
  <c r="BT97" i="7"/>
  <c r="Y113" i="7"/>
  <c r="F104" i="7"/>
  <c r="AA97" i="7"/>
  <c r="BT129" i="7"/>
  <c r="BT132" i="7" s="1"/>
  <c r="F84" i="7"/>
  <c r="BO134" i="7"/>
  <c r="BO138" i="7" s="1"/>
  <c r="F159" i="7"/>
  <c r="F163" i="7" s="1"/>
  <c r="BO176" i="7"/>
  <c r="BO177" i="7" s="1"/>
  <c r="BT162" i="7"/>
  <c r="AC145" i="7"/>
  <c r="BT112" i="7"/>
  <c r="BT15" i="7"/>
  <c r="BO96" i="7"/>
  <c r="BT94" i="7"/>
  <c r="BO145" i="7"/>
  <c r="BO188" i="7"/>
  <c r="BT49" i="7"/>
  <c r="BO66" i="7"/>
  <c r="BO71" i="7" s="1"/>
  <c r="BT80" i="7"/>
  <c r="BO30" i="7"/>
  <c r="Y22" i="7"/>
  <c r="BT23" i="7"/>
  <c r="F15" i="7"/>
  <c r="Z84" i="7"/>
  <c r="Z79" i="7"/>
  <c r="F96" i="7"/>
  <c r="BT154" i="7"/>
  <c r="BT79" i="7"/>
  <c r="F126" i="7"/>
  <c r="F132" i="7" s="1"/>
  <c r="BT127" i="7"/>
  <c r="BT78" i="7"/>
  <c r="BO94" i="7"/>
  <c r="BO108" i="7" s="1"/>
  <c r="AA15" i="7"/>
  <c r="BO103" i="7"/>
  <c r="BO80" i="7"/>
  <c r="BT179" i="7"/>
  <c r="BT183" i="7" s="1"/>
  <c r="BO144" i="7"/>
  <c r="BO146" i="7" s="1"/>
  <c r="BO152" i="7"/>
  <c r="BO187" i="7"/>
  <c r="BO168" i="7"/>
  <c r="BO88" i="7"/>
  <c r="AA127" i="7"/>
  <c r="BT113" i="7"/>
  <c r="F94" i="7"/>
  <c r="BT153" i="7"/>
  <c r="F80" i="7"/>
  <c r="Z66" i="7"/>
  <c r="Z71" i="7" s="1"/>
  <c r="BO31" i="7"/>
  <c r="BT105" i="7"/>
  <c r="BM24" i="9"/>
  <c r="BS21" i="9"/>
  <c r="F21" i="9"/>
  <c r="BM29" i="9"/>
  <c r="F29" i="9"/>
  <c r="BS36" i="9"/>
  <c r="BS102" i="9"/>
  <c r="Z102" i="9"/>
  <c r="X93" i="9"/>
  <c r="K3" i="9" s="1"/>
  <c r="AA134" i="9"/>
  <c r="BM134" i="9"/>
  <c r="F134" i="9"/>
  <c r="BN108" i="9"/>
  <c r="BM130" i="9"/>
  <c r="AA16" i="9"/>
  <c r="BM16" i="9"/>
  <c r="Z34" i="9"/>
  <c r="F34" i="9"/>
  <c r="BM34" i="9"/>
  <c r="BM36" i="9"/>
  <c r="BN117" i="9"/>
  <c r="Y93" i="9"/>
  <c r="L3" i="9" s="1"/>
  <c r="BN107" i="9"/>
  <c r="BN143" i="9" s="1"/>
  <c r="AA107" i="9"/>
  <c r="AA143" i="9" s="1"/>
  <c r="BS78" i="9"/>
  <c r="BN78" i="9"/>
  <c r="AA135" i="9"/>
  <c r="BM135" i="9"/>
  <c r="BS135" i="9"/>
  <c r="BM37" i="9"/>
  <c r="AA87" i="9"/>
  <c r="F90" i="9"/>
  <c r="BN90" i="9"/>
  <c r="Z123" i="9"/>
  <c r="F123" i="9"/>
  <c r="Z23" i="9"/>
  <c r="BM31" i="9"/>
  <c r="BS103" i="9"/>
  <c r="F103" i="9"/>
  <c r="AA85" i="9"/>
  <c r="BS85" i="9"/>
  <c r="BN85" i="9"/>
  <c r="AA117" i="9"/>
  <c r="AA108" i="9"/>
  <c r="BS95" i="9"/>
  <c r="BM96" i="9"/>
  <c r="BM143" i="9" s="1"/>
  <c r="BS96" i="9"/>
  <c r="F102" i="9"/>
  <c r="AA90" i="9"/>
  <c r="F65" i="9"/>
  <c r="Z21" i="9"/>
  <c r="BS123" i="9"/>
  <c r="AA136" i="9"/>
  <c r="F37" i="9"/>
  <c r="BN66" i="9"/>
  <c r="F42" i="9"/>
  <c r="BM42" i="9"/>
  <c r="BS42" i="9"/>
  <c r="F95" i="9"/>
  <c r="BS35" i="9"/>
  <c r="BS27" i="9"/>
  <c r="Z27" i="9"/>
  <c r="AA137" i="9"/>
  <c r="AA79" i="9"/>
  <c r="BS79" i="9"/>
  <c r="BS52" i="9"/>
  <c r="BM52" i="9"/>
  <c r="BS116" i="9"/>
  <c r="BN116" i="9"/>
  <c r="AA116" i="9"/>
  <c r="F74" i="9"/>
  <c r="BS74" i="9"/>
  <c r="BS93" i="9" s="1"/>
  <c r="F38" i="9"/>
  <c r="F56" i="9" s="1"/>
  <c r="BM38" i="9"/>
  <c r="BS107" i="9"/>
  <c r="Z119" i="9"/>
  <c r="Z31" i="9"/>
  <c r="BM23" i="9"/>
  <c r="AA86" i="9"/>
  <c r="Z46" i="9"/>
  <c r="BS50" i="9"/>
  <c r="BM93" i="9"/>
  <c r="BS13" i="9"/>
  <c r="BM105" i="9"/>
  <c r="Z105" i="9"/>
  <c r="BS12" i="9"/>
  <c r="BS24" i="9" s="1"/>
  <c r="BN12" i="9"/>
  <c r="BN24" i="9" s="1"/>
  <c r="BS110" i="9"/>
  <c r="Z38" i="9"/>
  <c r="BN67" i="9"/>
  <c r="AA64" i="9"/>
  <c r="AA84" i="9"/>
  <c r="X68" i="9"/>
  <c r="V68" i="9"/>
  <c r="V93" i="9" s="1"/>
  <c r="I3" i="9" s="1"/>
  <c r="F68" i="9"/>
  <c r="BN68" i="9"/>
  <c r="AA13" i="9"/>
  <c r="AA24" i="9" s="1"/>
  <c r="F12" i="9"/>
  <c r="F79" i="9"/>
  <c r="AA83" i="9"/>
  <c r="Z35" i="9"/>
  <c r="F125" i="9"/>
  <c r="BM140" i="9"/>
  <c r="BS130" i="9"/>
  <c r="F130" i="9"/>
  <c r="BS119" i="9"/>
  <c r="Z52" i="9"/>
  <c r="BM22" i="9"/>
  <c r="BS22" i="9"/>
  <c r="BN87" i="9"/>
  <c r="BS87" i="9"/>
  <c r="BN64" i="9"/>
  <c r="BN93" i="9" s="1"/>
  <c r="F64" i="9"/>
  <c r="BM30" i="9"/>
  <c r="AA138" i="9"/>
  <c r="F118" i="9"/>
  <c r="BN118" i="9"/>
  <c r="BN76" i="9"/>
  <c r="AA76" i="9"/>
  <c r="F23" i="9"/>
  <c r="BS31" i="9"/>
  <c r="AA30" i="9"/>
  <c r="AA56" i="9" s="1"/>
  <c r="BS76" i="9"/>
  <c r="BS136" i="9"/>
  <c r="F109" i="9"/>
  <c r="BS77" i="9"/>
  <c r="BS124" i="9"/>
  <c r="Y68" i="9"/>
  <c r="F78" i="9"/>
  <c r="F119" i="9"/>
  <c r="BS16" i="9"/>
  <c r="Z49" i="9"/>
  <c r="F53" i="9"/>
  <c r="BM53" i="9"/>
  <c r="Z100" i="9"/>
  <c r="Z143" i="9" s="1"/>
  <c r="BS100" i="9"/>
  <c r="Z36" i="9"/>
  <c r="BM21" i="9"/>
  <c r="F137" i="9"/>
  <c r="BS80" i="9"/>
  <c r="F99" i="9"/>
  <c r="Z39" i="9"/>
  <c r="BM61" i="9"/>
  <c r="BN80" i="9"/>
  <c r="BM131" i="9"/>
  <c r="Z26" i="9"/>
  <c r="BM99" i="9"/>
  <c r="Z101" i="9"/>
  <c r="BS129" i="9"/>
  <c r="AL30" i="16"/>
  <c r="T39" i="16"/>
  <c r="G30" i="16"/>
  <c r="T38" i="16"/>
  <c r="BK15" i="16"/>
  <c r="G13" i="16"/>
  <c r="W41" i="16"/>
  <c r="BE19" i="16"/>
  <c r="AM29" i="16"/>
  <c r="V23" i="16"/>
  <c r="G17" i="16"/>
  <c r="BK21" i="16"/>
  <c r="X33" i="16"/>
  <c r="U17" i="16"/>
  <c r="BK33" i="16"/>
  <c r="AK32" i="16"/>
  <c r="AK33" i="16"/>
  <c r="BK14" i="16"/>
  <c r="O8" i="16"/>
  <c r="G16" i="16"/>
  <c r="BK13" i="16"/>
  <c r="BK36" i="16" s="1"/>
  <c r="X30" i="16"/>
  <c r="AH17" i="16"/>
  <c r="BE18" i="16"/>
  <c r="AK27" i="16"/>
  <c r="AH16" i="16"/>
  <c r="V21" i="16"/>
  <c r="AK24" i="16"/>
  <c r="G15" i="16"/>
  <c r="BK20" i="16"/>
  <c r="G20" i="16"/>
  <c r="G14" i="16"/>
  <c r="AM28" i="16"/>
  <c r="G21" i="16"/>
  <c r="BK22" i="16"/>
  <c r="AH39" i="16"/>
  <c r="AI23" i="16"/>
  <c r="G22" i="16"/>
  <c r="BK23" i="16"/>
  <c r="AH38" i="16"/>
  <c r="BK24" i="16"/>
  <c r="G24" i="16"/>
  <c r="G39" i="16"/>
  <c r="AL28" i="16"/>
  <c r="BK26" i="16"/>
  <c r="G38" i="16"/>
  <c r="G41" i="16" s="1"/>
  <c r="AL27" i="16"/>
  <c r="G26" i="16"/>
  <c r="BK27" i="16"/>
  <c r="O3" i="16"/>
  <c r="BK40" i="16"/>
  <c r="BK41" i="16" s="1"/>
  <c r="BK28" i="16"/>
  <c r="AL24" i="16"/>
  <c r="AL38" i="16"/>
  <c r="AL41" i="16" s="1"/>
  <c r="AK25" i="13"/>
  <c r="H8" i="13" s="1"/>
  <c r="BH48" i="13"/>
  <c r="X25" i="13"/>
  <c r="I8" i="13"/>
  <c r="W25" i="13"/>
  <c r="I3" i="13" s="1"/>
  <c r="Y25" i="13"/>
  <c r="BH21" i="13"/>
  <c r="BH13" i="13"/>
  <c r="F35" i="13"/>
  <c r="BH14" i="13"/>
  <c r="X17" i="13"/>
  <c r="F38" i="13"/>
  <c r="X34" i="13"/>
  <c r="X40" i="13" s="1"/>
  <c r="BN18" i="13"/>
  <c r="BH20" i="13"/>
  <c r="V50" i="13"/>
  <c r="V52" i="13" s="1"/>
  <c r="BN20" i="13"/>
  <c r="BN19" i="13"/>
  <c r="BN25" i="13" s="1"/>
  <c r="V24" i="13"/>
  <c r="V25" i="13" s="1"/>
  <c r="V39" i="13"/>
  <c r="V40" i="13" s="1"/>
  <c r="BN46" i="13"/>
  <c r="BN48" i="13" s="1"/>
  <c r="BH36" i="13"/>
  <c r="BH40" i="13" s="1"/>
  <c r="Y39" i="13"/>
  <c r="Y40" i="13" s="1"/>
  <c r="F21" i="13"/>
  <c r="F27" i="13"/>
  <c r="X18" i="13"/>
  <c r="BN34" i="13"/>
  <c r="BN40" i="13" s="1"/>
  <c r="F34" i="13"/>
  <c r="W14" i="13"/>
  <c r="Y21" i="13"/>
  <c r="F14" i="13"/>
  <c r="F25" i="13" s="1"/>
  <c r="AL225" i="8"/>
  <c r="AB201" i="8"/>
  <c r="AL136" i="8"/>
  <c r="AB37" i="8"/>
  <c r="BO37" i="8"/>
  <c r="BI153" i="8"/>
  <c r="X153" i="8"/>
  <c r="X201" i="8" s="1"/>
  <c r="BO180" i="8"/>
  <c r="F180" i="8"/>
  <c r="AN150" i="8"/>
  <c r="AM142" i="8"/>
  <c r="Z142" i="8"/>
  <c r="Z150" i="8" s="1"/>
  <c r="Y154" i="8"/>
  <c r="AL86" i="8"/>
  <c r="BO86" i="8"/>
  <c r="AO86" i="8"/>
  <c r="AO90" i="8" s="1"/>
  <c r="AL33" i="8"/>
  <c r="W20" i="8"/>
  <c r="BI95" i="8"/>
  <c r="AA95" i="8"/>
  <c r="BO95" i="8"/>
  <c r="Z113" i="8"/>
  <c r="BI69" i="8"/>
  <c r="BI72" i="8" s="1"/>
  <c r="BO68" i="8"/>
  <c r="BJ68" i="8"/>
  <c r="X79" i="8"/>
  <c r="BO79" i="8"/>
  <c r="F12" i="8"/>
  <c r="BO12" i="8"/>
  <c r="AM12" i="8"/>
  <c r="AO122" i="8"/>
  <c r="BO143" i="8"/>
  <c r="F123" i="8"/>
  <c r="Z123" i="8"/>
  <c r="AM123" i="8"/>
  <c r="BO94" i="8"/>
  <c r="BO136" i="8" s="1"/>
  <c r="BI94" i="8"/>
  <c r="BI136" i="8" s="1"/>
  <c r="BO60" i="8"/>
  <c r="AB60" i="8"/>
  <c r="F69" i="8"/>
  <c r="F72" i="8" s="1"/>
  <c r="BO224" i="8"/>
  <c r="BI113" i="8"/>
  <c r="BO113" i="8"/>
  <c r="BO197" i="8"/>
  <c r="BI197" i="8"/>
  <c r="Z106" i="8"/>
  <c r="Z136" i="8" s="1"/>
  <c r="BO106" i="8"/>
  <c r="BI106" i="8"/>
  <c r="Y30" i="8"/>
  <c r="BO30" i="8"/>
  <c r="Y162" i="8"/>
  <c r="AN162" i="8"/>
  <c r="Z162" i="8"/>
  <c r="Z201" i="8" s="1"/>
  <c r="W33" i="8"/>
  <c r="AL20" i="8"/>
  <c r="BO96" i="8"/>
  <c r="BI96" i="8"/>
  <c r="BO142" i="8"/>
  <c r="BO122" i="8"/>
  <c r="AM122" i="8"/>
  <c r="AN86" i="8"/>
  <c r="BO87" i="8"/>
  <c r="AL79" i="8"/>
  <c r="AA115" i="8"/>
  <c r="BO130" i="8"/>
  <c r="Y130" i="8"/>
  <c r="BI130" i="8"/>
  <c r="AL121" i="8"/>
  <c r="Y121" i="8"/>
  <c r="AA121" i="8"/>
  <c r="AP121" i="8"/>
  <c r="AP136" i="8" s="1"/>
  <c r="AN121" i="8"/>
  <c r="AN136" i="8" s="1"/>
  <c r="AL160" i="8"/>
  <c r="AL201" i="8" s="1"/>
  <c r="BO160" i="8"/>
  <c r="Z168" i="8"/>
  <c r="AO168" i="8"/>
  <c r="AQ225" i="8"/>
  <c r="AL141" i="8"/>
  <c r="AL150" i="8" s="1"/>
  <c r="BO141" i="8"/>
  <c r="BO150" i="8" s="1"/>
  <c r="Y141" i="8"/>
  <c r="BO187" i="8"/>
  <c r="AR187" i="8"/>
  <c r="BO207" i="8"/>
  <c r="Y207" i="8"/>
  <c r="Y225" i="8" s="1"/>
  <c r="AL208" i="8"/>
  <c r="F208" i="8"/>
  <c r="F97" i="8"/>
  <c r="AQ97" i="8"/>
  <c r="AQ136" i="8" s="1"/>
  <c r="AN85" i="8"/>
  <c r="AP28" i="8"/>
  <c r="AP33" i="8" s="1"/>
  <c r="AM28" i="8"/>
  <c r="Z28" i="8"/>
  <c r="Z33" i="8" s="1"/>
  <c r="AN28" i="8"/>
  <c r="AO28" i="8"/>
  <c r="AO33" i="8" s="1"/>
  <c r="AL77" i="8"/>
  <c r="AL90" i="8" s="1"/>
  <c r="BO77" i="8"/>
  <c r="BO90" i="8" s="1"/>
  <c r="BO28" i="8"/>
  <c r="AM78" i="8"/>
  <c r="BO78" i="8"/>
  <c r="AL78" i="8"/>
  <c r="BO153" i="8"/>
  <c r="AN78" i="8"/>
  <c r="AN90" i="8" s="1"/>
  <c r="BI180" i="8"/>
  <c r="F134" i="8"/>
  <c r="BO134" i="8"/>
  <c r="AB43" i="8"/>
  <c r="BO43" i="8"/>
  <c r="Z185" i="8"/>
  <c r="BI185" i="8"/>
  <c r="BO185" i="8"/>
  <c r="AM77" i="8"/>
  <c r="AM90" i="8" s="1"/>
  <c r="AO115" i="8"/>
  <c r="AO136" i="8" s="1"/>
  <c r="AN77" i="8"/>
  <c r="AQ114" i="8"/>
  <c r="BO29" i="8"/>
  <c r="AQ134" i="8"/>
  <c r="AO114" i="8"/>
  <c r="Z78" i="8"/>
  <c r="BO22" i="8"/>
  <c r="AM22" i="8"/>
  <c r="AB36" i="8"/>
  <c r="AB72" i="8" s="1"/>
  <c r="BO36" i="8"/>
  <c r="AM149" i="8"/>
  <c r="AN149" i="8"/>
  <c r="AA186" i="8"/>
  <c r="AR186" i="8"/>
  <c r="AQ186" i="8"/>
  <c r="AQ201" i="8" s="1"/>
  <c r="BO186" i="8"/>
  <c r="AA108" i="8"/>
  <c r="BO108" i="8"/>
  <c r="AL21" i="8"/>
  <c r="BO21" i="8"/>
  <c r="X21" i="8"/>
  <c r="X33" i="8" s="1"/>
  <c r="AO162" i="8"/>
  <c r="W128" i="8"/>
  <c r="W136" i="8" s="1"/>
  <c r="BI128" i="8"/>
  <c r="BO128" i="8"/>
  <c r="AA170" i="8"/>
  <c r="AO170" i="8"/>
  <c r="AN170" i="8"/>
  <c r="BO170" i="8"/>
  <c r="AO216" i="8"/>
  <c r="AO225" i="8" s="1"/>
  <c r="AA216" i="8"/>
  <c r="AA225" i="8" s="1"/>
  <c r="AA33" i="8"/>
  <c r="AQ187" i="8"/>
  <c r="BO85" i="8"/>
  <c r="AQ143" i="8"/>
  <c r="AQ150" i="8" s="1"/>
  <c r="AR143" i="8"/>
  <c r="AR150" i="8" s="1"/>
  <c r="AB143" i="8"/>
  <c r="AB150" i="8" s="1"/>
  <c r="BI154" i="8"/>
  <c r="Y33" i="8"/>
  <c r="AO150" i="8"/>
  <c r="AN33" i="8"/>
  <c r="BO115" i="8"/>
  <c r="Z87" i="8"/>
  <c r="AL216" i="8"/>
  <c r="AO152" i="8"/>
  <c r="BO152" i="8"/>
  <c r="AA114" i="8"/>
  <c r="BI112" i="8"/>
  <c r="Y112" i="8"/>
  <c r="Z86" i="8"/>
  <c r="AM141" i="8"/>
  <c r="AM150" i="8" s="1"/>
  <c r="Y29" i="8"/>
  <c r="BI30" i="8"/>
  <c r="BI33" i="8" s="1"/>
  <c r="BO35" i="8"/>
  <c r="AA97" i="8"/>
  <c r="Z77" i="8"/>
  <c r="Z90" i="8" s="1"/>
  <c r="BO162" i="8"/>
  <c r="Y197" i="8"/>
  <c r="Y129" i="8"/>
  <c r="BI129" i="8"/>
  <c r="F30" i="8"/>
  <c r="F21" i="8"/>
  <c r="F37" i="8"/>
  <c r="BO45" i="8"/>
  <c r="BJ45" i="8"/>
  <c r="BJ72" i="8" s="1"/>
  <c r="X8" i="8" s="1"/>
  <c r="F141" i="8"/>
  <c r="F150" i="8" s="1"/>
  <c r="F153" i="8"/>
  <c r="AO169" i="8"/>
  <c r="AP169" i="8"/>
  <c r="AP201" i="8" s="1"/>
  <c r="BO169" i="8"/>
  <c r="F187" i="8"/>
  <c r="BI181" i="8"/>
  <c r="Y181" i="8"/>
  <c r="BO181" i="8"/>
  <c r="BO208" i="8"/>
  <c r="X225" i="8"/>
  <c r="F207" i="8"/>
  <c r="Z215" i="8"/>
  <c r="Z225" i="8" s="1"/>
  <c r="BO215" i="8"/>
  <c r="O8" i="8"/>
  <c r="AB144" i="8"/>
  <c r="BI100" i="8"/>
  <c r="BI101" i="8"/>
  <c r="AM82" i="8"/>
  <c r="BO155" i="8"/>
  <c r="AM88" i="8"/>
  <c r="AC40" i="8"/>
  <c r="AC72" i="8" s="1"/>
  <c r="N3" i="8" s="1"/>
  <c r="AB46" i="8"/>
  <c r="AB190" i="8"/>
  <c r="F109" i="8"/>
  <c r="F126" i="8"/>
  <c r="F135" i="8"/>
  <c r="BO203" i="8"/>
  <c r="AP217" i="8"/>
  <c r="AP225" i="8" s="1"/>
  <c r="X80" i="8"/>
  <c r="AP192" i="8"/>
  <c r="AA155" i="8"/>
  <c r="AN135" i="8"/>
  <c r="AL146" i="8"/>
  <c r="AM25" i="8"/>
  <c r="AM179" i="8"/>
  <c r="AM201" i="8" s="1"/>
  <c r="F192" i="8"/>
  <c r="AO218" i="8"/>
  <c r="BO25" i="8"/>
  <c r="AO163" i="8"/>
  <c r="AP218" i="8"/>
  <c r="BO198" i="8"/>
  <c r="AA93" i="8"/>
  <c r="AA136" i="8" s="1"/>
  <c r="Z135" i="8"/>
  <c r="Y138" i="8"/>
  <c r="AN163" i="8"/>
  <c r="F14" i="8"/>
  <c r="M3" i="4"/>
  <c r="AN36" i="4"/>
  <c r="AA67" i="4"/>
  <c r="AM66" i="4"/>
  <c r="AM67" i="4" s="1"/>
  <c r="BP66" i="4"/>
  <c r="BP67" i="4" s="1"/>
  <c r="AM88" i="4"/>
  <c r="Z88" i="4"/>
  <c r="AL49" i="4"/>
  <c r="AL70" i="4"/>
  <c r="Z70" i="4"/>
  <c r="Z81" i="4" s="1"/>
  <c r="F70" i="4"/>
  <c r="AO105" i="4"/>
  <c r="F105" i="4"/>
  <c r="AP105" i="4"/>
  <c r="AP66" i="4"/>
  <c r="BP89" i="4"/>
  <c r="AN66" i="4"/>
  <c r="Z87" i="4"/>
  <c r="Z118" i="4" s="1"/>
  <c r="X56" i="4"/>
  <c r="X29" i="4"/>
  <c r="X36" i="4" s="1"/>
  <c r="F29" i="4"/>
  <c r="AM12" i="4"/>
  <c r="AL72" i="4"/>
  <c r="X30" i="4"/>
  <c r="AM70" i="4"/>
  <c r="F50" i="4"/>
  <c r="AA108" i="4"/>
  <c r="F15" i="4"/>
  <c r="Y69" i="4"/>
  <c r="Y81" i="4" s="1"/>
  <c r="F30" i="4"/>
  <c r="BP30" i="4"/>
  <c r="AM51" i="4"/>
  <c r="BP51" i="4"/>
  <c r="AL51" i="4"/>
  <c r="AL56" i="4" s="1"/>
  <c r="Z51" i="4"/>
  <c r="AN51" i="4"/>
  <c r="AO51" i="4"/>
  <c r="AM106" i="4"/>
  <c r="AL106" i="4"/>
  <c r="AO66" i="4"/>
  <c r="AO67" i="4" s="1"/>
  <c r="AL23" i="4"/>
  <c r="Z23" i="4"/>
  <c r="AM23" i="4"/>
  <c r="BP23" i="4"/>
  <c r="AP52" i="4"/>
  <c r="Z52" i="4"/>
  <c r="AN107" i="4"/>
  <c r="AO107" i="4"/>
  <c r="F23" i="4"/>
  <c r="AM24" i="4"/>
  <c r="AM26" i="4" s="1"/>
  <c r="AN32" i="4"/>
  <c r="AA23" i="4"/>
  <c r="AA26" i="4" s="1"/>
  <c r="AN73" i="4"/>
  <c r="AN81" i="4" s="1"/>
  <c r="AO73" i="4"/>
  <c r="Z12" i="4"/>
  <c r="F107" i="4"/>
  <c r="AL66" i="4"/>
  <c r="AO87" i="4"/>
  <c r="AP48" i="4"/>
  <c r="AP56" i="4" s="1"/>
  <c r="AM29" i="4"/>
  <c r="AL32" i="4"/>
  <c r="AL69" i="4"/>
  <c r="AL81" i="4" s="1"/>
  <c r="F66" i="4"/>
  <c r="Z66" i="4"/>
  <c r="Z67" i="4" s="1"/>
  <c r="BP105" i="4"/>
  <c r="F51" i="4"/>
  <c r="AB118" i="4"/>
  <c r="Z104" i="4"/>
  <c r="BP50" i="4"/>
  <c r="BP56" i="4" s="1"/>
  <c r="BP35" i="4"/>
  <c r="AA107" i="4"/>
  <c r="AA91" i="4"/>
  <c r="W29" i="4"/>
  <c r="W36" i="4" s="1"/>
  <c r="BP90" i="4"/>
  <c r="Y50" i="4"/>
  <c r="Y56" i="4" s="1"/>
  <c r="Z103" i="4"/>
  <c r="AP67" i="4"/>
  <c r="BP70" i="4"/>
  <c r="BP81" i="4" s="1"/>
  <c r="BP107" i="4"/>
  <c r="Y33" i="4"/>
  <c r="F33" i="4"/>
  <c r="AP87" i="4"/>
  <c r="AA66" i="4"/>
  <c r="AL22" i="4"/>
  <c r="AN22" i="4"/>
  <c r="AN26" i="4" s="1"/>
  <c r="Z22" i="4"/>
  <c r="Z26" i="4" s="1"/>
  <c r="F22" i="4"/>
  <c r="AM22" i="4"/>
  <c r="BP92" i="4"/>
  <c r="F92" i="4"/>
  <c r="AQ92" i="4"/>
  <c r="AQ118" i="4" s="1"/>
  <c r="BP88" i="4"/>
  <c r="BP118" i="4" s="1"/>
  <c r="BP32" i="4"/>
  <c r="AL14" i="4"/>
  <c r="AN88" i="4"/>
  <c r="AA92" i="4"/>
  <c r="AQ108" i="4"/>
  <c r="AM32" i="4"/>
  <c r="BP103" i="4"/>
  <c r="AM52" i="4"/>
  <c r="F31" i="4"/>
  <c r="AL35" i="4"/>
  <c r="F52" i="4"/>
  <c r="AA90" i="4"/>
  <c r="Z105" i="4"/>
  <c r="F71" i="4"/>
  <c r="AN44" i="4"/>
  <c r="F44" i="4"/>
  <c r="Z44" i="4"/>
  <c r="Z80" i="4"/>
  <c r="AL80" i="4"/>
  <c r="AM80" i="4"/>
  <c r="BP115" i="4"/>
  <c r="AM115" i="4"/>
  <c r="AO115" i="4"/>
  <c r="Y115" i="4"/>
  <c r="AN115" i="4"/>
  <c r="F115" i="4"/>
  <c r="BP91" i="4"/>
  <c r="F104" i="4"/>
  <c r="AM33" i="4"/>
  <c r="F88" i="4"/>
  <c r="X71" i="4"/>
  <c r="X81" i="4" s="1"/>
  <c r="F14" i="4"/>
  <c r="BP45" i="4"/>
  <c r="AN45" i="4"/>
  <c r="BP63" i="4"/>
  <c r="F63" i="4"/>
  <c r="F67" i="4" s="1"/>
  <c r="AN63" i="4"/>
  <c r="Y63" i="4"/>
  <c r="Y67" i="4" s="1"/>
  <c r="Z63" i="4"/>
  <c r="F84" i="4"/>
  <c r="BP84" i="4"/>
  <c r="Y84" i="4"/>
  <c r="Y118" i="4" s="1"/>
  <c r="AP100" i="4"/>
  <c r="BP100" i="4"/>
  <c r="F100" i="4"/>
  <c r="Z100" i="4"/>
  <c r="AO100" i="4"/>
  <c r="F116" i="4"/>
  <c r="BJ116" i="4"/>
  <c r="AL116" i="4"/>
  <c r="Y116" i="4"/>
  <c r="F45" i="4"/>
  <c r="AP103" i="4"/>
  <c r="AP53" i="4"/>
  <c r="Y32" i="4"/>
  <c r="Y36" i="4" s="1"/>
  <c r="F87" i="4"/>
  <c r="BP15" i="4"/>
  <c r="BP26" i="4" s="1"/>
  <c r="AN46" i="4"/>
  <c r="AO46" i="4"/>
  <c r="AO56" i="4" s="1"/>
  <c r="F46" i="4"/>
  <c r="F85" i="4"/>
  <c r="AL85" i="4"/>
  <c r="AL118" i="4" s="1"/>
  <c r="BP101" i="4"/>
  <c r="Z101" i="4"/>
  <c r="BP117" i="4"/>
  <c r="BJ117" i="4"/>
  <c r="AO48" i="4"/>
  <c r="F48" i="4"/>
  <c r="AA48" i="4"/>
  <c r="X49" i="4"/>
  <c r="AM49" i="4"/>
  <c r="AM56" i="4" s="1"/>
  <c r="Y26" i="4"/>
  <c r="AA89" i="4"/>
  <c r="AA118" i="4" s="1"/>
  <c r="AL29" i="4"/>
  <c r="AL36" i="4" s="1"/>
  <c r="AM107" i="4"/>
  <c r="AN50" i="4"/>
  <c r="Y35" i="4"/>
  <c r="W14" i="4"/>
  <c r="W26" i="4" s="1"/>
  <c r="AM30" i="4"/>
  <c r="AN104" i="4"/>
  <c r="F106" i="4"/>
  <c r="AP108" i="4"/>
  <c r="BP99" i="4"/>
  <c r="Y99" i="4"/>
  <c r="AN99" i="4"/>
  <c r="AM99" i="4"/>
  <c r="BP33" i="4"/>
  <c r="AL62" i="4"/>
  <c r="AL67" i="4" s="1"/>
  <c r="AU90" i="4"/>
  <c r="AU118" i="4" s="1"/>
  <c r="Q8" i="4" s="1"/>
  <c r="BP106" i="4"/>
  <c r="AO103" i="4"/>
  <c r="Z102" i="4"/>
  <c r="BP102" i="4"/>
  <c r="AO102" i="4"/>
  <c r="BP74" i="4"/>
  <c r="AM55" i="4"/>
  <c r="AM83" i="4"/>
  <c r="Y55" i="4"/>
  <c r="AQ75" i="4"/>
  <c r="AQ81" i="4" s="1"/>
  <c r="BP21" i="4"/>
  <c r="AM94" i="4"/>
  <c r="AO111" i="4"/>
  <c r="AO75" i="4"/>
  <c r="AA55" i="4"/>
  <c r="AA56" i="4" s="1"/>
  <c r="M3" i="14"/>
  <c r="F24" i="14"/>
  <c r="BH17" i="14"/>
  <c r="BH19" i="14"/>
  <c r="F13" i="14"/>
  <c r="V13" i="14"/>
  <c r="R8" i="14"/>
  <c r="BI24" i="14"/>
  <c r="BI25" i="14" s="1"/>
  <c r="V8" i="14" s="1"/>
  <c r="AJ13" i="14"/>
  <c r="AJ15" i="14" s="1"/>
  <c r="H8" i="14" s="1"/>
  <c r="S8" i="14" s="1"/>
  <c r="V22" i="14"/>
  <c r="BH18" i="14"/>
  <c r="F20" i="14"/>
  <c r="X24" i="14"/>
  <c r="X25" i="14" s="1"/>
  <c r="K3" i="14" s="1"/>
  <c r="BN22" i="14"/>
  <c r="V12" i="14"/>
  <c r="BN18" i="14"/>
  <c r="F12" i="14"/>
  <c r="Y12" i="14"/>
  <c r="Y15" i="14" s="1"/>
  <c r="L3" i="14" s="1"/>
  <c r="W23" i="14"/>
  <c r="W25" i="14" s="1"/>
  <c r="J3" i="14" s="1"/>
  <c r="BN12" i="14"/>
  <c r="BN15" i="14" s="1"/>
  <c r="BN23" i="14"/>
  <c r="F14" i="14"/>
  <c r="F21" i="14"/>
  <c r="F25" i="14" s="1"/>
  <c r="V18" i="14"/>
  <c r="V25" i="14" s="1"/>
  <c r="U21" i="14"/>
  <c r="U25" i="14" s="1"/>
  <c r="H3" i="14" s="1"/>
  <c r="F23" i="14"/>
  <c r="BJ24" i="12"/>
  <c r="X12" i="12"/>
  <c r="BP24" i="12"/>
  <c r="AP26" i="12"/>
  <c r="Z21" i="12"/>
  <c r="AN21" i="12"/>
  <c r="AR23" i="12"/>
  <c r="AN24" i="12"/>
  <c r="Y26" i="12"/>
  <c r="X21" i="12"/>
  <c r="AL22" i="12"/>
  <c r="AN23" i="12"/>
  <c r="X26" i="12"/>
  <c r="AN12" i="12"/>
  <c r="AQ23" i="12"/>
  <c r="AQ24" i="12"/>
  <c r="BJ26" i="12"/>
  <c r="F12" i="12"/>
  <c r="AM23" i="12"/>
  <c r="AO22" i="12"/>
  <c r="X23" i="12"/>
  <c r="AM22" i="12"/>
  <c r="AL25" i="12"/>
  <c r="AA21" i="12"/>
  <c r="AP22" i="12"/>
  <c r="AP25" i="12"/>
  <c r="AM12" i="12"/>
  <c r="Y23" i="12"/>
  <c r="X22" i="12"/>
  <c r="AN22" i="12"/>
  <c r="AQ25" i="12"/>
  <c r="Y12" i="12"/>
  <c r="BP23" i="12"/>
  <c r="AP23" i="12"/>
  <c r="BJ25" i="12"/>
  <c r="Z25" i="12"/>
  <c r="AO26" i="12"/>
  <c r="Z26" i="12"/>
  <c r="W26" i="12"/>
  <c r="Z22" i="12"/>
  <c r="AB66" i="15"/>
  <c r="BT36" i="15"/>
  <c r="BT39" i="15"/>
  <c r="G23" i="15"/>
  <c r="AB52" i="15"/>
  <c r="AA18" i="15"/>
  <c r="AA36" i="15"/>
  <c r="BT62" i="15"/>
  <c r="G15" i="15"/>
  <c r="BT23" i="15"/>
  <c r="G67" i="15"/>
  <c r="BT41" i="15"/>
  <c r="G54" i="15"/>
  <c r="G39" i="15"/>
  <c r="BT52" i="15"/>
  <c r="BT15" i="15"/>
  <c r="BO54" i="15"/>
  <c r="BT53" i="15"/>
  <c r="BN46" i="15"/>
  <c r="BN68" i="15" s="1"/>
  <c r="BO51" i="15"/>
  <c r="G57" i="15"/>
  <c r="G20" i="15"/>
  <c r="G34" i="15"/>
  <c r="AA40" i="15"/>
  <c r="BN18" i="15"/>
  <c r="BN26" i="15"/>
  <c r="BN15" i="15"/>
  <c r="BN42" i="15" s="1"/>
  <c r="BN66" i="15"/>
  <c r="G51" i="15"/>
  <c r="BT31" i="15"/>
  <c r="BT46" i="15"/>
  <c r="G66" i="15"/>
  <c r="BT51" i="15"/>
  <c r="G28" i="15"/>
  <c r="G33" i="15"/>
  <c r="AB31" i="15"/>
  <c r="BT28" i="15"/>
  <c r="BT33" i="15"/>
  <c r="G13" i="15"/>
  <c r="AB26" i="15"/>
  <c r="AB42" i="15" s="1"/>
  <c r="AA13" i="15"/>
  <c r="G65" i="15"/>
  <c r="G26" i="15"/>
  <c r="BT18" i="15"/>
  <c r="BT65" i="15"/>
  <c r="AB65" i="15"/>
  <c r="BN61" i="15"/>
  <c r="BH25" i="14" l="1"/>
  <c r="U8" i="14" s="1"/>
  <c r="W8" i="14" s="1"/>
  <c r="W27" i="12"/>
  <c r="H3" i="12" s="1"/>
  <c r="AA27" i="12"/>
  <c r="L3" i="12" s="1"/>
  <c r="E20" i="1" s="1"/>
  <c r="AP27" i="12"/>
  <c r="L8" i="12" s="1"/>
  <c r="E28" i="1" s="1"/>
  <c r="AR27" i="12"/>
  <c r="N8" i="12" s="1"/>
  <c r="G28" i="1" s="1"/>
  <c r="AL27" i="12"/>
  <c r="H8" i="12" s="1"/>
  <c r="BJ27" i="12"/>
  <c r="W8" i="12" s="1"/>
  <c r="AO27" i="12"/>
  <c r="K8" i="12" s="1"/>
  <c r="D28" i="1" s="1"/>
  <c r="F27" i="12"/>
  <c r="C2" i="12" s="1"/>
  <c r="B9" i="1" s="1"/>
  <c r="AQ27" i="12"/>
  <c r="M8" i="12" s="1"/>
  <c r="F28" i="1" s="1"/>
  <c r="Z27" i="12"/>
  <c r="K3" i="12" s="1"/>
  <c r="D20" i="1" s="1"/>
  <c r="BP27" i="12"/>
  <c r="AA1" i="12" s="1"/>
  <c r="D9" i="1" s="1"/>
  <c r="F37" i="10"/>
  <c r="C3" i="10" s="1"/>
  <c r="C2" i="10" s="1"/>
  <c r="B16" i="1" s="1"/>
  <c r="Y189" i="7"/>
  <c r="AA189" i="7"/>
  <c r="BO189" i="7"/>
  <c r="F93" i="9"/>
  <c r="C4" i="9" s="1"/>
  <c r="AE50" i="11"/>
  <c r="O3" i="11" s="1"/>
  <c r="AD50" i="11"/>
  <c r="AO132" i="11"/>
  <c r="AX124" i="11"/>
  <c r="Q8" i="11" s="1"/>
  <c r="AW124" i="11"/>
  <c r="P8" i="11" s="1"/>
  <c r="AU124" i="11"/>
  <c r="N8" i="11" s="1"/>
  <c r="AD60" i="11"/>
  <c r="BP124" i="11"/>
  <c r="AV124" i="11"/>
  <c r="O8" i="11" s="1"/>
  <c r="X132" i="11"/>
  <c r="H3" i="11" s="1"/>
  <c r="Z132" i="11"/>
  <c r="F16" i="11"/>
  <c r="Y132" i="11"/>
  <c r="I3" i="11" s="1"/>
  <c r="F132" i="11"/>
  <c r="AS124" i="11"/>
  <c r="L8" i="11" s="1"/>
  <c r="AR124" i="11"/>
  <c r="K8" i="11" s="1"/>
  <c r="BV132" i="11"/>
  <c r="F86" i="11"/>
  <c r="BV86" i="11"/>
  <c r="BP60" i="11"/>
  <c r="AC86" i="11"/>
  <c r="Z124" i="11"/>
  <c r="J3" i="11" s="1"/>
  <c r="BP86" i="11"/>
  <c r="AT124" i="11"/>
  <c r="M8" i="11" s="1"/>
  <c r="AB124" i="11"/>
  <c r="L3" i="11" s="1"/>
  <c r="AP124" i="11"/>
  <c r="I8" i="11" s="1"/>
  <c r="F124" i="11"/>
  <c r="BQ60" i="11"/>
  <c r="BV60" i="11"/>
  <c r="F60" i="11"/>
  <c r="AD86" i="11"/>
  <c r="AC124" i="11"/>
  <c r="BV124" i="11"/>
  <c r="AA124" i="11"/>
  <c r="K3" i="11" s="1"/>
  <c r="AQ124" i="11"/>
  <c r="J8" i="11" s="1"/>
  <c r="AC60" i="11"/>
  <c r="F225" i="8"/>
  <c r="F201" i="8"/>
  <c r="F136" i="8"/>
  <c r="F118" i="4"/>
  <c r="F56" i="4"/>
  <c r="F36" i="4"/>
  <c r="F26" i="4"/>
  <c r="F85" i="7"/>
  <c r="BT42" i="15"/>
  <c r="AA42" i="15"/>
  <c r="N3" i="15" s="1"/>
  <c r="AB68" i="15"/>
  <c r="O3" i="15" s="1"/>
  <c r="BT68" i="15"/>
  <c r="G68" i="15"/>
  <c r="BO68" i="15"/>
  <c r="W8" i="15" s="1"/>
  <c r="AH41" i="16"/>
  <c r="T41" i="16"/>
  <c r="BE36" i="16"/>
  <c r="V8" i="16" s="1"/>
  <c r="X8" i="16" s="1"/>
  <c r="S8" i="10"/>
  <c r="F63" i="7"/>
  <c r="Y63" i="7"/>
  <c r="I3" i="7" s="1"/>
  <c r="F108" i="7"/>
  <c r="AA132" i="7"/>
  <c r="K3" i="7" s="1"/>
  <c r="D24" i="1" s="1"/>
  <c r="BO63" i="7"/>
  <c r="BO132" i="7"/>
  <c r="Z108" i="7"/>
  <c r="A24" i="1"/>
  <c r="J3" i="7"/>
  <c r="C24" i="1" s="1"/>
  <c r="BT63" i="7"/>
  <c r="AB1" i="7" s="1"/>
  <c r="AC189" i="7"/>
  <c r="M3" i="7" s="1"/>
  <c r="F24" i="1" s="1"/>
  <c r="AA157" i="7"/>
  <c r="V8" i="9"/>
  <c r="Z56" i="9"/>
  <c r="Z24" i="9"/>
  <c r="M3" i="9" s="1"/>
  <c r="BM56" i="9"/>
  <c r="U8" i="9" s="1"/>
  <c r="W8" i="9" s="1"/>
  <c r="AA93" i="9"/>
  <c r="N3" i="9" s="1"/>
  <c r="G20" i="1" s="1"/>
  <c r="F143" i="9"/>
  <c r="F24" i="9"/>
  <c r="BS56" i="9"/>
  <c r="Y1" i="9" s="1"/>
  <c r="D12" i="1" s="1"/>
  <c r="BS143" i="9"/>
  <c r="Y1" i="16"/>
  <c r="D11" i="1" s="1"/>
  <c r="Y1" i="13"/>
  <c r="D10" i="1" s="1"/>
  <c r="H3" i="13"/>
  <c r="J3" i="13"/>
  <c r="F40" i="13"/>
  <c r="C2" i="13" s="1"/>
  <c r="B10" i="1" s="1"/>
  <c r="S8" i="13"/>
  <c r="K3" i="13"/>
  <c r="BH25" i="13"/>
  <c r="V8" i="13" s="1"/>
  <c r="X8" i="13" s="1"/>
  <c r="H3" i="8"/>
  <c r="AR201" i="8"/>
  <c r="BO72" i="8"/>
  <c r="BI201" i="8"/>
  <c r="W8" i="8" s="1"/>
  <c r="Y8" i="8" s="1"/>
  <c r="N8" i="8"/>
  <c r="AA201" i="8"/>
  <c r="L3" i="8" s="1"/>
  <c r="M8" i="8"/>
  <c r="L8" i="8"/>
  <c r="H8" i="8"/>
  <c r="Y150" i="8"/>
  <c r="BO225" i="8"/>
  <c r="BO33" i="8"/>
  <c r="BO201" i="8"/>
  <c r="Y201" i="8"/>
  <c r="J3" i="8" s="1"/>
  <c r="AO201" i="8"/>
  <c r="X90" i="8"/>
  <c r="K3" i="8"/>
  <c r="AN201" i="8"/>
  <c r="J8" i="8" s="1"/>
  <c r="K8" i="8"/>
  <c r="I3" i="8"/>
  <c r="AM136" i="8"/>
  <c r="Y136" i="8"/>
  <c r="M3" i="8"/>
  <c r="AM33" i="8"/>
  <c r="I8" i="8" s="1"/>
  <c r="F33" i="8"/>
  <c r="M8" i="4"/>
  <c r="AM81" i="4"/>
  <c r="F81" i="4"/>
  <c r="I3" i="4"/>
  <c r="J3" i="4"/>
  <c r="AO118" i="4"/>
  <c r="AM118" i="4"/>
  <c r="AN67" i="4"/>
  <c r="AO81" i="4"/>
  <c r="K8" i="4" s="1"/>
  <c r="H3" i="4"/>
  <c r="L3" i="4"/>
  <c r="AN56" i="4"/>
  <c r="BP36" i="4"/>
  <c r="AA1" i="4" s="1"/>
  <c r="D7" i="1" s="1"/>
  <c r="AM36" i="4"/>
  <c r="I8" i="4" s="1"/>
  <c r="AN118" i="4"/>
  <c r="J8" i="4" s="1"/>
  <c r="AP118" i="4"/>
  <c r="L8" i="4" s="1"/>
  <c r="BJ118" i="4"/>
  <c r="W8" i="4" s="1"/>
  <c r="Y8" i="4" s="1"/>
  <c r="Z56" i="4"/>
  <c r="K3" i="4" s="1"/>
  <c r="AL26" i="4"/>
  <c r="H8" i="4" s="1"/>
  <c r="V15" i="14"/>
  <c r="I3" i="14" s="1"/>
  <c r="BN25" i="14"/>
  <c r="F15" i="14"/>
  <c r="O3" i="14"/>
  <c r="B2" i="14"/>
  <c r="B6" i="1" s="1"/>
  <c r="X1" i="14"/>
  <c r="D6" i="1" s="1"/>
  <c r="X27" i="12"/>
  <c r="I3" i="12" s="1"/>
  <c r="AM27" i="12"/>
  <c r="I8" i="12" s="1"/>
  <c r="AN27" i="12"/>
  <c r="J8" i="12" s="1"/>
  <c r="C28" i="1" s="1"/>
  <c r="Y27" i="12"/>
  <c r="J3" i="12" s="1"/>
  <c r="V8" i="15"/>
  <c r="G42" i="15"/>
  <c r="Q3" i="15" l="1"/>
  <c r="C20" i="1"/>
  <c r="A28" i="1"/>
  <c r="A20" i="1"/>
  <c r="Y8" i="12"/>
  <c r="C3" i="9"/>
  <c r="C2" i="9" s="1"/>
  <c r="N3" i="11"/>
  <c r="M3" i="11"/>
  <c r="F20" i="1" s="1"/>
  <c r="X8" i="11"/>
  <c r="A32" i="1" s="1"/>
  <c r="Y8" i="11"/>
  <c r="C4" i="11"/>
  <c r="C2" i="11"/>
  <c r="B14" i="1" s="1"/>
  <c r="AB1" i="11"/>
  <c r="D14" i="1" s="1"/>
  <c r="D4" i="1" s="1"/>
  <c r="C2" i="8"/>
  <c r="B8" i="1" s="1"/>
  <c r="B2" i="4"/>
  <c r="B7" i="1" s="1"/>
  <c r="C2" i="15"/>
  <c r="B13" i="1" s="1"/>
  <c r="Z1" i="15"/>
  <c r="B24" i="1"/>
  <c r="G24" i="1" s="1"/>
  <c r="O3" i="7"/>
  <c r="Y8" i="7"/>
  <c r="B32" i="1" s="1"/>
  <c r="C2" i="7"/>
  <c r="B15" i="1" s="1"/>
  <c r="P3" i="9"/>
  <c r="B12" i="1"/>
  <c r="C5" i="9"/>
  <c r="O3" i="13"/>
  <c r="AA1" i="8"/>
  <c r="D8" i="1" s="1"/>
  <c r="S8" i="8"/>
  <c r="O3" i="8"/>
  <c r="S8" i="4"/>
  <c r="O3" i="4"/>
  <c r="S8" i="12"/>
  <c r="O3" i="12"/>
  <c r="H20" i="1" s="1"/>
  <c r="X8" i="15"/>
  <c r="C32" i="1" l="1"/>
  <c r="P3" i="11"/>
  <c r="Z8" i="11"/>
  <c r="E2" i="8"/>
  <c r="Z8" i="7"/>
  <c r="W34" i="16" l="1"/>
  <c r="W36" i="16" s="1"/>
  <c r="V34" i="16"/>
  <c r="V36" i="16" s="1"/>
  <c r="U34" i="16"/>
  <c r="U36" i="16" s="1"/>
  <c r="G34" i="16"/>
  <c r="G36" i="16"/>
  <c r="D2" i="16" s="1"/>
  <c r="B11" i="1" s="1"/>
  <c r="B4" i="1" s="1"/>
  <c r="X34" i="16"/>
  <c r="X36" i="16" s="1"/>
  <c r="S34" i="16"/>
  <c r="T34" i="16"/>
  <c r="T36" i="16"/>
  <c r="J8" i="16" s="1"/>
  <c r="B28" i="1" s="1"/>
  <c r="K3" i="16" l="1"/>
  <c r="K8" i="16"/>
  <c r="L8" i="16"/>
  <c r="L3" i="16"/>
  <c r="J3" i="16"/>
  <c r="B20" i="1" s="1"/>
  <c r="M8" i="16"/>
  <c r="M3" i="16"/>
  <c r="I8" i="16"/>
  <c r="I3" i="16"/>
  <c r="N3" i="16"/>
  <c r="N8" i="16"/>
  <c r="I20" i="1" l="1"/>
  <c r="P3" i="16"/>
  <c r="L28" i="1"/>
  <c r="T8" i="16"/>
</calcChain>
</file>

<file path=xl/sharedStrings.xml><?xml version="1.0" encoding="utf-8"?>
<sst xmlns="http://schemas.openxmlformats.org/spreadsheetml/2006/main" count="4192" uniqueCount="1203">
  <si>
    <t>Bleau</t>
  </si>
  <si>
    <t>Pinches 1</t>
  </si>
  <si>
    <t>Pinches 2</t>
  </si>
  <si>
    <t>Pinches 3</t>
  </si>
  <si>
    <t>Pockets</t>
  </si>
  <si>
    <t>Mini Jugs</t>
  </si>
  <si>
    <t>XXL</t>
  </si>
  <si>
    <t>Mini Crimps</t>
  </si>
  <si>
    <t>Crimps 1</t>
  </si>
  <si>
    <t>Crimps 2</t>
  </si>
  <si>
    <t>Jugs</t>
  </si>
  <si>
    <t>Large Jugs</t>
  </si>
  <si>
    <t>Bridges</t>
  </si>
  <si>
    <t>Edges 1</t>
  </si>
  <si>
    <t>Edges 2</t>
  </si>
  <si>
    <t>Mini Slopers</t>
  </si>
  <si>
    <t>Quartz</t>
  </si>
  <si>
    <t>FreshLine :</t>
  </si>
  <si>
    <t>Hueco</t>
  </si>
  <si>
    <t>ProLine :</t>
  </si>
  <si>
    <t>S</t>
  </si>
  <si>
    <t>M</t>
  </si>
  <si>
    <t>L</t>
  </si>
  <si>
    <t>XL</t>
  </si>
  <si>
    <t>XXXL</t>
  </si>
  <si>
    <t>StoneLine :</t>
  </si>
  <si>
    <t>Incut Edges</t>
  </si>
  <si>
    <t xml:space="preserve">Mini Jugs </t>
  </si>
  <si>
    <t xml:space="preserve">Jugs </t>
  </si>
  <si>
    <t xml:space="preserve">Large Jugs </t>
  </si>
  <si>
    <t>Nb of Holds per Set</t>
  </si>
  <si>
    <t>Sets Total</t>
  </si>
  <si>
    <t>Retail Price</t>
  </si>
  <si>
    <t>Final Price</t>
  </si>
  <si>
    <t>Sizes</t>
  </si>
  <si>
    <t>Mega Jugs 1</t>
  </si>
  <si>
    <t>Mega Jugs 2</t>
  </si>
  <si>
    <t xml:space="preserve">Mini Crimps </t>
  </si>
  <si>
    <t xml:space="preserve">Pinches </t>
  </si>
  <si>
    <t xml:space="preserve">Pockets </t>
  </si>
  <si>
    <t xml:space="preserve">Mini Slopers </t>
  </si>
  <si>
    <t>Total Amount order :</t>
  </si>
  <si>
    <t>Holds Size of your order :</t>
  </si>
  <si>
    <t>Yellow RAL 1023</t>
  </si>
  <si>
    <t>Blue RAL 5015</t>
  </si>
  <si>
    <t>Violet RAL 4008</t>
  </si>
  <si>
    <t>White RAL 9016</t>
  </si>
  <si>
    <t>EUR HT</t>
  </si>
  <si>
    <t>30 mm</t>
  </si>
  <si>
    <t>40 mm</t>
  </si>
  <si>
    <t>50 mm</t>
  </si>
  <si>
    <t>60 mm</t>
  </si>
  <si>
    <t>70 mm</t>
  </si>
  <si>
    <t>80 mm</t>
  </si>
  <si>
    <t>90 mm</t>
  </si>
  <si>
    <t>100 mm</t>
  </si>
  <si>
    <t>120 mm</t>
  </si>
  <si>
    <t>140 mm</t>
  </si>
  <si>
    <t>160 mm</t>
  </si>
  <si>
    <t>Bolts</t>
  </si>
  <si>
    <t>Bolts adapted of your order:</t>
  </si>
  <si>
    <t>XS</t>
  </si>
  <si>
    <t>TOTAL</t>
  </si>
  <si>
    <t>Total Amount Order :</t>
  </si>
  <si>
    <t>Screws adapted of your order:</t>
  </si>
  <si>
    <t>Screws</t>
  </si>
  <si>
    <t>Unity</t>
  </si>
  <si>
    <t>Weight</t>
  </si>
  <si>
    <t>Set</t>
  </si>
  <si>
    <t>Total Sets</t>
  </si>
  <si>
    <t xml:space="preserve">Total Weight of your order (kg) : </t>
  </si>
  <si>
    <t>EUR (HT)</t>
  </si>
  <si>
    <t>DISCOUNT (%)</t>
  </si>
  <si>
    <t>WEIGHT (Kg)</t>
  </si>
  <si>
    <t>BleauLine :</t>
  </si>
  <si>
    <t>FatLine :</t>
  </si>
  <si>
    <t>E-mail:</t>
  </si>
  <si>
    <t>Prices are as an indicator</t>
  </si>
  <si>
    <t>A specific quotation will be provided in order to determine the exactly amount of your order</t>
  </si>
  <si>
    <t>Costs of transport will be added and depends on the volume of the order</t>
  </si>
  <si>
    <t xml:space="preserve">30 x 30 x 9 cm </t>
  </si>
  <si>
    <t>30 x 30 x 8 cm</t>
  </si>
  <si>
    <t>90 x 50 x 16 cm / 90 x 50 x 16 cm</t>
  </si>
  <si>
    <t>60 x 30 x 14 cm / 45 x 30 x 13 cm</t>
  </si>
  <si>
    <t>30 x 25 x 7 cm / 50 x 25 x 9 cm</t>
  </si>
  <si>
    <t>50 x 50 x 12 cm</t>
  </si>
  <si>
    <t>50 x 50 x 13 cm</t>
  </si>
  <si>
    <t>80 x 50 x 15 cm</t>
  </si>
  <si>
    <t>60 x 50 x 14 cm</t>
  </si>
  <si>
    <t>100 x 30 x 13 cm</t>
  </si>
  <si>
    <t>100 x 30 x 16 cm</t>
  </si>
  <si>
    <t>90 x 50 x 10 cm</t>
  </si>
  <si>
    <t>100 x 50 x 13 cm</t>
  </si>
  <si>
    <t>100 x 50 x 16 cm</t>
  </si>
  <si>
    <t>100 x 100 x 16 cm</t>
  </si>
  <si>
    <t>Phone :</t>
  </si>
  <si>
    <t>+33 (0)4 82 53 75 15</t>
  </si>
  <si>
    <t xml:space="preserve">Crimps 1 </t>
  </si>
  <si>
    <t xml:space="preserve">Crimps 2 </t>
  </si>
  <si>
    <t xml:space="preserve">Crimps 3 </t>
  </si>
  <si>
    <t xml:space="preserve">Crimps 4 </t>
  </si>
  <si>
    <t xml:space="preserve">Edges 1 </t>
  </si>
  <si>
    <t xml:space="preserve">Pinches 1 </t>
  </si>
  <si>
    <t>Pockets 1</t>
  </si>
  <si>
    <t>Slopers 1</t>
  </si>
  <si>
    <t xml:space="preserve">Crimps </t>
  </si>
  <si>
    <t xml:space="preserve">Méga Jugs </t>
  </si>
  <si>
    <t xml:space="preserve">Edges  </t>
  </si>
  <si>
    <t>Pinches  (ProModel - Mike Fuselier)</t>
  </si>
  <si>
    <t xml:space="preserve">Twins S1 </t>
  </si>
  <si>
    <t xml:space="preserve">Twins M1 </t>
  </si>
  <si>
    <t xml:space="preserve">Twins L1 </t>
  </si>
  <si>
    <t xml:space="preserve">Element S1 </t>
  </si>
  <si>
    <t>Element  S2</t>
  </si>
  <si>
    <t xml:space="preserve">Element S3 </t>
  </si>
  <si>
    <t xml:space="preserve">Element S4 </t>
  </si>
  <si>
    <t xml:space="preserve">Element S5 </t>
  </si>
  <si>
    <t xml:space="preserve">Element S6 </t>
  </si>
  <si>
    <t xml:space="preserve">Element S7 </t>
  </si>
  <si>
    <t xml:space="preserve">Element M1 </t>
  </si>
  <si>
    <t xml:space="preserve">Element M2 </t>
  </si>
  <si>
    <t>Element M3</t>
  </si>
  <si>
    <t>Element M4</t>
  </si>
  <si>
    <t xml:space="preserve">Element L1 </t>
  </si>
  <si>
    <t>Element L2</t>
  </si>
  <si>
    <t>Element L3</t>
  </si>
  <si>
    <t>Element L4</t>
  </si>
  <si>
    <t xml:space="preserve">Element L5 </t>
  </si>
  <si>
    <t>Element L6</t>
  </si>
  <si>
    <t>Element M5</t>
  </si>
  <si>
    <t>Pure Orange RAL 2004</t>
  </si>
  <si>
    <t>Fluo Pink Pantone 806C</t>
  </si>
  <si>
    <t>Yellow Pantone 116C</t>
  </si>
  <si>
    <t>50 x 10 x 9 cm</t>
  </si>
  <si>
    <t>50 x 17 x 17 cm</t>
  </si>
  <si>
    <t>50 x 30 x 16 cm</t>
  </si>
  <si>
    <t>85 x 80 x 20 cm / 45 x 30 x 16 cm</t>
  </si>
  <si>
    <t>80 x 16 x 13 cm</t>
  </si>
  <si>
    <t>80 x 17 x 14 cm</t>
  </si>
  <si>
    <t>80 x 27 x 22 cm</t>
  </si>
  <si>
    <t>50 x 50 x 18 cm</t>
  </si>
  <si>
    <t>70 x 35 x 15 cm</t>
  </si>
  <si>
    <t>70 x 70 x 5 cm</t>
  </si>
  <si>
    <t>40 x 35 x 18 cm</t>
  </si>
  <si>
    <t>40 x 40 x 25 cm</t>
  </si>
  <si>
    <t>40 x 35 x 16 cm</t>
  </si>
  <si>
    <t>65 x 60 x 27 cm</t>
  </si>
  <si>
    <t>70 x 70 x 37 cm</t>
  </si>
  <si>
    <t>70 x 60 x 34 cm</t>
  </si>
  <si>
    <t>80 x 40 x 30 cm</t>
  </si>
  <si>
    <t>150 x 50 x 40 cm</t>
  </si>
  <si>
    <t>ArtLine Holds
2, chemin du Génie - PA du Génie  69200 Venissieux, France
Tel: +33(0)4 82 53 75 15</t>
  </si>
  <si>
    <t xml:space="preserve">Contact : </t>
  </si>
  <si>
    <t>Johane Perret</t>
  </si>
  <si>
    <t>FirstLine :</t>
  </si>
  <si>
    <t>Edges 1  (ProModel - Mike Fuselier)</t>
  </si>
  <si>
    <t>White RAL 9010</t>
  </si>
  <si>
    <t xml:space="preserve">Crimps 1  </t>
  </si>
  <si>
    <t xml:space="preserve">Foot Hand 1 </t>
  </si>
  <si>
    <t xml:space="preserve">Foot 1  </t>
  </si>
  <si>
    <t xml:space="preserve">Foot 2  </t>
  </si>
  <si>
    <t xml:space="preserve">Jugs 1  </t>
  </si>
  <si>
    <t xml:space="preserve">Mini Edges 1  </t>
  </si>
  <si>
    <t xml:space="preserve">Mini Jugs 1  </t>
  </si>
  <si>
    <t xml:space="preserve">Mini Jugs 2  </t>
  </si>
  <si>
    <t>Pack Start 30</t>
  </si>
  <si>
    <t>Pack Start 40</t>
  </si>
  <si>
    <t>Pack Start 50</t>
  </si>
  <si>
    <t xml:space="preserve">Crimps 1  (ProModel - Mike Fuselier) </t>
  </si>
  <si>
    <t xml:space="preserve">Edges 2 (ProModel - Mike Fuselier) </t>
  </si>
  <si>
    <t xml:space="preserve">Incut Edges 1 (ProModel - Mike Fuselier) </t>
  </si>
  <si>
    <t>Twins L2</t>
  </si>
  <si>
    <t xml:space="preserve">Element S3 - Bolt </t>
  </si>
  <si>
    <t xml:space="preserve">Element S4 - Bolt  </t>
  </si>
  <si>
    <t xml:space="preserve">Element S5 - Bolt </t>
  </si>
  <si>
    <t xml:space="preserve">Element S6 - Bolt  </t>
  </si>
  <si>
    <t>Element S8</t>
  </si>
  <si>
    <t xml:space="preserve">Element S9 </t>
  </si>
  <si>
    <t xml:space="preserve">Element S10 </t>
  </si>
  <si>
    <t>Element S11</t>
  </si>
  <si>
    <t xml:space="preserve">Element M1 - Bolt </t>
  </si>
  <si>
    <t xml:space="preserve">Element M2 - Bolt </t>
  </si>
  <si>
    <t xml:space="preserve">Element M3 - Bolt </t>
  </si>
  <si>
    <t xml:space="preserve">Element M6 </t>
  </si>
  <si>
    <t xml:space="preserve">Element M7 </t>
  </si>
  <si>
    <t xml:space="preserve">Element M8 </t>
  </si>
  <si>
    <t xml:space="preserve">Element M9 </t>
  </si>
  <si>
    <t xml:space="preserve">Element M10 </t>
  </si>
  <si>
    <t xml:space="preserve">Element M11 </t>
  </si>
  <si>
    <t xml:space="preserve">Element L7 </t>
  </si>
  <si>
    <t xml:space="preserve">Element L8 </t>
  </si>
  <si>
    <t xml:space="preserve">Element L9 </t>
  </si>
  <si>
    <t xml:space="preserve">Element L10 </t>
  </si>
  <si>
    <t xml:space="preserve">Element XL2 </t>
  </si>
  <si>
    <t xml:space="preserve">Element M12 </t>
  </si>
  <si>
    <t xml:space="preserve">Element M13 </t>
  </si>
  <si>
    <t xml:space="preserve">Element M14 </t>
  </si>
  <si>
    <t xml:space="preserve"> </t>
  </si>
  <si>
    <t>Order Sheet
All prices in Euros</t>
  </si>
  <si>
    <t>Pack Start 20</t>
  </si>
  <si>
    <t>82 x 32 x 12,5 cm</t>
  </si>
  <si>
    <t>Grey RAL 7001</t>
  </si>
  <si>
    <t>Black RAL 9005</t>
  </si>
  <si>
    <t xml:space="preserve">Size </t>
  </si>
  <si>
    <t>L/XL</t>
  </si>
  <si>
    <t>S/M</t>
  </si>
  <si>
    <t>XS/S</t>
  </si>
  <si>
    <t>XS/S/M</t>
  </si>
  <si>
    <t>M/L/XL</t>
  </si>
  <si>
    <t>M/L</t>
  </si>
  <si>
    <t>Size</t>
  </si>
  <si>
    <t xml:space="preserve">Balls 8.0 </t>
  </si>
  <si>
    <t xml:space="preserve">Balls 10.0 </t>
  </si>
  <si>
    <t xml:space="preserve">Balls 12.0 </t>
  </si>
  <si>
    <t xml:space="preserve">30x 30 x 9 cm </t>
  </si>
  <si>
    <t xml:space="preserve">30 x 30 x 8 cm </t>
  </si>
  <si>
    <t>30x 30 x 6 cm</t>
  </si>
  <si>
    <t>50x 30 x 7 cm</t>
  </si>
  <si>
    <t>50x 30 x 9 cm</t>
  </si>
  <si>
    <t>82 x 32 x 13 cm</t>
  </si>
  <si>
    <t>82 x 32 x 14 cm</t>
  </si>
  <si>
    <t>82 x 32 x 10 cm</t>
  </si>
  <si>
    <t>82 x 32 x 11 cm</t>
  </si>
  <si>
    <t>Pink RAL 4003</t>
  </si>
  <si>
    <t>Fluo Green
Pantone 802C</t>
  </si>
  <si>
    <t>FatLine</t>
  </si>
  <si>
    <t>Red RAL 3000</t>
  </si>
  <si>
    <t>80 x 45 x 30 cm</t>
  </si>
  <si>
    <t>30 x 30 x 6 cm</t>
  </si>
  <si>
    <t>50 x 21 x 13 cm</t>
  </si>
  <si>
    <t>80 x 34 x 23 cm</t>
  </si>
  <si>
    <t>100 x 70 x 23 cm</t>
  </si>
  <si>
    <t>100 x 42 x 30 cm</t>
  </si>
  <si>
    <t>100 x60 x 17 + 100 x 80 x 17 cm</t>
  </si>
  <si>
    <t>70 x 33 x 11 + 70 x 33 x 11 cm</t>
  </si>
  <si>
    <t>70 x 10 x 6 + 90 x10 x 6 cm</t>
  </si>
  <si>
    <t>70 x 10 x 9 + 90 x 10 x 9 cm</t>
  </si>
  <si>
    <t>150 x 80 x 24 cm</t>
  </si>
  <si>
    <t>Volume Size of your order :</t>
  </si>
  <si>
    <t>180 mm</t>
  </si>
  <si>
    <t>200 mm</t>
  </si>
  <si>
    <t xml:space="preserve">Edges 3 (ProModel - Mike Fuselier)  </t>
  </si>
  <si>
    <t>TribeLine :</t>
  </si>
  <si>
    <t>200  mm</t>
  </si>
  <si>
    <t xml:space="preserve">Volumes Size of your order </t>
  </si>
  <si>
    <t>Holds Size of your order</t>
  </si>
  <si>
    <t>johane@artline-holds.com</t>
  </si>
  <si>
    <t>Yellow RAL 1018</t>
  </si>
  <si>
    <t>66 x 15 x 6 cm</t>
  </si>
  <si>
    <t>66 x 17 x 5 cm</t>
  </si>
  <si>
    <t>66 x 17 x 6 cm</t>
  </si>
  <si>
    <t>66 x 18 x 8 cm</t>
  </si>
  <si>
    <t>66 x 18 x 7 cm</t>
  </si>
  <si>
    <t xml:space="preserve">ArtLab </t>
  </si>
  <si>
    <t>DISCOUNT %</t>
  </si>
  <si>
    <t>DISCOUNT%</t>
  </si>
  <si>
    <t>S to XXXL</t>
  </si>
  <si>
    <t>Drop L1</t>
  </si>
  <si>
    <t xml:space="preserve">Drop XL1 </t>
  </si>
  <si>
    <t xml:space="preserve">Drop XL2 </t>
  </si>
  <si>
    <t xml:space="preserve">Drop XL3 </t>
  </si>
  <si>
    <t xml:space="preserve">Drop XL4 </t>
  </si>
  <si>
    <t xml:space="preserve">Drop XL5 </t>
  </si>
  <si>
    <t xml:space="preserve">Pinches M1 </t>
  </si>
  <si>
    <t xml:space="preserve">Pinches L1 </t>
  </si>
  <si>
    <t xml:space="preserve">Pinches XL1 </t>
  </si>
  <si>
    <t xml:space="preserve">Pinches XL2 </t>
  </si>
  <si>
    <t xml:space="preserve">Pinches XXL1 </t>
  </si>
  <si>
    <t xml:space="preserve">Pinches XXL2 </t>
  </si>
  <si>
    <t xml:space="preserve">Twins L3 </t>
  </si>
  <si>
    <t xml:space="preserve">Twins M2 </t>
  </si>
  <si>
    <t xml:space="preserve">Element XL1  </t>
  </si>
  <si>
    <t xml:space="preserve">Element L11 </t>
  </si>
  <si>
    <t xml:space="preserve">Dual L1 </t>
  </si>
  <si>
    <t xml:space="preserve">Dual L2 </t>
  </si>
  <si>
    <t xml:space="preserve">Dual L3 </t>
  </si>
  <si>
    <t>Slope XXXL complete series</t>
  </si>
  <si>
    <t>Slope S to XXXL complete series</t>
  </si>
  <si>
    <t>TrainingLine :</t>
  </si>
  <si>
    <t>Nb of tools per Set</t>
  </si>
  <si>
    <t>Hemisphere XS</t>
  </si>
  <si>
    <t>Hemisphere S</t>
  </si>
  <si>
    <t>Hemisphere M - 1/3</t>
  </si>
  <si>
    <t>Hemisphere M - 1/2</t>
  </si>
  <si>
    <t>Hemisphere M - 2/3</t>
  </si>
  <si>
    <t xml:space="preserve">Hemisphere L </t>
  </si>
  <si>
    <t xml:space="preserve">Hemisphere XL </t>
  </si>
  <si>
    <t>Slat Pipe 8.0</t>
  </si>
  <si>
    <t>Slat Pipe 10.0</t>
  </si>
  <si>
    <t>Ø8 cm</t>
  </si>
  <si>
    <t>Ø10 cm</t>
  </si>
  <si>
    <t>Ø12 cm</t>
  </si>
  <si>
    <t>Ø11 cm</t>
  </si>
  <si>
    <t>Ø15 cm</t>
  </si>
  <si>
    <t>Ø20 cm</t>
  </si>
  <si>
    <t>50 x 3 x 1,5 cm</t>
  </si>
  <si>
    <t>50 x 3 x 2 cm</t>
  </si>
  <si>
    <t>50 x 3 x 2,5 cm</t>
  </si>
  <si>
    <t>50 x 3 x 3 cm</t>
  </si>
  <si>
    <t>50 x 5 x 5 cm</t>
  </si>
  <si>
    <t>50 x 2 x 1,8 cm</t>
  </si>
  <si>
    <t>50 x 2,8 x 2,5 cm</t>
  </si>
  <si>
    <t>50 x 3 x 2,8 cm</t>
  </si>
  <si>
    <t>50 x 4 x 4,8 cm</t>
  </si>
  <si>
    <t>50 x 8 x 7 cm</t>
  </si>
  <si>
    <t xml:space="preserve">ArtBoard </t>
  </si>
  <si>
    <t>62 x 17 x 6,5 cm</t>
  </si>
  <si>
    <t>Dual Pack S1</t>
  </si>
  <si>
    <t xml:space="preserve">Dual Pack S2 </t>
  </si>
  <si>
    <t>Unavailable</t>
  </si>
  <si>
    <t xml:space="preserve">Element S1 - Bolt </t>
  </si>
  <si>
    <t>US 17-13 Purple HTML 683075</t>
  </si>
  <si>
    <t xml:space="preserve">Drop L3 </t>
  </si>
  <si>
    <t xml:space="preserve">Jugs M/L 2  </t>
  </si>
  <si>
    <t xml:space="preserve">Jugs M1  </t>
  </si>
  <si>
    <t xml:space="preserve">Jugs M2  </t>
  </si>
  <si>
    <t xml:space="preserve">Twins L1  </t>
  </si>
  <si>
    <t xml:space="preserve">Slope L </t>
  </si>
  <si>
    <t xml:space="preserve">Slope XL </t>
  </si>
  <si>
    <t xml:space="preserve">Slope 1  XXXL </t>
  </si>
  <si>
    <t xml:space="preserve">Slope 2  XXXL </t>
  </si>
  <si>
    <t>Slope 3  XXXL</t>
  </si>
  <si>
    <t xml:space="preserve">Slope 4 XXXL </t>
  </si>
  <si>
    <t xml:space="preserve">Slope 5  XXXL </t>
  </si>
  <si>
    <t>XXL to XXXL</t>
  </si>
  <si>
    <t>ArtLab</t>
  </si>
  <si>
    <t>Homewall</t>
  </si>
  <si>
    <t>6 Volumes : Woodline 2xS1, 2xS2, M6, M9</t>
  </si>
  <si>
    <t>55 holds PE : FirstLine Foot Hand, Foot 2, Mini Jugs 2, Jugs 1, TribeLine Jugs M2</t>
  </si>
  <si>
    <t>55 holds PE: ProLine Edges 1, Pinches 1, TribeLine Jugs S1, Jugs M1, Twins M 1</t>
  </si>
  <si>
    <t>55 holds PE : ProLine Edges 1, Pinches 1, TribeLine Jugs S1, Jugs M1, Twins M 1</t>
  </si>
  <si>
    <t>XXXL+ : Ø 120 cm</t>
  </si>
  <si>
    <t>XXXL+ : Ø 90 cm</t>
  </si>
  <si>
    <t xml:space="preserve">Foot 1 </t>
  </si>
  <si>
    <t>S to XL</t>
  </si>
  <si>
    <t xml:space="preserve">L : Ø 23cm </t>
  </si>
  <si>
    <t xml:space="preserve">XL : Ø 30 cm </t>
  </si>
  <si>
    <t xml:space="preserve">XXXL : Ø 55 cm </t>
  </si>
  <si>
    <t xml:space="preserve">XXXL 78* 18 cm / 10° </t>
  </si>
  <si>
    <t>XXXL 80 * 17,5 cm / 20°</t>
  </si>
  <si>
    <t>XXXL 80*18 cm / 25°</t>
  </si>
  <si>
    <t>XXXL 80*17,5 cm / 40°</t>
  </si>
  <si>
    <t>XXXL 101*25 cm /10°</t>
  </si>
  <si>
    <t>XXXL 100*24 cm /20°</t>
  </si>
  <si>
    <t xml:space="preserve">XXXL 101*27 cm / 25° </t>
  </si>
  <si>
    <t>XXXL 100*25,5 cm / 30°</t>
  </si>
  <si>
    <t>XXXL 100*25,5 cm / 40°</t>
  </si>
  <si>
    <t xml:space="preserve">Pack Homewall : PE, PU, Wood </t>
  </si>
  <si>
    <t xml:space="preserve">Slices  XXXL4 DT Reverse </t>
  </si>
  <si>
    <r>
      <t>Slices XL to XXXL complete series</t>
    </r>
    <r>
      <rPr>
        <b/>
        <sz val="11"/>
        <color theme="0"/>
        <rFont val="Arial"/>
        <family val="2"/>
      </rPr>
      <t xml:space="preserve"> </t>
    </r>
  </si>
  <si>
    <t xml:space="preserve">Slices  XXXL complete series </t>
  </si>
  <si>
    <t xml:space="preserve">Slices  XXXL4 DT </t>
  </si>
  <si>
    <t xml:space="preserve">Slices  XXL4 </t>
  </si>
  <si>
    <t xml:space="preserve">Slices  XXL3 </t>
  </si>
  <si>
    <t xml:space="preserve">Slices  XXL2 </t>
  </si>
  <si>
    <t xml:space="preserve">Slices  XXL1 </t>
  </si>
  <si>
    <t xml:space="preserve">Slices  XL </t>
  </si>
  <si>
    <t xml:space="preserve">Slope Méga 2 - 35° Ø 90 cm </t>
  </si>
  <si>
    <t xml:space="preserve">Slope Méga 1 - 25° Ø 90 cm </t>
  </si>
  <si>
    <t xml:space="preserve">Jugs L2 </t>
  </si>
  <si>
    <t xml:space="preserve">Jugs L1 </t>
  </si>
  <si>
    <t>Jugs M/L 1</t>
  </si>
  <si>
    <t xml:space="preserve">Drop M3 </t>
  </si>
  <si>
    <t xml:space="preserve">Drop M2 </t>
  </si>
  <si>
    <t xml:space="preserve">Pack Beginner 20 </t>
  </si>
  <si>
    <t>Pack Speed Kid</t>
  </si>
  <si>
    <t>S/XL</t>
  </si>
  <si>
    <t>Twins M1</t>
  </si>
  <si>
    <t xml:space="preserve">Foot 2 </t>
  </si>
  <si>
    <t xml:space="preserve">Foot </t>
  </si>
  <si>
    <t xml:space="preserve">Green RAL 6002 </t>
  </si>
  <si>
    <t>Red RAL 3020</t>
  </si>
  <si>
    <t>Fluo Yellow
RAL 1026</t>
  </si>
  <si>
    <t>Pure Orange RAL 2009</t>
  </si>
  <si>
    <t>Fiberglass</t>
  </si>
  <si>
    <t>The Drop</t>
  </si>
  <si>
    <t>Fluo Orange RAL 2005</t>
  </si>
  <si>
    <t>ABYSS 1 DT</t>
  </si>
  <si>
    <t>ABYSS 2 DT</t>
  </si>
  <si>
    <t>ABYSS 3 DT</t>
  </si>
  <si>
    <t>ABYSS 4 DT</t>
  </si>
  <si>
    <t>ABYSS DT complete series</t>
  </si>
  <si>
    <t>VORTEX 1 DT</t>
  </si>
  <si>
    <t>VORTEX 2 DT</t>
  </si>
  <si>
    <t>VORTEX 3 DT</t>
  </si>
  <si>
    <t>VORTEX 4 DT</t>
  </si>
  <si>
    <t>VORTEX 5 DT</t>
  </si>
  <si>
    <t xml:space="preserve">SLICES Méga 1 - 25° </t>
  </si>
  <si>
    <t xml:space="preserve">SLICES Méga 2 - 35° </t>
  </si>
  <si>
    <t>150x40x14 cm</t>
  </si>
  <si>
    <t>150x40x21 cm</t>
  </si>
  <si>
    <t>Mega</t>
  </si>
  <si>
    <t>Pockets L1</t>
  </si>
  <si>
    <t>Pockets L2</t>
  </si>
  <si>
    <t>Pockets L3</t>
  </si>
  <si>
    <t>Pockets M/L1</t>
  </si>
  <si>
    <t>Pockets M/L2</t>
  </si>
  <si>
    <t>M-L</t>
  </si>
  <si>
    <t>White</t>
  </si>
  <si>
    <t>Orange RAL 2011</t>
  </si>
  <si>
    <t>Violet US S4050-R60B/M</t>
  </si>
  <si>
    <t xml:space="preserve">Round Rungs S </t>
  </si>
  <si>
    <t xml:space="preserve">Round Rungs M </t>
  </si>
  <si>
    <t>Round Rungs L</t>
  </si>
  <si>
    <t>Round Rungs XL</t>
  </si>
  <si>
    <t xml:space="preserve"> XXXL 79*17 cm / 30°</t>
  </si>
  <si>
    <t>Pack FreshLine</t>
  </si>
  <si>
    <t>XS to L</t>
  </si>
  <si>
    <t>Pack ProLine (PU)</t>
  </si>
  <si>
    <t>XS to XL</t>
  </si>
  <si>
    <t>Pack TribeLine Drops (PE/PU)</t>
  </si>
  <si>
    <t>Pack TribeLine Jugs Basics</t>
  </si>
  <si>
    <t>S to L</t>
  </si>
  <si>
    <t>Pack TribeLine Jugs Deluxe (PE/PU)</t>
  </si>
  <si>
    <t>Pack TribeLine Pinches (PE/PU)</t>
  </si>
  <si>
    <t>S to XXL</t>
  </si>
  <si>
    <t>Pack TribeLine Pockets (PE/PU)</t>
  </si>
  <si>
    <t>WoodLine Element</t>
  </si>
  <si>
    <t>WoodLine Twins</t>
  </si>
  <si>
    <t>Triamid</t>
  </si>
  <si>
    <t>Pack XS1 DT</t>
  </si>
  <si>
    <t>Pack XS2 DT</t>
  </si>
  <si>
    <t>Pack S1 DT</t>
  </si>
  <si>
    <t>Pack S2 DT</t>
  </si>
  <si>
    <t>Pack M1 DT</t>
  </si>
  <si>
    <t>Pack M2 DT</t>
  </si>
  <si>
    <t>Ramps</t>
  </si>
  <si>
    <t>M1 - 65°</t>
  </si>
  <si>
    <t>M2 - 75°</t>
  </si>
  <si>
    <t>M3 - 90°</t>
  </si>
  <si>
    <t>M4 - 105°</t>
  </si>
  <si>
    <t>M5 - 115°</t>
  </si>
  <si>
    <t>M6 - 125°</t>
  </si>
  <si>
    <t>M7 - 135°</t>
  </si>
  <si>
    <t>L1 - 65°</t>
  </si>
  <si>
    <t>L2 - 75°</t>
  </si>
  <si>
    <t>L3 - 90°</t>
  </si>
  <si>
    <t>L4 - 105°</t>
  </si>
  <si>
    <t>L5 - 115°</t>
  </si>
  <si>
    <t>L6 - 125°</t>
  </si>
  <si>
    <t>L7 - 135°</t>
  </si>
  <si>
    <t>XL1 - 65°</t>
  </si>
  <si>
    <t>XL2 - 75°</t>
  </si>
  <si>
    <t>XL3 - 90°</t>
  </si>
  <si>
    <t>XL4 - 105°</t>
  </si>
  <si>
    <t>XL5 - 115°</t>
  </si>
  <si>
    <t>XL6 - 125°</t>
  </si>
  <si>
    <t>XL7 - 135°</t>
  </si>
  <si>
    <t>Squamid</t>
  </si>
  <si>
    <t>20 x 20 x 7</t>
  </si>
  <si>
    <t>20 x 20 x 5</t>
  </si>
  <si>
    <t>30 x 30 x 5</t>
  </si>
  <si>
    <t>40 x 40 x 15</t>
  </si>
  <si>
    <t>40 x 40 x 12</t>
  </si>
  <si>
    <t xml:space="preserve">70 x 25 x 8 </t>
  </si>
  <si>
    <t xml:space="preserve">100 x 35 x 8 </t>
  </si>
  <si>
    <t>150 x 55 x 12</t>
  </si>
  <si>
    <t>30 x 30 x 16</t>
  </si>
  <si>
    <t>30 x 30 x 10</t>
  </si>
  <si>
    <t>40 x 40 x 16</t>
  </si>
  <si>
    <t>40 x 40 x 10</t>
  </si>
  <si>
    <t>40 x 35 x 6</t>
  </si>
  <si>
    <t>40 x 35 x 8</t>
  </si>
  <si>
    <t>40 x 35 x 10</t>
  </si>
  <si>
    <t>70 x 60 x 6</t>
  </si>
  <si>
    <t>70 x 60 x 8</t>
  </si>
  <si>
    <t>70 x 60 x 10</t>
  </si>
  <si>
    <t>120 x 90 x 6</t>
  </si>
  <si>
    <t>120 x 90 x 10</t>
  </si>
  <si>
    <t>120 x 90 x 12</t>
  </si>
  <si>
    <t>150 x 115 x 7</t>
  </si>
  <si>
    <t>150 x 115 x 10</t>
  </si>
  <si>
    <t>150 x 115 x 15</t>
  </si>
  <si>
    <t>Pack XS1 DT + Adjuster XS1 &amp; XS2 DT</t>
  </si>
  <si>
    <t>Pack XS2 DT + Adjuster XS1 &amp; XS2 DT</t>
  </si>
  <si>
    <t>Pack S1 DT + Adjuster S1 &amp; S2 DT</t>
  </si>
  <si>
    <t>Pack S2 DT + Adjuster S1 &amp; S2 DT</t>
  </si>
  <si>
    <t>Pack M1 DT + Adjuster M1 &amp; M2 DT</t>
  </si>
  <si>
    <t>Pack M2 DT + Adjuster M1 &amp; M2 DT</t>
  </si>
  <si>
    <t xml:space="preserve">Adjuster : 55x35x5 + 55x30x7 </t>
  </si>
  <si>
    <t xml:space="preserve">Adjuster : 80x55x8 + 80x50x10 </t>
  </si>
  <si>
    <t>Adjuster : 110x70x10 + 110x60x15</t>
  </si>
  <si>
    <t>Adjuster : 50x50x7 + 80x65x12</t>
  </si>
  <si>
    <t>Adjuster : 70x65x10 + 110x90x16</t>
  </si>
  <si>
    <t>Mercy L1 DT</t>
  </si>
  <si>
    <t>Mercy L2 DT</t>
  </si>
  <si>
    <t>Mercy L3 DT</t>
  </si>
  <si>
    <t>Mercy L4 DT</t>
  </si>
  <si>
    <t xml:space="preserve">Mercy L5 </t>
  </si>
  <si>
    <t>Mercy M1 DT</t>
  </si>
  <si>
    <t>Mercy M2 DT</t>
  </si>
  <si>
    <t>Mercy M3</t>
  </si>
  <si>
    <t>Mercy M4</t>
  </si>
  <si>
    <t>Mercy S1 DT</t>
  </si>
  <si>
    <t>Mercy S2 DT</t>
  </si>
  <si>
    <t>Mercy XS1 DT</t>
  </si>
  <si>
    <t>XS-L</t>
  </si>
  <si>
    <t>Orange US 14-01</t>
  </si>
  <si>
    <t>Dual texture</t>
  </si>
  <si>
    <t xml:space="preserve">Homewall </t>
  </si>
  <si>
    <t xml:space="preserve">Pack Homewall Beginner Blue </t>
  </si>
  <si>
    <t xml:space="preserve">Pack Homewall Beginner Multicolor </t>
  </si>
  <si>
    <r>
      <t>Pack Homewall Volumes Grey</t>
    </r>
    <r>
      <rPr>
        <b/>
        <sz val="11"/>
        <color rgb="FFFF3300"/>
        <rFont val="Arial"/>
        <family val="2"/>
      </rPr>
      <t xml:space="preserve"> </t>
    </r>
  </si>
  <si>
    <t>Sledge</t>
  </si>
  <si>
    <t>Pinch</t>
  </si>
  <si>
    <t>Balls 25.0 3/4</t>
  </si>
  <si>
    <t>Ø 8 cm</t>
  </si>
  <si>
    <t>Ø 10 cm</t>
  </si>
  <si>
    <t>Ø 12 cm</t>
  </si>
  <si>
    <t>Ø 25 cm</t>
  </si>
  <si>
    <t>25 x 13 x 13 cm</t>
  </si>
  <si>
    <t>30 x 10 x 6 cm</t>
  </si>
  <si>
    <t>In RED : NEW</t>
  </si>
  <si>
    <t xml:space="preserve">Crimps 1  (PU) </t>
  </si>
  <si>
    <t xml:space="preserve">Drop L2 </t>
  </si>
  <si>
    <t xml:space="preserve">Jugs L3 </t>
  </si>
  <si>
    <t xml:space="preserve">Jugs L4  </t>
  </si>
  <si>
    <t xml:space="preserve">Pinches L2 </t>
  </si>
  <si>
    <t xml:space="preserve">Foot 1 (PU) </t>
  </si>
  <si>
    <t xml:space="preserve">Foot 2 (PU) </t>
  </si>
  <si>
    <t xml:space="preserve">Foot Hand  (PU) </t>
  </si>
  <si>
    <t xml:space="preserve">Crimps 2  (PU) </t>
  </si>
  <si>
    <t>Crimps 3 (PU)</t>
  </si>
  <si>
    <t>Crimps 4  (PU)</t>
  </si>
  <si>
    <t>Edges (PU)</t>
  </si>
  <si>
    <t>Incut Edges (PU)</t>
  </si>
  <si>
    <t xml:space="preserve">Mega 1  (PU) </t>
  </si>
  <si>
    <t xml:space="preserve">Mega 2  (PU) </t>
  </si>
  <si>
    <t>Pinches 1  (PU)</t>
  </si>
  <si>
    <t>Pinches 2 (PU)</t>
  </si>
  <si>
    <t xml:space="preserve">Pockets 1 (PU) </t>
  </si>
  <si>
    <t xml:space="preserve">Pockets 2 (PU) </t>
  </si>
  <si>
    <t xml:space="preserve">Screw-ons 1 (PU) </t>
  </si>
  <si>
    <t xml:space="preserve">Screw-ons 2 (PU) </t>
  </si>
  <si>
    <t xml:space="preserve">Slopers 1  (PU) </t>
  </si>
  <si>
    <t xml:space="preserve">Slopers 2 (PU) </t>
  </si>
  <si>
    <t>Bleau 1  (PU)</t>
  </si>
  <si>
    <t>Bleau 2 (PU)</t>
  </si>
  <si>
    <t>Bleau 3 (PU)</t>
  </si>
  <si>
    <t>Boulder 1 (PU)</t>
  </si>
  <si>
    <t xml:space="preserve">Boulder 2 (PU) </t>
  </si>
  <si>
    <t>Boulder 3 (PU)</t>
  </si>
  <si>
    <t>Boulder 4 (PU)</t>
  </si>
  <si>
    <t>Boulder 5 (PU)</t>
  </si>
  <si>
    <t>Boulder 6 (PU)</t>
  </si>
  <si>
    <t>Boulder 7 (PU)</t>
  </si>
  <si>
    <t xml:space="preserve">Boulder 8 (PU) </t>
  </si>
  <si>
    <t>Boulder 9 (PU)</t>
  </si>
  <si>
    <t>Hueco 1  (PU)</t>
  </si>
  <si>
    <t>Hueco 2 (PU)</t>
  </si>
  <si>
    <t>Limestone 1 (PU)</t>
  </si>
  <si>
    <t>Limestone 2 (PU)</t>
  </si>
  <si>
    <t xml:space="preserve">Limestone 3 (PU) </t>
  </si>
  <si>
    <t xml:space="preserve">Limestone 4 (PU) </t>
  </si>
  <si>
    <t xml:space="preserve">Limestone 5 (PU) </t>
  </si>
  <si>
    <t>Monster 1  (PU)</t>
  </si>
  <si>
    <t>Monster 10 (PU)</t>
  </si>
  <si>
    <t xml:space="preserve">Monster 11  (PU) </t>
  </si>
  <si>
    <t>Monster 2   (PU)</t>
  </si>
  <si>
    <t>Monster 3  (PU)</t>
  </si>
  <si>
    <t>Monster 4  (PU)</t>
  </si>
  <si>
    <t>Monster 5  (PU)</t>
  </si>
  <si>
    <t xml:space="preserve">Monster 6  (PU) </t>
  </si>
  <si>
    <t xml:space="preserve">Monster 7  (PU) </t>
  </si>
  <si>
    <t xml:space="preserve">Monster 8  (PU) </t>
  </si>
  <si>
    <t xml:space="preserve">Monster 9  (PU) </t>
  </si>
  <si>
    <t xml:space="preserve">Pure 1 (PU) </t>
  </si>
  <si>
    <t xml:space="preserve">Pure 2 (PU) </t>
  </si>
  <si>
    <t xml:space="preserve">The Drop (PU) </t>
  </si>
  <si>
    <t>Twins 1 (PU)</t>
  </si>
  <si>
    <t>Twins 2 (PU)</t>
  </si>
  <si>
    <t>Twins 3 (PU)</t>
  </si>
  <si>
    <t xml:space="preserve">Twins 4 (PU) </t>
  </si>
  <si>
    <t>Bridges (PU)</t>
  </si>
  <si>
    <t>Crimps 1  (PU)</t>
  </si>
  <si>
    <t>Crimps 2 (PU)</t>
  </si>
  <si>
    <t>Edges 1 (PU)</t>
  </si>
  <si>
    <t>Edges 2 (PU)</t>
  </si>
  <si>
    <t>Foot 1 (PU)</t>
  </si>
  <si>
    <t>Foot 2 (PU)</t>
  </si>
  <si>
    <t>Hybrid (PU)</t>
  </si>
  <si>
    <t>Jugs (PU)</t>
  </si>
  <si>
    <t>Large Slopers (PU)</t>
  </si>
  <si>
    <t>Mini Crimps (PU)</t>
  </si>
  <si>
    <t>Mini Jugs (PU)</t>
  </si>
  <si>
    <t>Mini Slopers (PU)</t>
  </si>
  <si>
    <t>Pinches 1 (PU)</t>
  </si>
  <si>
    <t>Pockets  (PU)</t>
  </si>
  <si>
    <t>Slopers (PU)</t>
  </si>
  <si>
    <t>Bleau (PU)</t>
  </si>
  <si>
    <t>Boulder Crimp 1 (PU)</t>
  </si>
  <si>
    <t>Boulder Crimp 2 (PU)</t>
  </si>
  <si>
    <t>Boulder Edge 1 (PU)</t>
  </si>
  <si>
    <t>Boulder Edge 2 (PU)</t>
  </si>
  <si>
    <t>Boulder Pinches 1 (PU)</t>
  </si>
  <si>
    <t>Boulder Pocket 1 (PU)</t>
  </si>
  <si>
    <t>Boulder Pocket 2 (PU)</t>
  </si>
  <si>
    <t>Boulder Pocket 3 (PU)</t>
  </si>
  <si>
    <t>Boulder Pocket 4 (PU)</t>
  </si>
  <si>
    <t>Boulder Slopy Edges 1 (PU)</t>
  </si>
  <si>
    <t>Edges 1  (ProModel - Mike Fuselier) (PU)</t>
  </si>
  <si>
    <t xml:space="preserve">Geometrics Twins S (PU) </t>
  </si>
  <si>
    <t xml:space="preserve">Geometrics Twins M (PU) </t>
  </si>
  <si>
    <t xml:space="preserve">Geometrics Twins L1 (PU) </t>
  </si>
  <si>
    <t xml:space="preserve">Geometrics Twins L2 (PU) </t>
  </si>
  <si>
    <t xml:space="preserve">Geometrics Twins XL (PU) </t>
  </si>
  <si>
    <t>Geometrics 1 (PU)</t>
  </si>
  <si>
    <t>Geometrics 2 (PU)</t>
  </si>
  <si>
    <t xml:space="preserve">Geometrics 3 (PU) </t>
  </si>
  <si>
    <t>Geometrics 4 (PU)</t>
  </si>
  <si>
    <t>Geometrics 5 (PU)</t>
  </si>
  <si>
    <t>Geometrics 6 (PU)</t>
  </si>
  <si>
    <t xml:space="preserve">Geometrics 7 (PU) </t>
  </si>
  <si>
    <t>Geometrics 8 (PU)</t>
  </si>
  <si>
    <t>Geometrics 9 (PU)</t>
  </si>
  <si>
    <t>Hueco (PU)</t>
  </si>
  <si>
    <t>Large Edges (PU) (ProModel - Vincent De Girolamo)</t>
  </si>
  <si>
    <t>Pinches  (ProModel - Mike Fuselier) (PU)</t>
  </si>
  <si>
    <t>Screw-ons 1 (PU)</t>
  </si>
  <si>
    <t>Screw-ons 2 (PU)</t>
  </si>
  <si>
    <t>Screw-ons 3 (PU)</t>
  </si>
  <si>
    <t>Screw-ons 4 (PU)</t>
  </si>
  <si>
    <t>Screw-ons 5 (PU)</t>
  </si>
  <si>
    <t>Screw-ons 6 (PU)</t>
  </si>
  <si>
    <t xml:space="preserve">Screw-ons 7 (PU) </t>
  </si>
  <si>
    <t>Slopers 1  (PU) (ProModel - Vincent De Girolamo)</t>
  </si>
  <si>
    <t>Crimps (PU)</t>
  </si>
  <si>
    <t>Foot  (PU)</t>
  </si>
  <si>
    <t>Méga Jugs (PU)</t>
  </si>
  <si>
    <t>Mini Jugs  (PU)</t>
  </si>
  <si>
    <t>Pinches (PU)</t>
  </si>
  <si>
    <t>Pockets (PU)</t>
  </si>
  <si>
    <t xml:space="preserve">Drop S1 (PU) </t>
  </si>
  <si>
    <t xml:space="preserve">Drop M1 (PU) </t>
  </si>
  <si>
    <t xml:space="preserve">Drop XL1 (PU) </t>
  </si>
  <si>
    <t xml:space="preserve">Drop XL2 (PU) </t>
  </si>
  <si>
    <t xml:space="preserve">Drop XL3 (PU) </t>
  </si>
  <si>
    <t xml:space="preserve">Drop XL4 (PU) </t>
  </si>
  <si>
    <t xml:space="preserve">Drop XL5 (PU) </t>
  </si>
  <si>
    <t xml:space="preserve">Jugs S1 (PU) feet </t>
  </si>
  <si>
    <t xml:space="preserve">Jugs S2 (PU) feet </t>
  </si>
  <si>
    <t xml:space="preserve">Jugs M/L 1 (PU) </t>
  </si>
  <si>
    <t>Jugs M/L 2  (PU)</t>
  </si>
  <si>
    <t>Jugs M1  (PU)</t>
  </si>
  <si>
    <t>Jugs M2  (PU)</t>
  </si>
  <si>
    <t xml:space="preserve">Jugs L1 (PU) </t>
  </si>
  <si>
    <t xml:space="preserve">Jugs L2 (PU) </t>
  </si>
  <si>
    <t xml:space="preserve">Jugs L3 (PU) </t>
  </si>
  <si>
    <t>Jugs L4 (PU)</t>
  </si>
  <si>
    <t xml:space="preserve">Jugs XL1 (PU) </t>
  </si>
  <si>
    <t xml:space="preserve">Jugs XL2 (PU) </t>
  </si>
  <si>
    <t xml:space="preserve">Jugs XL3 (PU) </t>
  </si>
  <si>
    <t xml:space="preserve">Jugs XL4 (PU) </t>
  </si>
  <si>
    <t xml:space="preserve">Jugs XXL1 (PU) </t>
  </si>
  <si>
    <t xml:space="preserve">Jugs XXL2 (PU) </t>
  </si>
  <si>
    <t xml:space="preserve">Pinches S1 (PU)  </t>
  </si>
  <si>
    <t xml:space="preserve">Pockets XL1 (PU)  </t>
  </si>
  <si>
    <t xml:space="preserve">Pockets XL2 (PU)  </t>
  </si>
  <si>
    <t xml:space="preserve">Twins L1 (PU) </t>
  </si>
  <si>
    <t xml:space="preserve">Twins M1 (PU) </t>
  </si>
  <si>
    <t xml:space="preserve">Twins S1 (PU) </t>
  </si>
  <si>
    <t xml:space="preserve">Slope S (PU) </t>
  </si>
  <si>
    <t xml:space="preserve">Slope M (PU) </t>
  </si>
  <si>
    <t xml:space="preserve">Slope Méga 3 - 30° Ø 120 cm </t>
  </si>
  <si>
    <t xml:space="preserve">Slope Méga 4 - 40° Ø 120 cm </t>
  </si>
  <si>
    <t xml:space="preserve">Slices M (PU) </t>
  </si>
  <si>
    <t xml:space="preserve">Slices L (PU) </t>
  </si>
  <si>
    <t xml:space="preserve">Slices  XXXL1 DT </t>
  </si>
  <si>
    <t xml:space="preserve">Slices  XXXL2 DT </t>
  </si>
  <si>
    <t xml:space="preserve">Slices  XXXL3 DT </t>
  </si>
  <si>
    <t xml:space="preserve">Slices  XXXL5 DT </t>
  </si>
  <si>
    <t xml:space="preserve">Slices  XXXL2 DT Reverse </t>
  </si>
  <si>
    <t xml:space="preserve">Jugs S1 feet </t>
  </si>
  <si>
    <t xml:space="preserve">Jugs S2 feet </t>
  </si>
  <si>
    <t xml:space="preserve">Pack Homewall Intermediate Blue </t>
  </si>
  <si>
    <t xml:space="preserve">Pack Homewall Intermediate Multicolor </t>
  </si>
  <si>
    <t xml:space="preserve">Slices  XXL complete series </t>
  </si>
  <si>
    <r>
      <t>Slices  XXL5</t>
    </r>
    <r>
      <rPr>
        <b/>
        <sz val="11"/>
        <color theme="0"/>
        <rFont val="Arial"/>
        <family val="2"/>
      </rPr>
      <t xml:space="preserve"> </t>
    </r>
  </si>
  <si>
    <t>XXL/XXXL</t>
  </si>
  <si>
    <t>Speed Kid (PE)</t>
  </si>
  <si>
    <t>Speed Kid Hand</t>
  </si>
  <si>
    <t>Speed Kid Foot</t>
  </si>
  <si>
    <t>ArtLab (PU)</t>
  </si>
  <si>
    <t>Micro Adjuster XS</t>
  </si>
  <si>
    <t>Packs CompositeX</t>
  </si>
  <si>
    <t>Micro Adjusters S</t>
  </si>
  <si>
    <t>Micro Adjusters M</t>
  </si>
  <si>
    <t>Micro Adjusters L</t>
  </si>
  <si>
    <t>Micro Adjusters + Plugs XS</t>
  </si>
  <si>
    <t>Micro Adjusters + Plugs S</t>
  </si>
  <si>
    <t>Micro Adjusters + Plugs M</t>
  </si>
  <si>
    <t>Micro Adjusters + Plugs L</t>
  </si>
  <si>
    <t>Geometrics Twins XS PU</t>
  </si>
  <si>
    <t>Geometrics Twins XXL1 PU</t>
  </si>
  <si>
    <t>Geometrics Twins XXL2 PU</t>
  </si>
  <si>
    <t xml:space="preserve">Screw-ons 8 (PU) </t>
  </si>
  <si>
    <t xml:space="preserve">Screw-ons 9 (PU) </t>
  </si>
  <si>
    <t xml:space="preserve">Screw-ons 10 (PU) </t>
  </si>
  <si>
    <t>Pockets M1 PU</t>
  </si>
  <si>
    <t>Pockets M2 PU</t>
  </si>
  <si>
    <t>Pockets M3 PU</t>
  </si>
  <si>
    <t>Pockets M4 DT PU</t>
  </si>
  <si>
    <t>Pockets M5 DT PU</t>
  </si>
  <si>
    <t>Pockets M6 DT PU</t>
  </si>
  <si>
    <t>Pockets M/L3 DT PU</t>
  </si>
  <si>
    <t>Pockets M/L4 DT PU</t>
  </si>
  <si>
    <t>Pockets L4 DT PU</t>
  </si>
  <si>
    <t>Pockets XL3 DT PU</t>
  </si>
  <si>
    <t>Pockets XL4 DT PU</t>
  </si>
  <si>
    <t>Pockets XXL1 DT PU</t>
  </si>
  <si>
    <t>Pockets XXL2 DT PU</t>
  </si>
  <si>
    <t>Pockets XXL3 DT PU</t>
  </si>
  <si>
    <t>Pockets XXL4 DT PU</t>
  </si>
  <si>
    <t>Pockets XXL5 DT PU</t>
  </si>
  <si>
    <t>Slopers S2 DT PU</t>
  </si>
  <si>
    <t>Slopers M1 DT PU</t>
  </si>
  <si>
    <t>Slopers M2 DT PU</t>
  </si>
  <si>
    <t xml:space="preserve"> BLADE 1</t>
  </si>
  <si>
    <t xml:space="preserve"> BLADE 2</t>
  </si>
  <si>
    <t xml:space="preserve"> BLADE 3</t>
  </si>
  <si>
    <t xml:space="preserve"> BLADE 4</t>
  </si>
  <si>
    <t xml:space="preserve"> BLADE 5</t>
  </si>
  <si>
    <t xml:space="preserve"> BLADE complete series</t>
  </si>
  <si>
    <t>Flat Triangle</t>
  </si>
  <si>
    <t>S1 - H6</t>
  </si>
  <si>
    <t>S2 - H8</t>
  </si>
  <si>
    <t>S3 - H10</t>
  </si>
  <si>
    <t>M1 - H6</t>
  </si>
  <si>
    <t>M2 - H8</t>
  </si>
  <si>
    <t>M3 - H10</t>
  </si>
  <si>
    <t>L1 - H6</t>
  </si>
  <si>
    <t>L2 - H10</t>
  </si>
  <si>
    <t>L3 - H12</t>
  </si>
  <si>
    <t>XL1 - H7</t>
  </si>
  <si>
    <t>XL2 - H10</t>
  </si>
  <si>
    <t>XL3 - H15</t>
  </si>
  <si>
    <t>Grey RAL 7040</t>
  </si>
  <si>
    <t>Fluo Orange</t>
  </si>
  <si>
    <t>Fluo Pink</t>
  </si>
  <si>
    <t xml:space="preserve">Fluo Yellow
</t>
  </si>
  <si>
    <t>Fluo Green</t>
  </si>
  <si>
    <t>US 16-16 Green
HEX 009933</t>
  </si>
  <si>
    <t>Green RAL 6002</t>
  </si>
  <si>
    <t xml:space="preserve">Red RAL 3020
</t>
  </si>
  <si>
    <t xml:space="preserve">Blue RAL 5015
</t>
  </si>
  <si>
    <t>Fluo Orange 2005</t>
  </si>
  <si>
    <t>Blue Mint RAL 6027</t>
  </si>
  <si>
    <t>Purple US Pantone 267U</t>
  </si>
  <si>
    <t>M to XXL</t>
  </si>
  <si>
    <t>VORTEX 1</t>
  </si>
  <si>
    <t>VORTEX 2</t>
  </si>
  <si>
    <t>VORTEX 3</t>
  </si>
  <si>
    <t>VORTEX 4</t>
  </si>
  <si>
    <t>VORTEX 5</t>
  </si>
  <si>
    <t>VORTEX 6</t>
  </si>
  <si>
    <t>VORTEX 7</t>
  </si>
  <si>
    <t>VORTEX 8</t>
  </si>
  <si>
    <t>VORTEX 9</t>
  </si>
  <si>
    <t>VORTEX 10</t>
  </si>
  <si>
    <t>VORTEX 11</t>
  </si>
  <si>
    <t>VORTEX 12</t>
  </si>
  <si>
    <t>VORTEX 6 DT</t>
  </si>
  <si>
    <t>VORTEX 7 DT</t>
  </si>
  <si>
    <t>VORTEX 8 DT</t>
  </si>
  <si>
    <t>VORTEX 9 DT</t>
  </si>
  <si>
    <t>VORTEX 10 DT</t>
  </si>
  <si>
    <t>VORTEX 11 DT</t>
  </si>
  <si>
    <t>VORTEX 12 DT</t>
  </si>
  <si>
    <t>XXL-XXXL</t>
  </si>
  <si>
    <t>VORTEX DT complete series 1-5</t>
  </si>
  <si>
    <t>VORTEX Complete Series 1-5</t>
  </si>
  <si>
    <t>VORTEX DT complete series 6-8</t>
  </si>
  <si>
    <t>VORTEX DT complete series 9-11</t>
  </si>
  <si>
    <t>VORTEX Complete Series 6-8</t>
  </si>
  <si>
    <t>VORTEX Complete Series 9-11</t>
  </si>
  <si>
    <t>Bolts adapted to your order</t>
  </si>
  <si>
    <t xml:space="preserve">Screws adapted to your order </t>
  </si>
  <si>
    <t>Bolts adapted to your order :</t>
  </si>
  <si>
    <t>Screws adapted to your order :</t>
  </si>
  <si>
    <t>Bolts adapted to your order:</t>
  </si>
  <si>
    <t>Screws adapted to your order:</t>
  </si>
  <si>
    <t>Screws adapted to your order</t>
  </si>
  <si>
    <t>Green RAL 6018 or 6037</t>
  </si>
  <si>
    <t xml:space="preserve">Green RAL 6037 </t>
  </si>
  <si>
    <t>Vortex line</t>
  </si>
  <si>
    <t>Mercy line</t>
  </si>
  <si>
    <t>Green RAL 6002 or 6018</t>
  </si>
  <si>
    <t>+15%</t>
  </si>
  <si>
    <t>Edges L1 PU</t>
  </si>
  <si>
    <t>Crimps M1PU</t>
  </si>
  <si>
    <t>Edges M2 PU</t>
  </si>
  <si>
    <t>Edges M3 PU</t>
  </si>
  <si>
    <t>Pinpoints</t>
  </si>
  <si>
    <t>Pinpoints Solo</t>
  </si>
  <si>
    <t>Pinpoints Duo</t>
  </si>
  <si>
    <t>Top Down</t>
  </si>
  <si>
    <t>Top Down Jugs (PU)</t>
  </si>
  <si>
    <t>The Mercy XXXL 1-5</t>
  </si>
  <si>
    <t>The Mercy XXXL 6-10</t>
  </si>
  <si>
    <t>The Mercy  XXL 1-5</t>
  </si>
  <si>
    <t>The Mercy  XXL 6-10</t>
  </si>
  <si>
    <t>The Blade 1-5</t>
  </si>
  <si>
    <t>The Mercy XXXL 1-5 DT</t>
  </si>
  <si>
    <t>The Mercy XXL 1-5 DT</t>
  </si>
  <si>
    <t>The Abyss 1-4 DT</t>
  </si>
  <si>
    <t>The Mercy XXXL 6-10 DT</t>
  </si>
  <si>
    <t>The Mercy XXL 6-10 DT</t>
  </si>
  <si>
    <t>Screw-ons XS PU</t>
  </si>
  <si>
    <t>Foot S1 DT PU</t>
  </si>
  <si>
    <t>Foot S2 DT PU</t>
  </si>
  <si>
    <t>Crimps M4 DT PU</t>
  </si>
  <si>
    <t>Edges M5 DT PU</t>
  </si>
  <si>
    <t>Edges L2 DT PU</t>
  </si>
  <si>
    <t>Slopers L3 DT PU</t>
  </si>
  <si>
    <t>Flat jugs L4 DT PU</t>
  </si>
  <si>
    <t>Edges XL1 DT PU</t>
  </si>
  <si>
    <t>Slopers XL2 DT PU</t>
  </si>
  <si>
    <t>Slopers XL3 DT PU</t>
  </si>
  <si>
    <t>Slopers XL4 DT PU</t>
  </si>
  <si>
    <t>Sloper XXL1 DT PU</t>
  </si>
  <si>
    <t>Sloper XXL2 DT PU</t>
  </si>
  <si>
    <t>Sloper XXL3 DT PU</t>
  </si>
  <si>
    <t>Jug XXL4 DT PU</t>
  </si>
  <si>
    <t>Sloper XXL5 DT PU</t>
  </si>
  <si>
    <t>Stadiums</t>
  </si>
  <si>
    <t>Arrows</t>
  </si>
  <si>
    <t>Lanes</t>
  </si>
  <si>
    <t>70 x 17 x 6</t>
  </si>
  <si>
    <t>70 x 17 x 8</t>
  </si>
  <si>
    <t>70 x 17 x 10</t>
  </si>
  <si>
    <t>110 x 17 x 6</t>
  </si>
  <si>
    <t>110 x 17 x 8</t>
  </si>
  <si>
    <t>110 x 17 x 10</t>
  </si>
  <si>
    <t>180 x 17 x 6</t>
  </si>
  <si>
    <t>180 x 17 x 8</t>
  </si>
  <si>
    <t>180 x 17 x 10</t>
  </si>
  <si>
    <t>75 x 18 x 12</t>
  </si>
  <si>
    <t>110 x 26 x 17</t>
  </si>
  <si>
    <t>150 x 35 x 21</t>
  </si>
  <si>
    <t>100 x 46 x 31 + 100 x 46 x 31</t>
  </si>
  <si>
    <t>145 x 18 x 13</t>
  </si>
  <si>
    <t>150 x 18 x 17</t>
  </si>
  <si>
    <t>170 x 22 x 13</t>
  </si>
  <si>
    <t>180 x 22 x 17</t>
  </si>
  <si>
    <t>M DT</t>
  </si>
  <si>
    <t>XL1 DT</t>
  </si>
  <si>
    <t>XL2 DT</t>
  </si>
  <si>
    <t>XXL1 DT</t>
  </si>
  <si>
    <t>XXL2 DT</t>
  </si>
  <si>
    <t>M1 - H6 DT</t>
  </si>
  <si>
    <t>M2 - H8 DT</t>
  </si>
  <si>
    <t>M3 - H10 DT</t>
  </si>
  <si>
    <t>L1 - H6 DT</t>
  </si>
  <si>
    <t>L2 - H8 DT</t>
  </si>
  <si>
    <t>L3 - H10 DT</t>
  </si>
  <si>
    <t>L DT with inserts</t>
  </si>
  <si>
    <t>XL DT with inserts</t>
  </si>
  <si>
    <t>XXL DT with inserts</t>
  </si>
  <si>
    <t>XL1 - H6 DT</t>
  </si>
  <si>
    <t>XL2 - H8 DT</t>
  </si>
  <si>
    <t>XL3 - H10 DT</t>
  </si>
  <si>
    <t>Pack TribeLine Pockets DT (PU)</t>
  </si>
  <si>
    <t>Screw-ons S PU</t>
  </si>
  <si>
    <t>Pack Vortex Boulder</t>
  </si>
  <si>
    <t>Pack Vortex Lead</t>
  </si>
  <si>
    <t>XS to XXL</t>
  </si>
  <si>
    <t>M1</t>
  </si>
  <si>
    <t>M2</t>
  </si>
  <si>
    <t>Pack Mercy  XXL 1-5</t>
  </si>
  <si>
    <t>Pack Mercy  XXL 6-10</t>
  </si>
  <si>
    <t>Pack Mercy  XXXL 1-5</t>
  </si>
  <si>
    <t>Pack Mercy  XXXL 6-10</t>
  </si>
  <si>
    <t>Pack Mercy  XXL 1-5 DT</t>
  </si>
  <si>
    <t>Pack Mercy  XXL 6-10 DT</t>
  </si>
  <si>
    <t>Pack Mercy  XXXL 1-5 DT</t>
  </si>
  <si>
    <t>Pack Mercy  XXXL 6-10 DT</t>
  </si>
  <si>
    <t>Mercy XXL 1</t>
  </si>
  <si>
    <t>Mercy XXL 2</t>
  </si>
  <si>
    <t>Mercy XXL 3</t>
  </si>
  <si>
    <t>Mercy XXL 4</t>
  </si>
  <si>
    <t>Mercy XXL 5</t>
  </si>
  <si>
    <t>Mercy XXL 6</t>
  </si>
  <si>
    <t>Mercy XXL 7</t>
  </si>
  <si>
    <t>Mercy XXL 8</t>
  </si>
  <si>
    <t>Mercy XXL 9</t>
  </si>
  <si>
    <t>Mercy XXL 10</t>
  </si>
  <si>
    <t>Mercy XXXL 1</t>
  </si>
  <si>
    <t>Mercy XXXL 2</t>
  </si>
  <si>
    <t>Mercy XXXL 3</t>
  </si>
  <si>
    <t>Mercy XXXL 4</t>
  </si>
  <si>
    <t>Mercy XXXL 5</t>
  </si>
  <si>
    <t>Mercy XXXL 6</t>
  </si>
  <si>
    <t>Mercy XXXL 7</t>
  </si>
  <si>
    <t>Mercy XXXL 8</t>
  </si>
  <si>
    <t>Mercy XXXL 9</t>
  </si>
  <si>
    <t>Mercy XXXL 10</t>
  </si>
  <si>
    <t>Mercy XXL 1 DT</t>
  </si>
  <si>
    <t xml:space="preserve">Mercy XXL 2 DT </t>
  </si>
  <si>
    <t xml:space="preserve">Mercy XXL 5 DT </t>
  </si>
  <si>
    <t>Mercy XXL 4 DT</t>
  </si>
  <si>
    <t>Mercy XXL 3 DT</t>
  </si>
  <si>
    <t>Mercy XXL 6  DT</t>
  </si>
  <si>
    <t xml:space="preserve">Mercy XXL 7 DT </t>
  </si>
  <si>
    <t xml:space="preserve">Mercy XXL 8  DT </t>
  </si>
  <si>
    <t xml:space="preserve">Mercy XXL 10 DT </t>
  </si>
  <si>
    <t>Mercy XXL 9  DT</t>
  </si>
  <si>
    <t>Mercy XXXL 6 DT</t>
  </si>
  <si>
    <t>Mercy XXXL 7 DT</t>
  </si>
  <si>
    <t>Mercy XXXL 8 DT</t>
  </si>
  <si>
    <t>Mercy XXXL 9 DT</t>
  </si>
  <si>
    <t>Mercy XXXL 10 DT</t>
  </si>
  <si>
    <t>Mercy XXXL 5 DT</t>
  </si>
  <si>
    <t>Mercy XXXL 4 DT</t>
  </si>
  <si>
    <t>Mercy XXXL 3 DT</t>
  </si>
  <si>
    <t>Mercy XXXL 2 DT</t>
  </si>
  <si>
    <t>Mercy XXXL 1 DT</t>
  </si>
  <si>
    <t>66x18x6,5 cm</t>
  </si>
  <si>
    <t>66x18x9 cm</t>
  </si>
  <si>
    <t>66x18x11 cm</t>
  </si>
  <si>
    <t>66x18x13 cm</t>
  </si>
  <si>
    <t>66x18x14 cm</t>
  </si>
  <si>
    <t xml:space="preserve"> LOBE</t>
  </si>
  <si>
    <t xml:space="preserve">CompositeX Dannomond </t>
  </si>
  <si>
    <t>CompositeX CX 200</t>
  </si>
  <si>
    <t xml:space="preserve">CompositeX CX 200 &amp; Dannomond </t>
  </si>
  <si>
    <t>Recyclable by Ghold</t>
  </si>
  <si>
    <t>Ridge</t>
  </si>
  <si>
    <t>S DT</t>
  </si>
  <si>
    <t>L DT</t>
  </si>
  <si>
    <t>XL DT</t>
  </si>
  <si>
    <t>150 x 64 x 43 cm</t>
  </si>
  <si>
    <t>Full Texture</t>
  </si>
  <si>
    <t>Green RAL 6037</t>
  </si>
  <si>
    <t>Light Grey 
RAL 7038</t>
  </si>
  <si>
    <t>Dark Grey RAL 7046</t>
  </si>
  <si>
    <t>Top Down Jugs</t>
  </si>
  <si>
    <r>
      <t xml:space="preserve">Grey RAL 7001  </t>
    </r>
    <r>
      <rPr>
        <b/>
        <sz val="11"/>
        <color rgb="FFFF0000"/>
        <rFont val="Arial"/>
        <family val="2"/>
      </rPr>
      <t>NEW</t>
    </r>
  </si>
  <si>
    <t>Wooden Volumes - Manusad</t>
  </si>
  <si>
    <t>TrainingLine &amp; Homewall</t>
  </si>
  <si>
    <t>GRP - 360 Mexico</t>
  </si>
  <si>
    <t>PE/PU - Volx</t>
  </si>
  <si>
    <t>PE - CompositeX</t>
  </si>
  <si>
    <t>PU - CompositeX</t>
  </si>
  <si>
    <t>TP Thermoplastic - Ghold</t>
  </si>
  <si>
    <t>GRP/PU - KastLine</t>
  </si>
  <si>
    <t>GRP/PU - 360 Europe</t>
  </si>
  <si>
    <t>GRP</t>
  </si>
  <si>
    <t>PE/PU by Volx</t>
  </si>
  <si>
    <t>PE by CompositeX</t>
  </si>
  <si>
    <t>PU by CompositeX</t>
  </si>
  <si>
    <t>Packs by CompositeX</t>
  </si>
  <si>
    <t>Wooden volumes by Manusad</t>
  </si>
  <si>
    <t>Thermoplastic (TP) by Ghold</t>
  </si>
  <si>
    <t>GRP/PU by 360 Europe</t>
  </si>
  <si>
    <t>GRP/PU by 360 Mexico</t>
  </si>
  <si>
    <t>GRP/PU by Kastline</t>
  </si>
  <si>
    <t>PU</t>
  </si>
  <si>
    <t>Screw-ons XS</t>
  </si>
  <si>
    <t>Foot S1</t>
  </si>
  <si>
    <t>Foot S2</t>
  </si>
  <si>
    <t>Incut Edges M1</t>
  </si>
  <si>
    <t>Edges M2</t>
  </si>
  <si>
    <t>Edges M3</t>
  </si>
  <si>
    <t>Crimps M4</t>
  </si>
  <si>
    <t>Edges L1</t>
  </si>
  <si>
    <t>Edges L2</t>
  </si>
  <si>
    <t>Jugs L3</t>
  </si>
  <si>
    <t>Jugs L4</t>
  </si>
  <si>
    <t>Jugs XL1</t>
  </si>
  <si>
    <t>Jugs XL2</t>
  </si>
  <si>
    <t>Jugs XXL1</t>
  </si>
  <si>
    <t>Jugs XXL2</t>
  </si>
  <si>
    <t>Pinches L5</t>
  </si>
  <si>
    <t>Pinches L6</t>
  </si>
  <si>
    <t>Pinches XL3</t>
  </si>
  <si>
    <t>Pinches XL4</t>
  </si>
  <si>
    <t>Pinches XXL3</t>
  </si>
  <si>
    <t>Pinches XXL4</t>
  </si>
  <si>
    <t>Pockets L7</t>
  </si>
  <si>
    <t>Pockets XL5</t>
  </si>
  <si>
    <t>Pockets XXL5</t>
  </si>
  <si>
    <t>Slopers XL6</t>
  </si>
  <si>
    <t>Sloper XXL6</t>
  </si>
  <si>
    <t>Sloper XXL7</t>
  </si>
  <si>
    <t>Mega XXL8</t>
  </si>
  <si>
    <t>Mega  XXL9</t>
  </si>
  <si>
    <t>Mega  XXL10</t>
  </si>
  <si>
    <t>Screw-ons M5</t>
  </si>
  <si>
    <t>Screw-ons M6</t>
  </si>
  <si>
    <t>Jugs M7</t>
  </si>
  <si>
    <t>Jugs M/L1</t>
  </si>
  <si>
    <t>Jugs M/L2</t>
  </si>
  <si>
    <t>Tagliamento</t>
  </si>
  <si>
    <t>Mercy</t>
  </si>
  <si>
    <t>Vortex</t>
  </si>
  <si>
    <t>Mercy XS2 DT</t>
  </si>
  <si>
    <t>Mercy XS3 DT</t>
  </si>
  <si>
    <t xml:space="preserve">Mercy S3 </t>
  </si>
  <si>
    <t>Mercy M5 DT</t>
  </si>
  <si>
    <t>Mercy M6 DT</t>
  </si>
  <si>
    <t>Mercy M7 DT</t>
  </si>
  <si>
    <t>Mercy M8 DT</t>
  </si>
  <si>
    <t xml:space="preserve">Mercy M9 </t>
  </si>
  <si>
    <t xml:space="preserve">Mercy M10 </t>
  </si>
  <si>
    <t>Mercy L6 DT</t>
  </si>
  <si>
    <t xml:space="preserve">Mercy L7 </t>
  </si>
  <si>
    <t xml:space="preserve">Mercy L8 </t>
  </si>
  <si>
    <t xml:space="preserve">Pack </t>
  </si>
  <si>
    <t>Mercy (reverse)</t>
  </si>
  <si>
    <t xml:space="preserve"> Manta XS DT</t>
  </si>
  <si>
    <t xml:space="preserve"> Manta M1 DT </t>
  </si>
  <si>
    <t xml:space="preserve"> Manta M2 DT</t>
  </si>
  <si>
    <t xml:space="preserve"> Manta L1 DT</t>
  </si>
  <si>
    <t xml:space="preserve"> Manta L2 DT</t>
  </si>
  <si>
    <t>Invader</t>
  </si>
  <si>
    <t>Mig</t>
  </si>
  <si>
    <t xml:space="preserve">L1 DT </t>
  </si>
  <si>
    <t xml:space="preserve">L2 DT </t>
  </si>
  <si>
    <t xml:space="preserve">XL1 DT </t>
  </si>
  <si>
    <t xml:space="preserve">XL2 DT </t>
  </si>
  <si>
    <t xml:space="preserve">XXL1 DT </t>
  </si>
  <si>
    <t xml:space="preserve">XXL2 DT </t>
  </si>
  <si>
    <t>Onyx full texture</t>
  </si>
  <si>
    <t>Onyx dual texture</t>
  </si>
  <si>
    <t>Tagliamento Pack</t>
  </si>
  <si>
    <t>Pack Edges</t>
  </si>
  <si>
    <t>Pack Pockets</t>
  </si>
  <si>
    <t>Pack Jugs</t>
  </si>
  <si>
    <t>Pack Pinches</t>
  </si>
  <si>
    <t>Pack Slopers</t>
  </si>
  <si>
    <t>S-XXL</t>
  </si>
  <si>
    <t>S-XL</t>
  </si>
  <si>
    <t>XS-XXL</t>
  </si>
  <si>
    <t>57x71x51x44x38 x2 + 38x10x38x10</t>
  </si>
  <si>
    <t>105x132x94x83x71 x2 + 71x10x71x10</t>
  </si>
  <si>
    <t>50x70x46x41x38 x2 + 38x10x38x10</t>
  </si>
  <si>
    <t>Pack Low L - H: 11cm</t>
  </si>
  <si>
    <t>Pack Low XXL - H: 20cm</t>
  </si>
  <si>
    <t>Pack High L - H: 20cm</t>
  </si>
  <si>
    <t>Pack High XXL - H: 38cm</t>
  </si>
  <si>
    <t>Pack Low L DT - H: 11cm</t>
  </si>
  <si>
    <t>Pack Low XXL DT - H: 20cm</t>
  </si>
  <si>
    <t>Pack High L DT- H: 20cm</t>
  </si>
  <si>
    <t>Pack High XXL DT- H: 38cm</t>
  </si>
  <si>
    <t>Full Pack</t>
  </si>
  <si>
    <t>XXXL : 115 x 30 x 20 cm</t>
  </si>
  <si>
    <t>Vortex : 5% extra discount by pack of 5</t>
  </si>
  <si>
    <t>Bridges XXL 1 (PU)</t>
  </si>
  <si>
    <t>Bridges XL1</t>
  </si>
  <si>
    <t>PU by Peak Performance</t>
  </si>
  <si>
    <t>Green
16-16</t>
  </si>
  <si>
    <t>Yellow 
15-12</t>
  </si>
  <si>
    <t xml:space="preserve">Red RAL
11-12
</t>
  </si>
  <si>
    <t xml:space="preserve">Blue RAL
13-01
</t>
  </si>
  <si>
    <t>Purple
07-13</t>
  </si>
  <si>
    <t>Black
18-01</t>
  </si>
  <si>
    <t>White
12-01</t>
  </si>
  <si>
    <t>Pink
11-26</t>
  </si>
  <si>
    <t>Orange
14-01</t>
  </si>
  <si>
    <t>Speed Kid</t>
  </si>
  <si>
    <t>std bye</t>
  </si>
  <si>
    <t>Nb of volumes per Set</t>
  </si>
  <si>
    <t>PU - Peak Performance USA</t>
  </si>
  <si>
    <r>
      <t xml:space="preserve">Retail Price </t>
    </r>
    <r>
      <rPr>
        <b/>
        <sz val="11"/>
        <color rgb="FFFF0000"/>
        <rFont val="Arial"/>
        <family val="2"/>
      </rPr>
      <t>$</t>
    </r>
  </si>
  <si>
    <r>
      <rPr>
        <b/>
        <sz val="11"/>
        <color rgb="FFFF0000"/>
        <rFont val="Arial"/>
        <family val="2"/>
      </rPr>
      <t xml:space="preserve">$ </t>
    </r>
    <r>
      <rPr>
        <b/>
        <sz val="11"/>
        <color theme="1"/>
        <rFont val="Arial"/>
        <family val="2"/>
      </rPr>
      <t>HT</t>
    </r>
  </si>
  <si>
    <t>XXL DT</t>
  </si>
  <si>
    <t>71x63x46x8</t>
  </si>
  <si>
    <t>110x98x71x12</t>
  </si>
  <si>
    <t>152x107x107x11</t>
  </si>
  <si>
    <t>194x136x136x25</t>
  </si>
  <si>
    <t>93x72x35x7</t>
  </si>
  <si>
    <t>127x100x51x13</t>
  </si>
  <si>
    <t>195x172x70x16</t>
  </si>
  <si>
    <t>SKU</t>
  </si>
  <si>
    <t>PPUSARVOXS</t>
  </si>
  <si>
    <t>PPUSARVOS</t>
  </si>
  <si>
    <t>PPUSARVOS1</t>
  </si>
  <si>
    <t>PPUSARVOS2</t>
  </si>
  <si>
    <t>PPUSARVOM1</t>
  </si>
  <si>
    <t>PPUSARVOM2</t>
  </si>
  <si>
    <t>PPUSARVOM3</t>
  </si>
  <si>
    <t>PPUSARVOM4</t>
  </si>
  <si>
    <t>PPUSARVOM5</t>
  </si>
  <si>
    <t>PPUSARVOL1</t>
  </si>
  <si>
    <t>PPUSARVOL2</t>
  </si>
  <si>
    <t>PPUSARVOL3</t>
  </si>
  <si>
    <t>PPUSARVOL4</t>
  </si>
  <si>
    <t>PPUSARVOXL1</t>
  </si>
  <si>
    <t>PPUSARVOXL2</t>
  </si>
  <si>
    <t>PPUSARVOXL3</t>
  </si>
  <si>
    <t>PPUSARVOXL4</t>
  </si>
  <si>
    <t>PPUSARVOXXL1</t>
  </si>
  <si>
    <t>PPUSARVOXXL2</t>
  </si>
  <si>
    <t>PPUSARVOXXL3</t>
  </si>
  <si>
    <t>PPUSARVOXXL4</t>
  </si>
  <si>
    <t>PPUSARVOXXL5</t>
  </si>
  <si>
    <t>PPUSARVOPABO</t>
  </si>
  <si>
    <t>PPUSARVOPALE</t>
  </si>
  <si>
    <t>PPUSFISPKF</t>
  </si>
  <si>
    <t>PPUSFISPKH</t>
  </si>
  <si>
    <t>PPUSFIPASP</t>
  </si>
  <si>
    <t>VGRPMAMEXXL6DT</t>
  </si>
  <si>
    <t>VGRPMAMEXXL7DT</t>
  </si>
  <si>
    <t>VGRPMAMEXXL8DT</t>
  </si>
  <si>
    <t>VGRPMAMEXXL9DT</t>
  </si>
  <si>
    <t>VGRPMAMEXXXL6DT</t>
  </si>
  <si>
    <t>VGRPMAMEXXXL7DT</t>
  </si>
  <si>
    <t>VGRPMAMEXXXL8DT</t>
  </si>
  <si>
    <t>VGRPMAMEXXXL9DT</t>
  </si>
  <si>
    <t>VGRPMAMEXXL10DT</t>
  </si>
  <si>
    <t>VGRPMAMEXXXL10DT</t>
  </si>
  <si>
    <t>VGRPMAMEXXL610DT</t>
  </si>
  <si>
    <t>VGRPMAMEXXXL610DT</t>
  </si>
  <si>
    <t>VGRPMAFAVO3</t>
  </si>
  <si>
    <t>VGRPMAFAVO4</t>
  </si>
  <si>
    <t>VGRPMAFAVO5</t>
  </si>
  <si>
    <t>VGRPMAVOVO06DT</t>
  </si>
  <si>
    <t>VGRPMAVOVO7DT</t>
  </si>
  <si>
    <t>VGRPMAVOVO8DT</t>
  </si>
  <si>
    <t>VGRPMAVOVO9DT</t>
  </si>
  <si>
    <t>VGRPMAVOVO10DT</t>
  </si>
  <si>
    <t>VGRPMAVOVO11DT</t>
  </si>
  <si>
    <t>VGRPMAVOVO12DT</t>
  </si>
  <si>
    <t>VGRPMAFAVOSE</t>
  </si>
  <si>
    <t>VGRPMAVOVOSE6-8DT</t>
  </si>
  <si>
    <t>VGRPMAVOVODT911</t>
  </si>
  <si>
    <t>VGRPMAVOVO15</t>
  </si>
  <si>
    <t>VGRPMAVOVOSE6-8</t>
  </si>
  <si>
    <t>VGRPMAVOVOSE9-11</t>
  </si>
  <si>
    <t>VGRPMAFAVO1</t>
  </si>
  <si>
    <t>VGRPMAFAVO2</t>
  </si>
  <si>
    <t>VGRPMAVOVO1</t>
  </si>
  <si>
    <t>VGRPMAVOVO2</t>
  </si>
  <si>
    <t>VGRPMAVOVO3</t>
  </si>
  <si>
    <t>VGRPMAVOVO4</t>
  </si>
  <si>
    <t>VGRPMAVOVO5</t>
  </si>
  <si>
    <t>VGRPMAVOVO6</t>
  </si>
  <si>
    <t>VGRPMAVOVO7</t>
  </si>
  <si>
    <t>VGRPMAVOVO8</t>
  </si>
  <si>
    <t>VGRPMAVOVO9</t>
  </si>
  <si>
    <t>VGRPMAVOVO10</t>
  </si>
  <si>
    <t>VGRPMAVOVO11</t>
  </si>
  <si>
    <t>VGRPMAVOVO12</t>
  </si>
  <si>
    <t>VGRPMAMEXXL6</t>
  </si>
  <si>
    <t>VGRPMAMEXXL7</t>
  </si>
  <si>
    <t>VGRPMAMEXXL8</t>
  </si>
  <si>
    <t>VGRPMAMEXXL9</t>
  </si>
  <si>
    <t>VGRPMAMEXXL10</t>
  </si>
  <si>
    <t>VGRPMAMEXXL610</t>
  </si>
  <si>
    <t>VGRPMAMEXXXL6</t>
  </si>
  <si>
    <t>VGRPMAMEXXXL7</t>
  </si>
  <si>
    <t>VGRPMAMEXXXL8</t>
  </si>
  <si>
    <t>VGRPMAMEXXXL9</t>
  </si>
  <si>
    <t>VGRPMAMEXXXL10</t>
  </si>
  <si>
    <t>VGRPMAMEXXXL610</t>
  </si>
  <si>
    <t>Manta XXL1 DT</t>
  </si>
  <si>
    <t>Manta XXL2 DT</t>
  </si>
  <si>
    <t>Manta XXL3 DT</t>
  </si>
  <si>
    <t>Manta XXL4 DT</t>
  </si>
  <si>
    <t>Manta XXL5 DT</t>
  </si>
  <si>
    <t>Manta XXL6 DT</t>
  </si>
  <si>
    <t>Manta XXL7 DT</t>
  </si>
  <si>
    <t>Manta XXL8 DT</t>
  </si>
  <si>
    <t>Pack Manta XXL</t>
  </si>
  <si>
    <t>Pack Manta XXL DT</t>
  </si>
  <si>
    <t>Manta XXL1</t>
  </si>
  <si>
    <t>Manta XXL2</t>
  </si>
  <si>
    <t>Manta XXL3</t>
  </si>
  <si>
    <t>Manta XXL4</t>
  </si>
  <si>
    <t>Manta XXL5</t>
  </si>
  <si>
    <t>Manta XXL6</t>
  </si>
  <si>
    <t>Manta XXL7</t>
  </si>
  <si>
    <t>Manta XXL8</t>
  </si>
  <si>
    <t>Manta XXXL 1</t>
  </si>
  <si>
    <t>Manta XXXL 2</t>
  </si>
  <si>
    <t>Manta XXXL 3</t>
  </si>
  <si>
    <t>Manta XXXL 4</t>
  </si>
  <si>
    <t>Manta XXXL 5</t>
  </si>
  <si>
    <t>Manta XXXL 6</t>
  </si>
  <si>
    <t>Manta XXXL 7</t>
  </si>
  <si>
    <t>Manta XXXL 1 DT</t>
  </si>
  <si>
    <t>Manta XXXL 2 DT</t>
  </si>
  <si>
    <t>Manta XXXL 3 DT</t>
  </si>
  <si>
    <t>Manta XXXL 4 DT</t>
  </si>
  <si>
    <t>Manta XXXL 5 DT</t>
  </si>
  <si>
    <t>Manta XXXL 6 DT</t>
  </si>
  <si>
    <t>Manta XXXL  7 DT</t>
  </si>
  <si>
    <t>Equipement</t>
  </si>
  <si>
    <t>Training tools and wall</t>
  </si>
  <si>
    <t>Main pouch : 25x28 cm, secondary pouches : 24x14 cm</t>
  </si>
  <si>
    <t>Top Down Jugs (PE)</t>
  </si>
  <si>
    <t>Violet RAL 4008 or US Purple</t>
  </si>
  <si>
    <t>Green RAL 6002 (PE) US Green (PU)</t>
  </si>
  <si>
    <t>Pure Orange RAL 2004 (PE) Orange US (PU)</t>
  </si>
  <si>
    <t>Artlab</t>
  </si>
  <si>
    <t>PE/PU</t>
  </si>
  <si>
    <t>ArtLab - Alpha Setter Bag</t>
  </si>
  <si>
    <t>Equipment</t>
  </si>
  <si>
    <t>Flat Rungs XS 15°</t>
  </si>
  <si>
    <t>Flat Rungs S 15°</t>
  </si>
  <si>
    <t>Flat Rungs M 15°</t>
  </si>
  <si>
    <t>Flat Rungs L 15°</t>
  </si>
  <si>
    <t>Flat Rungs XL 15°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</si>
</sst>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##\-000&quot; &quot;00&quot; &quot;00"/>
    <numFmt numFmtId="166" formatCode="_-&quot;£&quot;* #,##0.00_-;\-&quot;£&quot;* #,##0.00_-;_-&quot;£&quot;* &quot;-&quot;??_-;_-@_-"/>
    <numFmt numFmtId="167" formatCode="_ [$¥-804]* #,##0.00_ ;_ [$¥-804]* \-#,##0.00_ ;_ [$¥-804]* &quot;-&quot;??_ ;_ @_ "/>
    <numFmt numFmtId="168" formatCode="_-* #,##0.00\ _€_-;\-* #,##0.00\ _€_-;_-* &quot;-&quot;??\ _€_-;_-@_-"/>
  </numFmts>
  <fonts count="63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name val="Verdana"/>
      <family val="2"/>
    </font>
    <font>
      <b/>
      <sz val="1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i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0" tint="1"/>
      <name val="Arial"/>
      <family val="2"/>
    </font>
    <font>
      <b/>
      <sz val="28"/>
      <color theme="1"/>
      <name val="Arial"/>
      <family val="2"/>
    </font>
    <font>
      <sz val="28"/>
      <color theme="1"/>
      <name val="Arial"/>
      <family val="2"/>
    </font>
    <font>
      <b/>
      <sz val="16"/>
      <color rgb="FFFF0000"/>
      <name val="Arial"/>
      <family val="2"/>
    </font>
    <font>
      <b/>
      <sz val="16"/>
      <color theme="0"/>
      <name val="Arial"/>
      <family val="2"/>
    </font>
    <font>
      <b/>
      <i/>
      <sz val="26"/>
      <color theme="1"/>
      <name val="Arial"/>
      <family val="2"/>
    </font>
    <font>
      <b/>
      <sz val="24"/>
      <name val="Arial"/>
      <family val="2"/>
    </font>
    <font>
      <b/>
      <u/>
      <sz val="11"/>
      <color rgb="FFFF0000"/>
      <name val="Arial"/>
      <family val="2"/>
    </font>
    <font>
      <b/>
      <sz val="2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8"/>
      <color theme="1"/>
      <name val="Arial"/>
      <family val="2"/>
    </font>
    <font>
      <b/>
      <sz val="20"/>
      <name val="Arial"/>
      <family val="2"/>
    </font>
    <font>
      <b/>
      <sz val="20"/>
      <color theme="1"/>
      <name val="Arial"/>
      <family val="2"/>
    </font>
    <font>
      <u/>
      <sz val="11"/>
      <color theme="10"/>
      <name val="Calibri"/>
      <family val="2"/>
      <scheme val="minor"/>
    </font>
    <font>
      <i/>
      <sz val="16"/>
      <color theme="1"/>
      <name val="Arial"/>
      <family val="2"/>
    </font>
    <font>
      <b/>
      <u/>
      <sz val="26"/>
      <color theme="10"/>
      <name val="Arial"/>
      <family val="2"/>
    </font>
    <font>
      <sz val="11"/>
      <name val="Arial"/>
      <family val="2"/>
    </font>
    <font>
      <sz val="8"/>
      <name val="Calibri"/>
      <family val="2"/>
      <scheme val="minor"/>
    </font>
    <font>
      <sz val="11"/>
      <color rgb="FFFF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3300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0"/>
      <name val="Calibri"/>
      <family val="2"/>
      <scheme val="minor"/>
    </font>
    <font>
      <u/>
      <sz val="11"/>
      <color rgb="FFFF0000"/>
      <name val="Arial"/>
      <family val="2"/>
    </font>
    <font>
      <sz val="11"/>
      <color theme="1"/>
      <name val="Artline"/>
    </font>
    <font>
      <b/>
      <sz val="11"/>
      <color theme="0"/>
      <name val="Artline"/>
    </font>
    <font>
      <u/>
      <sz val="11"/>
      <color theme="0"/>
      <name val="Arial"/>
      <family val="2"/>
    </font>
    <font>
      <u/>
      <sz val="11"/>
      <color theme="0"/>
      <name val="Artline"/>
    </font>
    <font>
      <sz val="12"/>
      <color theme="0"/>
      <name val="Arial"/>
      <family val="2"/>
    </font>
    <font>
      <sz val="11"/>
      <color theme="0"/>
      <name val="Calibri"/>
      <family val="2"/>
      <scheme val="minor"/>
    </font>
    <font>
      <u/>
      <sz val="12"/>
      <color theme="0"/>
      <name val="Arial"/>
      <family val="2"/>
    </font>
    <font>
      <sz val="11"/>
      <color theme="1"/>
      <name val="Czcionka tekstu podstawowego"/>
      <family val="2"/>
      <charset val="238"/>
    </font>
    <font>
      <u/>
      <sz val="11"/>
      <color rgb="FFEE0000"/>
      <name val="Arial"/>
      <family val="2"/>
    </font>
    <font>
      <b/>
      <sz val="16"/>
      <color theme="1"/>
      <name val="Arial"/>
      <family val="2"/>
    </font>
    <font>
      <u/>
      <sz val="16"/>
      <color theme="10"/>
      <name val="Arial"/>
      <family val="2"/>
    </font>
    <font>
      <b/>
      <sz val="11"/>
      <color theme="1"/>
      <name val="Raleway"/>
      <family val="2"/>
    </font>
    <font>
      <b/>
      <sz val="11"/>
      <color theme="0"/>
      <name val="Raleway"/>
      <family val="2"/>
    </font>
    <font>
      <b/>
      <sz val="22"/>
      <color theme="0"/>
      <name val="Arial"/>
      <family val="2"/>
    </font>
    <font>
      <b/>
      <sz val="20"/>
      <color theme="0"/>
      <name val="Arial"/>
      <family val="2"/>
    </font>
    <font>
      <sz val="11"/>
      <color theme="1"/>
      <name val="Calibri"/>
      <family val="2"/>
      <charset val="186"/>
      <scheme val="minor"/>
    </font>
    <font>
      <sz val="12"/>
      <name val="Book Antiqua"/>
      <family val="1"/>
      <charset val="186"/>
    </font>
    <font>
      <sz val="12"/>
      <name val="宋体"/>
      <family val="3"/>
      <charset val="134"/>
    </font>
    <font>
      <sz val="11"/>
      <name val="Calibri"/>
      <family val="2"/>
      <scheme val="minor"/>
    </font>
    <font>
      <b/>
      <sz val="12"/>
      <color rgb="FFFF0000"/>
      <name val="Arial"/>
      <family val="2"/>
    </font>
    <font>
      <u/>
      <sz val="11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0000"/>
      <name val="Calibri"/>
      <family val="2"/>
      <scheme val="minor"/>
    </font>
    <font>
      <b/>
      <u/>
      <sz val="20"/>
      <color theme="10"/>
      <name val="Arial"/>
      <family val="2"/>
    </font>
    <font>
      <u/>
      <sz val="11"/>
      <color rgb="FFFF0000"/>
      <name val="Artline"/>
    </font>
  </fonts>
  <fills count="4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00CC00"/>
        <bgColor indexed="64"/>
      </patternFill>
    </fill>
    <fill>
      <patternFill patternType="lightDown"/>
    </fill>
    <fill>
      <patternFill patternType="solid">
        <fgColor theme="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indexed="65"/>
        <bgColor indexed="64"/>
      </patternFill>
    </fill>
    <fill>
      <patternFill patternType="lightDown">
        <bgColor theme="0"/>
      </patternFill>
    </fill>
    <fill>
      <patternFill patternType="solid">
        <fgColor rgb="FF00B050"/>
        <bgColor indexed="64"/>
      </patternFill>
    </fill>
    <fill>
      <patternFill patternType="solid">
        <fgColor rgb="FF61993B"/>
        <bgColor indexed="64"/>
      </patternFill>
    </fill>
    <fill>
      <patternFill patternType="solid">
        <fgColor rgb="FFFACA30"/>
        <bgColor indexed="64"/>
      </patternFill>
    </fill>
    <fill>
      <patternFill patternType="solid">
        <fgColor rgb="FFA72920"/>
        <bgColor indexed="64"/>
      </patternFill>
    </fill>
    <fill>
      <patternFill patternType="solid">
        <fgColor rgb="FF007CB0"/>
        <bgColor indexed="64"/>
      </patternFill>
    </fill>
    <fill>
      <patternFill patternType="solid">
        <fgColor rgb="FF990066"/>
        <bgColor indexed="64"/>
      </patternFill>
    </fill>
    <fill>
      <patternFill patternType="solid">
        <fgColor rgb="FF8C969D"/>
        <bgColor indexed="64"/>
      </patternFill>
    </fill>
    <fill>
      <patternFill patternType="solid">
        <fgColor rgb="FFE26E0E"/>
        <bgColor indexed="64"/>
      </patternFill>
    </fill>
    <fill>
      <patternFill patternType="solid">
        <fgColor rgb="FFC4618C"/>
        <bgColor indexed="64"/>
      </patternFill>
    </fill>
    <fill>
      <patternFill patternType="solid">
        <fgColor rgb="FF49357C"/>
        <bgColor indexed="64"/>
      </patternFill>
    </fill>
    <fill>
      <patternFill patternType="solid">
        <fgColor rgb="FF7EBAB5"/>
        <bgColor indexed="64"/>
      </patternFill>
    </fill>
    <fill>
      <patternFill patternType="solid">
        <fgColor theme="1"/>
        <bgColor rgb="FF000000"/>
      </patternFill>
    </fill>
    <fill>
      <patternFill patternType="solid">
        <fgColor rgb="FF07663F"/>
        <bgColor indexed="64"/>
      </patternFill>
    </fill>
    <fill>
      <patternFill patternType="solid">
        <fgColor rgb="FFFCDB00"/>
        <bgColor indexed="64"/>
      </patternFill>
    </fill>
    <fill>
      <patternFill patternType="solid">
        <fgColor rgb="FFBB1E10"/>
        <bgColor indexed="64"/>
      </patternFill>
    </fill>
    <fill>
      <patternFill patternType="solid">
        <fgColor rgb="FFFF4D06"/>
        <bgColor indexed="64"/>
      </patternFill>
    </fill>
    <fill>
      <patternFill patternType="solid">
        <fgColor rgb="FFFF3EB5"/>
        <bgColor indexed="64"/>
      </patternFill>
    </fill>
    <fill>
      <patternFill patternType="solid">
        <fgColor rgb="FF44D62C"/>
        <bgColor indexed="64"/>
      </patternFill>
    </fill>
    <fill>
      <patternFill patternType="solid">
        <fgColor rgb="FFF1ECE1"/>
        <bgColor indexed="64"/>
      </patternFill>
    </fill>
    <fill>
      <patternFill patternType="solid">
        <fgColor rgb="FFF1F0EA"/>
        <bgColor indexed="64"/>
      </patternFill>
    </fill>
    <fill>
      <patternFill patternType="solid">
        <fgColor rgb="FFE26811"/>
        <bgColor indexed="64"/>
      </patternFill>
    </fill>
    <fill>
      <patternFill patternType="solid">
        <fgColor rgb="FF009933"/>
        <bgColor indexed="64"/>
      </patternFill>
    </fill>
    <fill>
      <patternFill patternType="solid">
        <fgColor rgb="FFDE5307"/>
        <bgColor indexed="64"/>
      </patternFill>
    </fill>
    <fill>
      <patternFill patternType="solid">
        <fgColor rgb="FF7F5DAE"/>
        <bgColor indexed="64"/>
      </patternFill>
    </fill>
    <fill>
      <patternFill patternType="solid">
        <fgColor rgb="FF008B29"/>
        <bgColor indexed="64"/>
      </patternFill>
    </fill>
    <fill>
      <patternFill patternType="solid">
        <fgColor rgb="FFB0B0A9"/>
        <bgColor indexed="64"/>
      </patternFill>
    </fill>
    <fill>
      <patternFill patternType="solid">
        <fgColor rgb="FF7F868A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FFFFFF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/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thin">
        <color theme="0"/>
      </left>
      <right style="thin">
        <color indexed="64"/>
      </right>
      <top/>
      <bottom style="thin">
        <color theme="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rgb="FFFFFFFF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22" fillId="0" borderId="0" applyNumberFormat="0" applyFill="0" applyBorder="0" applyAlignment="0" applyProtection="0"/>
    <xf numFmtId="0" fontId="32" fillId="0" borderId="0"/>
    <xf numFmtId="0" fontId="45" fillId="0" borderId="0"/>
    <xf numFmtId="167" fontId="34" fillId="0" borderId="0"/>
    <xf numFmtId="0" fontId="53" fillId="0" borderId="0"/>
    <xf numFmtId="9" fontId="53" fillId="0" borderId="0" applyFont="0" applyFill="0" applyBorder="0" applyAlignment="0" applyProtection="0"/>
    <xf numFmtId="0" fontId="54" fillId="0" borderId="0"/>
    <xf numFmtId="168" fontId="53" fillId="0" borderId="0" applyFont="0" applyFill="0" applyBorder="0" applyAlignment="0" applyProtection="0"/>
    <xf numFmtId="167" fontId="55" fillId="0" borderId="0">
      <alignment vertical="center"/>
    </xf>
    <xf numFmtId="167" fontId="35" fillId="0" borderId="0"/>
    <xf numFmtId="9" fontId="34" fillId="0" borderId="0" applyFont="0" applyFill="0" applyBorder="0" applyAlignment="0" applyProtection="0"/>
    <xf numFmtId="166" fontId="35" fillId="0" borderId="0" applyFont="0" applyFill="0" applyBorder="0" applyAlignment="0" applyProtection="0"/>
  </cellStyleXfs>
  <cellXfs count="525">
    <xf numFmtId="0" fontId="0" fillId="0" borderId="0" xfId="0"/>
    <xf numFmtId="0" fontId="2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1" fillId="4" borderId="3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4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>
      <alignment horizontal="center" vertical="center"/>
    </xf>
    <xf numFmtId="0" fontId="6" fillId="9" borderId="11" xfId="0" applyFont="1" applyFill="1" applyBorder="1"/>
    <xf numFmtId="0" fontId="5" fillId="9" borderId="11" xfId="0" applyFont="1" applyFill="1" applyBorder="1" applyAlignment="1" applyProtection="1">
      <alignment horizontal="center" vertical="center"/>
      <protection locked="0"/>
    </xf>
    <xf numFmtId="0" fontId="5" fillId="9" borderId="12" xfId="0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 vertical="center"/>
    </xf>
    <xf numFmtId="0" fontId="6" fillId="9" borderId="11" xfId="0" applyFont="1" applyFill="1" applyBorder="1" applyAlignment="1">
      <alignment horizontal="left"/>
    </xf>
    <xf numFmtId="0" fontId="2" fillId="0" borderId="7" xfId="0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right"/>
    </xf>
    <xf numFmtId="0" fontId="9" fillId="9" borderId="11" xfId="0" applyFont="1" applyFill="1" applyBorder="1" applyAlignment="1">
      <alignment horizontal="center"/>
    </xf>
    <xf numFmtId="0" fontId="10" fillId="0" borderId="0" xfId="0" applyFont="1" applyAlignment="1">
      <alignment horizontal="center" vertical="center"/>
    </xf>
    <xf numFmtId="1" fontId="8" fillId="0" borderId="9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2" fontId="1" fillId="0" borderId="0" xfId="0" applyNumberFormat="1" applyFont="1"/>
    <xf numFmtId="0" fontId="1" fillId="0" borderId="8" xfId="0" applyFont="1" applyBorder="1" applyAlignment="1">
      <alignment horizontal="right"/>
    </xf>
    <xf numFmtId="0" fontId="1" fillId="0" borderId="8" xfId="0" applyFont="1" applyBorder="1"/>
    <xf numFmtId="0" fontId="13" fillId="9" borderId="1" xfId="0" applyFont="1" applyFill="1" applyBorder="1" applyAlignment="1">
      <alignment horizontal="right"/>
    </xf>
    <xf numFmtId="0" fontId="6" fillId="9" borderId="16" xfId="0" applyFont="1" applyFill="1" applyBorder="1"/>
    <xf numFmtId="0" fontId="7" fillId="2" borderId="1" xfId="0" applyFont="1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4" fontId="12" fillId="9" borderId="1" xfId="0" applyNumberFormat="1" applyFont="1" applyFill="1" applyBorder="1"/>
    <xf numFmtId="0" fontId="2" fillId="8" borderId="1" xfId="0" applyFont="1" applyFill="1" applyBorder="1"/>
    <xf numFmtId="0" fontId="2" fillId="8" borderId="9" xfId="0" applyFont="1" applyFill="1" applyBorder="1"/>
    <xf numFmtId="0" fontId="12" fillId="9" borderId="21" xfId="0" applyFont="1" applyFill="1" applyBorder="1" applyAlignment="1">
      <alignment horizontal="right"/>
    </xf>
    <xf numFmtId="4" fontId="12" fillId="9" borderId="22" xfId="0" applyNumberFormat="1" applyFont="1" applyFill="1" applyBorder="1"/>
    <xf numFmtId="0" fontId="2" fillId="0" borderId="27" xfId="0" applyFont="1" applyBorder="1" applyAlignment="1">
      <alignment horizontal="center" vertical="center"/>
    </xf>
    <xf numFmtId="0" fontId="2" fillId="2" borderId="27" xfId="1" applyFont="1" applyFill="1" applyBorder="1" applyAlignment="1">
      <alignment horizontal="center" vertical="center"/>
    </xf>
    <xf numFmtId="0" fontId="2" fillId="0" borderId="7" xfId="0" applyFont="1" applyBorder="1"/>
    <xf numFmtId="0" fontId="2" fillId="11" borderId="1" xfId="0" applyFont="1" applyFill="1" applyBorder="1" applyAlignment="1" applyProtection="1">
      <alignment horizontal="center" vertical="center"/>
      <protection locked="0"/>
    </xf>
    <xf numFmtId="0" fontId="2" fillId="10" borderId="1" xfId="0" applyFont="1" applyFill="1" applyBorder="1" applyAlignment="1">
      <alignment horizontal="center"/>
    </xf>
    <xf numFmtId="0" fontId="2" fillId="10" borderId="9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7" borderId="2" xfId="0" applyFont="1" applyFill="1" applyBorder="1" applyAlignment="1" applyProtection="1">
      <alignment horizontal="center" vertical="center"/>
      <protection locked="0"/>
    </xf>
    <xf numFmtId="2" fontId="1" fillId="0" borderId="19" xfId="0" applyNumberFormat="1" applyFont="1" applyBorder="1"/>
    <xf numFmtId="0" fontId="2" fillId="11" borderId="2" xfId="0" applyFont="1" applyFill="1" applyBorder="1" applyAlignment="1" applyProtection="1">
      <alignment horizontal="center" vertical="center"/>
      <protection locked="0"/>
    </xf>
    <xf numFmtId="0" fontId="6" fillId="9" borderId="12" xfId="0" applyFont="1" applyFill="1" applyBorder="1"/>
    <xf numFmtId="0" fontId="6" fillId="9" borderId="15" xfId="0" applyFont="1" applyFill="1" applyBorder="1"/>
    <xf numFmtId="0" fontId="2" fillId="0" borderId="9" xfId="0" applyFont="1" applyBorder="1" applyAlignment="1">
      <alignment horizontal="center"/>
    </xf>
    <xf numFmtId="0" fontId="6" fillId="9" borderId="10" xfId="0" applyFont="1" applyFill="1" applyBorder="1"/>
    <xf numFmtId="0" fontId="2" fillId="0" borderId="24" xfId="0" applyFont="1" applyBorder="1" applyAlignment="1">
      <alignment horizontal="center"/>
    </xf>
    <xf numFmtId="0" fontId="6" fillId="9" borderId="29" xfId="0" applyFont="1" applyFill="1" applyBorder="1"/>
    <xf numFmtId="0" fontId="1" fillId="6" borderId="1" xfId="0" applyFont="1" applyFill="1" applyBorder="1"/>
    <xf numFmtId="0" fontId="1" fillId="6" borderId="9" xfId="0" applyFont="1" applyFill="1" applyBorder="1"/>
    <xf numFmtId="0" fontId="2" fillId="0" borderId="1" xfId="0" applyFont="1" applyBorder="1"/>
    <xf numFmtId="0" fontId="6" fillId="0" borderId="0" xfId="0" applyFont="1" applyAlignment="1">
      <alignment horizontal="center"/>
    </xf>
    <xf numFmtId="0" fontId="5" fillId="9" borderId="16" xfId="0" applyFont="1" applyFill="1" applyBorder="1" applyAlignment="1" applyProtection="1">
      <alignment horizontal="center" vertical="center"/>
      <protection locked="0"/>
    </xf>
    <xf numFmtId="0" fontId="5" fillId="0" borderId="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/>
    </xf>
    <xf numFmtId="0" fontId="1" fillId="11" borderId="1" xfId="0" applyFont="1" applyFill="1" applyBorder="1" applyAlignment="1">
      <alignment horizontal="center" vertical="center" wrapText="1"/>
    </xf>
    <xf numFmtId="2" fontId="2" fillId="0" borderId="0" xfId="0" applyNumberFormat="1" applyFont="1"/>
    <xf numFmtId="0" fontId="12" fillId="0" borderId="1" xfId="0" applyFont="1" applyBorder="1" applyAlignment="1">
      <alignment horizontal="right" vertical="center"/>
    </xf>
    <xf numFmtId="0" fontId="6" fillId="9" borderId="31" xfId="0" applyFont="1" applyFill="1" applyBorder="1"/>
    <xf numFmtId="0" fontId="2" fillId="0" borderId="32" xfId="0" applyFont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1" fontId="8" fillId="9" borderId="9" xfId="0" applyNumberFormat="1" applyFont="1" applyFill="1" applyBorder="1" applyAlignment="1">
      <alignment horizontal="center" vertical="center"/>
    </xf>
    <xf numFmtId="0" fontId="6" fillId="9" borderId="32" xfId="0" applyFont="1" applyFill="1" applyBorder="1"/>
    <xf numFmtId="0" fontId="9" fillId="9" borderId="33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right"/>
    </xf>
    <xf numFmtId="164" fontId="2" fillId="0" borderId="1" xfId="0" applyNumberFormat="1" applyFont="1" applyBorder="1" applyAlignment="1">
      <alignment horizontal="center" vertical="center"/>
    </xf>
    <xf numFmtId="0" fontId="6" fillId="9" borderId="0" xfId="0" applyFont="1" applyFill="1"/>
    <xf numFmtId="2" fontId="6" fillId="0" borderId="0" xfId="0" applyNumberFormat="1" applyFont="1" applyAlignment="1">
      <alignment horizontal="right"/>
    </xf>
    <xf numFmtId="1" fontId="1" fillId="0" borderId="0" xfId="0" applyNumberFormat="1" applyFont="1"/>
    <xf numFmtId="1" fontId="8" fillId="9" borderId="34" xfId="0" applyNumberFormat="1" applyFont="1" applyFill="1" applyBorder="1" applyAlignment="1">
      <alignment horizontal="center" vertical="center"/>
    </xf>
    <xf numFmtId="0" fontId="6" fillId="9" borderId="16" xfId="0" applyFont="1" applyFill="1" applyBorder="1" applyAlignment="1">
      <alignment horizontal="center"/>
    </xf>
    <xf numFmtId="1" fontId="16" fillId="9" borderId="9" xfId="0" applyNumberFormat="1" applyFont="1" applyFill="1" applyBorder="1" applyAlignment="1">
      <alignment horizontal="center" vertical="center"/>
    </xf>
    <xf numFmtId="1" fontId="8" fillId="9" borderId="10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0" fontId="5" fillId="9" borderId="7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right"/>
    </xf>
    <xf numFmtId="4" fontId="6" fillId="9" borderId="11" xfId="0" applyNumberFormat="1" applyFont="1" applyFill="1" applyBorder="1"/>
    <xf numFmtId="4" fontId="6" fillId="9" borderId="30" xfId="0" applyNumberFormat="1" applyFont="1" applyFill="1" applyBorder="1"/>
    <xf numFmtId="0" fontId="6" fillId="9" borderId="30" xfId="0" applyFont="1" applyFill="1" applyBorder="1" applyAlignment="1">
      <alignment horizontal="center"/>
    </xf>
    <xf numFmtId="1" fontId="12" fillId="9" borderId="11" xfId="0" applyNumberFormat="1" applyFont="1" applyFill="1" applyBorder="1"/>
    <xf numFmtId="0" fontId="8" fillId="0" borderId="2" xfId="0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 vertical="center"/>
    </xf>
    <xf numFmtId="2" fontId="16" fillId="0" borderId="1" xfId="0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 vertical="center"/>
    </xf>
    <xf numFmtId="1" fontId="8" fillId="9" borderId="28" xfId="0" applyNumberFormat="1" applyFont="1" applyFill="1" applyBorder="1"/>
    <xf numFmtId="2" fontId="1" fillId="0" borderId="3" xfId="0" applyNumberFormat="1" applyFont="1" applyBorder="1" applyAlignment="1">
      <alignment horizontal="center" vertical="center"/>
    </xf>
    <xf numFmtId="1" fontId="18" fillId="0" borderId="2" xfId="0" applyNumberFormat="1" applyFont="1" applyBorder="1" applyAlignment="1">
      <alignment horizontal="center" vertical="center"/>
    </xf>
    <xf numFmtId="0" fontId="6" fillId="9" borderId="17" xfId="0" applyFont="1" applyFill="1" applyBorder="1"/>
    <xf numFmtId="0" fontId="6" fillId="0" borderId="17" xfId="0" applyFont="1" applyBorder="1"/>
    <xf numFmtId="0" fontId="6" fillId="9" borderId="10" xfId="0" applyFont="1" applyFill="1" applyBorder="1" applyAlignment="1">
      <alignment horizontal="center"/>
    </xf>
    <xf numFmtId="0" fontId="6" fillId="9" borderId="29" xfId="0" applyFont="1" applyFill="1" applyBorder="1" applyAlignment="1">
      <alignment horizontal="center"/>
    </xf>
    <xf numFmtId="0" fontId="6" fillId="9" borderId="35" xfId="0" applyFont="1" applyFill="1" applyBorder="1"/>
    <xf numFmtId="0" fontId="6" fillId="9" borderId="36" xfId="0" applyFont="1" applyFill="1" applyBorder="1"/>
    <xf numFmtId="0" fontId="6" fillId="9" borderId="37" xfId="0" applyFont="1" applyFill="1" applyBorder="1"/>
    <xf numFmtId="0" fontId="6" fillId="9" borderId="11" xfId="0" applyFont="1" applyFill="1" applyBorder="1" applyAlignment="1">
      <alignment horizontal="center" vertical="center" wrapText="1"/>
    </xf>
    <xf numFmtId="0" fontId="6" fillId="9" borderId="13" xfId="0" applyFont="1" applyFill="1" applyBorder="1"/>
    <xf numFmtId="0" fontId="14" fillId="0" borderId="0" xfId="0" applyFont="1" applyAlignment="1">
      <alignment wrapText="1"/>
    </xf>
    <xf numFmtId="0" fontId="19" fillId="0" borderId="26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3" fillId="0" borderId="0" xfId="0" applyFont="1"/>
    <xf numFmtId="164" fontId="2" fillId="5" borderId="1" xfId="1" applyNumberFormat="1" applyFont="1" applyFill="1" applyBorder="1" applyAlignment="1">
      <alignment horizontal="center" vertical="center"/>
    </xf>
    <xf numFmtId="2" fontId="16" fillId="0" borderId="9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6" fillId="9" borderId="17" xfId="0" applyFont="1" applyFill="1" applyBorder="1" applyAlignment="1">
      <alignment horizontal="center"/>
    </xf>
    <xf numFmtId="164" fontId="2" fillId="0" borderId="1" xfId="0" applyNumberFormat="1" applyFont="1" applyBorder="1"/>
    <xf numFmtId="0" fontId="5" fillId="9" borderId="12" xfId="0" applyFont="1" applyFill="1" applyBorder="1" applyAlignment="1" applyProtection="1">
      <alignment horizontal="center" vertical="center"/>
      <protection locked="0"/>
    </xf>
    <xf numFmtId="0" fontId="1" fillId="14" borderId="3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 vertical="center" wrapText="1"/>
    </xf>
    <xf numFmtId="0" fontId="5" fillId="9" borderId="41" xfId="0" applyFont="1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left"/>
    </xf>
    <xf numFmtId="0" fontId="1" fillId="15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/>
    </xf>
    <xf numFmtId="0" fontId="6" fillId="9" borderId="42" xfId="0" applyFont="1" applyFill="1" applyBorder="1" applyAlignment="1">
      <alignment horizontal="right"/>
    </xf>
    <xf numFmtId="0" fontId="2" fillId="0" borderId="24" xfId="0" applyFont="1" applyBorder="1" applyAlignment="1">
      <alignment horizontal="center" vertical="center"/>
    </xf>
    <xf numFmtId="0" fontId="8" fillId="15" borderId="1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1" fillId="8" borderId="1" xfId="0" applyFont="1" applyFill="1" applyBorder="1"/>
    <xf numFmtId="1" fontId="1" fillId="0" borderId="1" xfId="0" applyNumberFormat="1" applyFont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1" fontId="8" fillId="0" borderId="18" xfId="0" applyNumberFormat="1" applyFont="1" applyBorder="1" applyAlignment="1">
      <alignment horizontal="center" vertical="center"/>
    </xf>
    <xf numFmtId="164" fontId="8" fillId="9" borderId="28" xfId="0" applyNumberFormat="1" applyFont="1" applyFill="1" applyBorder="1"/>
    <xf numFmtId="0" fontId="27" fillId="0" borderId="0" xfId="0" applyFont="1"/>
    <xf numFmtId="1" fontId="8" fillId="0" borderId="1" xfId="0" applyNumberFormat="1" applyFont="1" applyBorder="1" applyAlignment="1">
      <alignment horizontal="center"/>
    </xf>
    <xf numFmtId="0" fontId="25" fillId="5" borderId="1" xfId="0" applyFont="1" applyFill="1" applyBorder="1" applyAlignment="1" applyProtection="1">
      <alignment horizontal="center" vertical="center"/>
      <protection locked="0"/>
    </xf>
    <xf numFmtId="0" fontId="9" fillId="9" borderId="14" xfId="0" applyFont="1" applyFill="1" applyBorder="1" applyAlignment="1">
      <alignment horizontal="center"/>
    </xf>
    <xf numFmtId="0" fontId="9" fillId="9" borderId="23" xfId="0" applyFont="1" applyFill="1" applyBorder="1" applyAlignment="1">
      <alignment horizontal="center"/>
    </xf>
    <xf numFmtId="0" fontId="6" fillId="9" borderId="43" xfId="0" applyFont="1" applyFill="1" applyBorder="1"/>
    <xf numFmtId="0" fontId="8" fillId="0" borderId="1" xfId="0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4" fontId="12" fillId="9" borderId="8" xfId="0" applyNumberFormat="1" applyFont="1" applyFill="1" applyBorder="1"/>
    <xf numFmtId="0" fontId="12" fillId="0" borderId="8" xfId="0" applyFont="1" applyBorder="1" applyAlignment="1">
      <alignment horizontal="right" vertical="center"/>
    </xf>
    <xf numFmtId="0" fontId="7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5" fillId="9" borderId="0" xfId="0" applyFont="1" applyFill="1" applyAlignment="1" applyProtection="1">
      <alignment horizontal="center" vertical="center"/>
      <protection locked="0"/>
    </xf>
    <xf numFmtId="0" fontId="6" fillId="9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9" borderId="17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1" fillId="0" borderId="0" xfId="0" applyFont="1" applyAlignment="1">
      <alignment vertical="center"/>
    </xf>
    <xf numFmtId="2" fontId="12" fillId="0" borderId="1" xfId="0" applyNumberFormat="1" applyFont="1" applyBorder="1"/>
    <xf numFmtId="1" fontId="2" fillId="2" borderId="1" xfId="1" applyNumberFormat="1" applyFont="1" applyFill="1" applyBorder="1" applyAlignment="1">
      <alignment horizontal="center" vertical="center"/>
    </xf>
    <xf numFmtId="0" fontId="1" fillId="16" borderId="1" xfId="0" applyFont="1" applyFill="1" applyBorder="1" applyAlignment="1">
      <alignment horizontal="center"/>
    </xf>
    <xf numFmtId="0" fontId="2" fillId="16" borderId="1" xfId="0" applyFont="1" applyFill="1" applyBorder="1" applyAlignment="1">
      <alignment horizont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164" fontId="2" fillId="0" borderId="1" xfId="1" applyNumberFormat="1" applyFont="1" applyBorder="1" applyAlignment="1">
      <alignment horizontal="right" vertical="center"/>
    </xf>
    <xf numFmtId="0" fontId="25" fillId="0" borderId="2" xfId="0" applyFont="1" applyBorder="1" applyAlignment="1">
      <alignment horizontal="center" vertical="center"/>
    </xf>
    <xf numFmtId="3" fontId="6" fillId="9" borderId="30" xfId="0" applyNumberFormat="1" applyFont="1" applyFill="1" applyBorder="1" applyAlignment="1">
      <alignment horizontal="center"/>
    </xf>
    <xf numFmtId="164" fontId="0" fillId="0" borderId="1" xfId="0" applyNumberFormat="1" applyBorder="1"/>
    <xf numFmtId="0" fontId="9" fillId="9" borderId="12" xfId="0" applyFont="1" applyFill="1" applyBorder="1" applyAlignment="1">
      <alignment horizontal="center"/>
    </xf>
    <xf numFmtId="0" fontId="30" fillId="9" borderId="16" xfId="0" applyFont="1" applyFill="1" applyBorder="1" applyAlignment="1" applyProtection="1">
      <alignment horizontal="center" vertical="center" wrapText="1"/>
      <protection locked="0"/>
    </xf>
    <xf numFmtId="0" fontId="31" fillId="0" borderId="1" xfId="0" applyFont="1" applyBorder="1" applyAlignment="1" applyProtection="1">
      <alignment horizontal="center" vertical="center" wrapText="1"/>
      <protection locked="0"/>
    </xf>
    <xf numFmtId="0" fontId="1" fillId="18" borderId="8" xfId="0" applyFont="1" applyFill="1" applyBorder="1" applyAlignment="1">
      <alignment vertical="center" wrapText="1"/>
    </xf>
    <xf numFmtId="0" fontId="1" fillId="19" borderId="8" xfId="0" applyFont="1" applyFill="1" applyBorder="1" applyAlignment="1">
      <alignment vertical="center" wrapText="1"/>
    </xf>
    <xf numFmtId="0" fontId="1" fillId="20" borderId="8" xfId="0" applyFont="1" applyFill="1" applyBorder="1" applyAlignment="1">
      <alignment vertical="center" wrapText="1"/>
    </xf>
    <xf numFmtId="0" fontId="1" fillId="21" borderId="8" xfId="0" applyFont="1" applyFill="1" applyBorder="1" applyAlignment="1">
      <alignment vertical="center" wrapText="1"/>
    </xf>
    <xf numFmtId="0" fontId="1" fillId="22" borderId="8" xfId="0" applyFont="1" applyFill="1" applyBorder="1" applyAlignment="1">
      <alignment vertical="center" wrapText="1"/>
    </xf>
    <xf numFmtId="0" fontId="1" fillId="23" borderId="8" xfId="0" applyFont="1" applyFill="1" applyBorder="1" applyAlignment="1">
      <alignment vertical="center" wrapText="1"/>
    </xf>
    <xf numFmtId="0" fontId="6" fillId="9" borderId="8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vertical="center" wrapText="1"/>
    </xf>
    <xf numFmtId="0" fontId="1" fillId="24" borderId="8" xfId="0" applyFont="1" applyFill="1" applyBorder="1" applyAlignment="1">
      <alignment vertical="center" wrapText="1"/>
    </xf>
    <xf numFmtId="0" fontId="1" fillId="25" borderId="8" xfId="0" applyFont="1" applyFill="1" applyBorder="1" applyAlignment="1">
      <alignment vertical="center" wrapText="1"/>
    </xf>
    <xf numFmtId="0" fontId="1" fillId="26" borderId="8" xfId="0" applyFont="1" applyFill="1" applyBorder="1" applyAlignment="1">
      <alignment vertical="center" wrapText="1"/>
    </xf>
    <xf numFmtId="0" fontId="1" fillId="27" borderId="8" xfId="0" applyFont="1" applyFill="1" applyBorder="1" applyAlignment="1">
      <alignment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19" borderId="1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 vertical="center" wrapText="1"/>
    </xf>
    <xf numFmtId="0" fontId="1" fillId="21" borderId="1" xfId="0" applyFont="1" applyFill="1" applyBorder="1" applyAlignment="1">
      <alignment horizontal="center" vertical="center" wrapText="1"/>
    </xf>
    <xf numFmtId="0" fontId="1" fillId="22" borderId="1" xfId="0" applyFont="1" applyFill="1" applyBorder="1" applyAlignment="1">
      <alignment horizontal="center" vertical="center" wrapText="1"/>
    </xf>
    <xf numFmtId="0" fontId="1" fillId="23" borderId="1" xfId="0" applyFont="1" applyFill="1" applyBorder="1" applyAlignment="1">
      <alignment horizontal="center" vertical="center" wrapText="1"/>
    </xf>
    <xf numFmtId="0" fontId="1" fillId="24" borderId="1" xfId="0" applyFont="1" applyFill="1" applyBorder="1" applyAlignment="1">
      <alignment horizontal="center" vertical="center" wrapText="1"/>
    </xf>
    <xf numFmtId="0" fontId="1" fillId="25" borderId="1" xfId="0" applyFont="1" applyFill="1" applyBorder="1" applyAlignment="1">
      <alignment horizontal="center" vertical="center" wrapText="1"/>
    </xf>
    <xf numFmtId="0" fontId="1" fillId="26" borderId="1" xfId="0" applyFont="1" applyFill="1" applyBorder="1" applyAlignment="1">
      <alignment horizontal="center" vertical="center"/>
    </xf>
    <xf numFmtId="0" fontId="1" fillId="27" borderId="1" xfId="0" applyFont="1" applyFill="1" applyBorder="1" applyAlignment="1">
      <alignment horizontal="center" vertical="center" wrapText="1"/>
    </xf>
    <xf numFmtId="0" fontId="6" fillId="9" borderId="25" xfId="0" applyFont="1" applyFill="1" applyBorder="1" applyAlignment="1">
      <alignment horizontal="left"/>
    </xf>
    <xf numFmtId="0" fontId="33" fillId="0" borderId="0" xfId="0" applyFont="1"/>
    <xf numFmtId="0" fontId="5" fillId="9" borderId="25" xfId="0" applyFont="1" applyFill="1" applyBorder="1" applyAlignment="1">
      <alignment horizontal="center"/>
    </xf>
    <xf numFmtId="0" fontId="5" fillId="9" borderId="46" xfId="0" applyFont="1" applyFill="1" applyBorder="1" applyAlignment="1">
      <alignment horizontal="center"/>
    </xf>
    <xf numFmtId="0" fontId="5" fillId="9" borderId="40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165" fontId="20" fillId="0" borderId="0" xfId="0" quotePrefix="1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0" fontId="6" fillId="9" borderId="47" xfId="0" applyFont="1" applyFill="1" applyBorder="1" applyAlignment="1">
      <alignment horizontal="right"/>
    </xf>
    <xf numFmtId="0" fontId="6" fillId="9" borderId="19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right"/>
    </xf>
    <xf numFmtId="4" fontId="6" fillId="9" borderId="14" xfId="0" applyNumberFormat="1" applyFont="1" applyFill="1" applyBorder="1"/>
    <xf numFmtId="0" fontId="25" fillId="5" borderId="1" xfId="0" applyFont="1" applyFill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5" fillId="0" borderId="2" xfId="0" applyFont="1" applyBorder="1" applyAlignment="1" applyProtection="1">
      <alignment horizontal="center" vertical="center"/>
      <protection locked="0"/>
    </xf>
    <xf numFmtId="0" fontId="1" fillId="8" borderId="3" xfId="0" applyFont="1" applyFill="1" applyBorder="1" applyAlignment="1">
      <alignment horizontal="center"/>
    </xf>
    <xf numFmtId="0" fontId="25" fillId="7" borderId="1" xfId="0" applyFont="1" applyFill="1" applyBorder="1" applyAlignment="1" applyProtection="1">
      <alignment horizontal="center" vertical="center"/>
      <protection locked="0"/>
    </xf>
    <xf numFmtId="164" fontId="4" fillId="0" borderId="1" xfId="1" applyNumberFormat="1" applyFont="1" applyBorder="1" applyAlignment="1">
      <alignment horizontal="center"/>
    </xf>
    <xf numFmtId="4" fontId="6" fillId="9" borderId="16" xfId="0" applyNumberFormat="1" applyFont="1" applyFill="1" applyBorder="1"/>
    <xf numFmtId="0" fontId="0" fillId="0" borderId="1" xfId="0" applyBorder="1"/>
    <xf numFmtId="0" fontId="3" fillId="0" borderId="1" xfId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1" fillId="15" borderId="1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2" fontId="2" fillId="0" borderId="1" xfId="1" applyNumberFormat="1" applyFont="1" applyBorder="1" applyAlignment="1">
      <alignment horizontal="center" vertical="center"/>
    </xf>
    <xf numFmtId="2" fontId="22" fillId="0" borderId="0" xfId="2" applyNumberFormat="1"/>
    <xf numFmtId="0" fontId="6" fillId="9" borderId="20" xfId="0" applyFont="1" applyFill="1" applyBorder="1" applyAlignment="1">
      <alignment horizontal="right"/>
    </xf>
    <xf numFmtId="164" fontId="6" fillId="9" borderId="16" xfId="0" applyNumberFormat="1" applyFont="1" applyFill="1" applyBorder="1"/>
    <xf numFmtId="164" fontId="5" fillId="9" borderId="11" xfId="0" applyNumberFormat="1" applyFont="1" applyFill="1" applyBorder="1"/>
    <xf numFmtId="164" fontId="6" fillId="9" borderId="11" xfId="0" applyNumberFormat="1" applyFont="1" applyFill="1" applyBorder="1"/>
    <xf numFmtId="0" fontId="25" fillId="0" borderId="0" xfId="0" applyFont="1" applyAlignment="1">
      <alignment horizontal="left"/>
    </xf>
    <xf numFmtId="2" fontId="8" fillId="0" borderId="0" xfId="0" applyNumberFormat="1" applyFont="1"/>
    <xf numFmtId="0" fontId="8" fillId="9" borderId="42" xfId="0" applyFont="1" applyFill="1" applyBorder="1" applyAlignment="1">
      <alignment horizontal="left"/>
    </xf>
    <xf numFmtId="0" fontId="36" fillId="9" borderId="38" xfId="2" applyFont="1" applyFill="1" applyBorder="1" applyAlignment="1">
      <alignment horizontal="center" vertical="center"/>
    </xf>
    <xf numFmtId="0" fontId="38" fillId="0" borderId="0" xfId="0" applyFont="1" applyAlignment="1">
      <alignment horizontal="center"/>
    </xf>
    <xf numFmtId="0" fontId="38" fillId="0" borderId="0" xfId="0" applyFont="1"/>
    <xf numFmtId="0" fontId="39" fillId="9" borderId="11" xfId="0" applyFont="1" applyFill="1" applyBorder="1" applyAlignment="1">
      <alignment horizontal="left"/>
    </xf>
    <xf numFmtId="0" fontId="40" fillId="9" borderId="38" xfId="2" applyFont="1" applyFill="1" applyBorder="1" applyAlignment="1">
      <alignment horizontal="center" vertical="center"/>
    </xf>
    <xf numFmtId="0" fontId="40" fillId="9" borderId="42" xfId="2" applyFont="1" applyFill="1" applyBorder="1" applyAlignment="1">
      <alignment horizontal="center"/>
    </xf>
    <xf numFmtId="0" fontId="40" fillId="9" borderId="41" xfId="2" applyFont="1" applyFill="1" applyBorder="1" applyAlignment="1">
      <alignment horizontal="center"/>
    </xf>
    <xf numFmtId="0" fontId="40" fillId="9" borderId="25" xfId="2" applyFont="1" applyFill="1" applyBorder="1" applyAlignment="1">
      <alignment horizontal="center" vertical="center"/>
    </xf>
    <xf numFmtId="0" fontId="40" fillId="9" borderId="24" xfId="2" applyFont="1" applyFill="1" applyBorder="1" applyAlignment="1">
      <alignment horizontal="center"/>
    </xf>
    <xf numFmtId="0" fontId="40" fillId="9" borderId="41" xfId="2" applyFont="1" applyFill="1" applyBorder="1" applyAlignment="1">
      <alignment horizontal="center" vertical="center"/>
    </xf>
    <xf numFmtId="0" fontId="40" fillId="9" borderId="47" xfId="2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40" fillId="9" borderId="0" xfId="2" applyFont="1" applyFill="1" applyAlignment="1">
      <alignment horizontal="center"/>
    </xf>
    <xf numFmtId="0" fontId="40" fillId="9" borderId="25" xfId="2" applyFont="1" applyFill="1" applyBorder="1" applyAlignment="1">
      <alignment horizontal="center"/>
    </xf>
    <xf numFmtId="0" fontId="40" fillId="9" borderId="45" xfId="2" applyFont="1" applyFill="1" applyBorder="1" applyAlignment="1">
      <alignment horizontal="center" vertical="center"/>
    </xf>
    <xf numFmtId="0" fontId="40" fillId="9" borderId="0" xfId="2" applyFont="1" applyFill="1" applyAlignment="1">
      <alignment horizontal="center" vertical="center"/>
    </xf>
    <xf numFmtId="0" fontId="40" fillId="9" borderId="40" xfId="2" applyFont="1" applyFill="1" applyBorder="1" applyAlignment="1">
      <alignment horizontal="center" vertical="center"/>
    </xf>
    <xf numFmtId="0" fontId="40" fillId="9" borderId="46" xfId="2" applyFont="1" applyFill="1" applyBorder="1" applyAlignment="1">
      <alignment horizontal="center"/>
    </xf>
    <xf numFmtId="0" fontId="40" fillId="9" borderId="20" xfId="2" applyFont="1" applyFill="1" applyBorder="1" applyAlignment="1">
      <alignment horizontal="center"/>
    </xf>
    <xf numFmtId="0" fontId="40" fillId="9" borderId="40" xfId="2" applyFont="1" applyFill="1" applyBorder="1" applyAlignment="1">
      <alignment horizontal="center"/>
    </xf>
    <xf numFmtId="0" fontId="41" fillId="9" borderId="12" xfId="2" applyFont="1" applyFill="1" applyBorder="1" applyAlignment="1">
      <alignment horizontal="center"/>
    </xf>
    <xf numFmtId="0" fontId="36" fillId="9" borderId="12" xfId="2" applyFont="1" applyFill="1" applyBorder="1" applyAlignment="1">
      <alignment horizontal="center"/>
    </xf>
    <xf numFmtId="0" fontId="41" fillId="9" borderId="11" xfId="2" applyFont="1" applyFill="1" applyBorder="1" applyAlignment="1">
      <alignment horizontal="center"/>
    </xf>
    <xf numFmtId="0" fontId="24" fillId="0" borderId="0" xfId="2" applyFont="1" applyAlignment="1" applyProtection="1">
      <alignment horizontal="center"/>
    </xf>
    <xf numFmtId="0" fontId="40" fillId="9" borderId="17" xfId="2" applyFont="1" applyFill="1" applyBorder="1" applyAlignment="1">
      <alignment horizontal="center"/>
    </xf>
    <xf numFmtId="0" fontId="40" fillId="9" borderId="14" xfId="2" applyFont="1" applyFill="1" applyBorder="1" applyAlignment="1">
      <alignment horizontal="center"/>
    </xf>
    <xf numFmtId="0" fontId="1" fillId="29" borderId="3" xfId="0" applyFont="1" applyFill="1" applyBorder="1" applyAlignment="1">
      <alignment horizontal="center" vertical="center" wrapText="1"/>
    </xf>
    <xf numFmtId="0" fontId="2" fillId="29" borderId="1" xfId="0" applyFont="1" applyFill="1" applyBorder="1" applyAlignment="1" applyProtection="1">
      <alignment horizontal="center" vertical="center"/>
      <protection locked="0"/>
    </xf>
    <xf numFmtId="0" fontId="1" fillId="30" borderId="3" xfId="0" applyFont="1" applyFill="1" applyBorder="1" applyAlignment="1">
      <alignment horizontal="center" vertical="center" wrapText="1"/>
    </xf>
    <xf numFmtId="0" fontId="2" fillId="30" borderId="1" xfId="0" applyFont="1" applyFill="1" applyBorder="1" applyAlignment="1" applyProtection="1">
      <alignment horizontal="center" vertical="center"/>
      <protection locked="0"/>
    </xf>
    <xf numFmtId="0" fontId="1" fillId="31" borderId="3" xfId="0" applyFont="1" applyFill="1" applyBorder="1" applyAlignment="1">
      <alignment horizontal="center" vertical="center" wrapText="1"/>
    </xf>
    <xf numFmtId="0" fontId="2" fillId="31" borderId="1" xfId="0" applyFont="1" applyFill="1" applyBorder="1" applyAlignment="1" applyProtection="1">
      <alignment horizontal="center" vertical="center"/>
      <protection locked="0"/>
    </xf>
    <xf numFmtId="0" fontId="1" fillId="20" borderId="3" xfId="0" applyFont="1" applyFill="1" applyBorder="1" applyAlignment="1">
      <alignment horizontal="center" vertical="center" wrapText="1"/>
    </xf>
    <xf numFmtId="0" fontId="2" fillId="20" borderId="1" xfId="0" applyFont="1" applyFill="1" applyBorder="1" applyAlignment="1" applyProtection="1">
      <alignment horizontal="center" vertical="center"/>
      <protection locked="0"/>
    </xf>
    <xf numFmtId="0" fontId="1" fillId="21" borderId="3" xfId="0" applyFont="1" applyFill="1" applyBorder="1" applyAlignment="1">
      <alignment horizontal="center" vertical="center" wrapText="1"/>
    </xf>
    <xf numFmtId="0" fontId="2" fillId="21" borderId="1" xfId="0" applyFont="1" applyFill="1" applyBorder="1" applyAlignment="1" applyProtection="1">
      <alignment horizontal="center" vertical="center"/>
      <protection locked="0"/>
    </xf>
    <xf numFmtId="0" fontId="1" fillId="22" borderId="3" xfId="0" applyFont="1" applyFill="1" applyBorder="1" applyAlignment="1">
      <alignment horizontal="center" vertical="center" wrapText="1"/>
    </xf>
    <xf numFmtId="0" fontId="2" fillId="22" borderId="1" xfId="0" applyFont="1" applyFill="1" applyBorder="1" applyAlignment="1" applyProtection="1">
      <alignment horizontal="center" vertical="center"/>
      <protection locked="0"/>
    </xf>
    <xf numFmtId="0" fontId="1" fillId="23" borderId="3" xfId="0" applyFont="1" applyFill="1" applyBorder="1" applyAlignment="1">
      <alignment horizontal="center" vertical="center" wrapText="1"/>
    </xf>
    <xf numFmtId="0" fontId="2" fillId="23" borderId="3" xfId="0" applyFont="1" applyFill="1" applyBorder="1" applyAlignment="1" applyProtection="1">
      <alignment horizontal="center" vertical="center"/>
      <protection locked="0"/>
    </xf>
    <xf numFmtId="0" fontId="1" fillId="32" borderId="3" xfId="0" applyFont="1" applyFill="1" applyBorder="1" applyAlignment="1">
      <alignment horizontal="center" vertical="center" wrapText="1"/>
    </xf>
    <xf numFmtId="0" fontId="2" fillId="32" borderId="2" xfId="0" applyFont="1" applyFill="1" applyBorder="1" applyAlignment="1" applyProtection="1">
      <alignment horizontal="center" vertical="center"/>
      <protection locked="0"/>
    </xf>
    <xf numFmtId="0" fontId="1" fillId="33" borderId="3" xfId="0" applyFont="1" applyFill="1" applyBorder="1" applyAlignment="1">
      <alignment horizontal="center" vertical="center" wrapText="1"/>
    </xf>
    <xf numFmtId="0" fontId="2" fillId="33" borderId="1" xfId="0" applyFont="1" applyFill="1" applyBorder="1" applyAlignment="1" applyProtection="1">
      <alignment horizontal="center" vertical="center"/>
      <protection locked="0"/>
    </xf>
    <xf numFmtId="0" fontId="1" fillId="34" borderId="3" xfId="0" applyFont="1" applyFill="1" applyBorder="1" applyAlignment="1">
      <alignment horizontal="center" vertical="center" wrapText="1"/>
    </xf>
    <xf numFmtId="0" fontId="2" fillId="34" borderId="1" xfId="0" applyFont="1" applyFill="1" applyBorder="1" applyAlignment="1" applyProtection="1">
      <alignment horizontal="center" vertical="center"/>
      <protection locked="0"/>
    </xf>
    <xf numFmtId="0" fontId="1" fillId="35" borderId="4" xfId="0" applyFont="1" applyFill="1" applyBorder="1" applyAlignment="1">
      <alignment horizontal="center" vertical="center" wrapText="1"/>
    </xf>
    <xf numFmtId="0" fontId="2" fillId="35" borderId="2" xfId="0" applyFont="1" applyFill="1" applyBorder="1" applyAlignment="1" applyProtection="1">
      <alignment horizontal="center" vertical="center"/>
      <protection locked="0"/>
    </xf>
    <xf numFmtId="0" fontId="1" fillId="36" borderId="4" xfId="0" applyFont="1" applyFill="1" applyBorder="1" applyAlignment="1">
      <alignment horizontal="center" vertical="center" wrapText="1"/>
    </xf>
    <xf numFmtId="0" fontId="1" fillId="37" borderId="1" xfId="0" applyFont="1" applyFill="1" applyBorder="1" applyAlignment="1">
      <alignment horizontal="center" vertical="center" wrapText="1"/>
    </xf>
    <xf numFmtId="0" fontId="2" fillId="29" borderId="1" xfId="0" applyFont="1" applyFill="1" applyBorder="1" applyAlignment="1">
      <alignment horizontal="center"/>
    </xf>
    <xf numFmtId="0" fontId="1" fillId="38" borderId="3" xfId="0" applyFont="1" applyFill="1" applyBorder="1" applyAlignment="1">
      <alignment horizontal="center" vertical="center" wrapText="1"/>
    </xf>
    <xf numFmtId="0" fontId="2" fillId="38" borderId="1" xfId="0" applyFont="1" applyFill="1" applyBorder="1" applyAlignment="1">
      <alignment horizontal="center"/>
    </xf>
    <xf numFmtId="0" fontId="2" fillId="30" borderId="2" xfId="0" applyFont="1" applyFill="1" applyBorder="1" applyAlignment="1" applyProtection="1">
      <alignment horizontal="center" vertical="center"/>
      <protection locked="0"/>
    </xf>
    <xf numFmtId="0" fontId="2" fillId="31" borderId="2" xfId="0" applyFont="1" applyFill="1" applyBorder="1" applyAlignment="1" applyProtection="1">
      <alignment horizontal="center" vertical="center"/>
      <protection locked="0"/>
    </xf>
    <xf numFmtId="0" fontId="25" fillId="31" borderId="1" xfId="0" applyFont="1" applyFill="1" applyBorder="1" applyAlignment="1" applyProtection="1">
      <alignment horizontal="center" vertical="center"/>
      <protection locked="0"/>
    </xf>
    <xf numFmtId="0" fontId="2" fillId="21" borderId="2" xfId="0" applyFont="1" applyFill="1" applyBorder="1" applyAlignment="1" applyProtection="1">
      <alignment horizontal="center" vertical="center"/>
      <protection locked="0"/>
    </xf>
    <xf numFmtId="0" fontId="2" fillId="22" borderId="2" xfId="0" applyFont="1" applyFill="1" applyBorder="1" applyAlignment="1" applyProtection="1">
      <alignment horizontal="center" vertical="center"/>
      <protection locked="0"/>
    </xf>
    <xf numFmtId="0" fontId="25" fillId="22" borderId="1" xfId="0" applyFont="1" applyFill="1" applyBorder="1" applyAlignment="1" applyProtection="1">
      <alignment horizontal="center" vertical="center"/>
      <protection locked="0"/>
    </xf>
    <xf numFmtId="0" fontId="2" fillId="23" borderId="4" xfId="0" applyFont="1" applyFill="1" applyBorder="1" applyAlignment="1" applyProtection="1">
      <alignment horizontal="center" vertical="center"/>
      <protection locked="0"/>
    </xf>
    <xf numFmtId="0" fontId="25" fillId="23" borderId="3" xfId="0" applyFont="1" applyFill="1" applyBorder="1" applyAlignment="1" applyProtection="1">
      <alignment horizontal="center" vertical="center"/>
      <protection locked="0"/>
    </xf>
    <xf numFmtId="0" fontId="2" fillId="10" borderId="2" xfId="0" applyFont="1" applyFill="1" applyBorder="1" applyAlignment="1" applyProtection="1">
      <alignment horizontal="center" vertical="center"/>
      <protection locked="0"/>
    </xf>
    <xf numFmtId="0" fontId="2" fillId="32" borderId="1" xfId="0" applyFont="1" applyFill="1" applyBorder="1" applyAlignment="1" applyProtection="1">
      <alignment horizontal="center" vertical="center"/>
      <protection locked="0"/>
    </xf>
    <xf numFmtId="0" fontId="1" fillId="32" borderId="1" xfId="0" applyFont="1" applyFill="1" applyBorder="1" applyAlignment="1">
      <alignment horizontal="center"/>
    </xf>
    <xf numFmtId="0" fontId="1" fillId="32" borderId="9" xfId="0" applyFont="1" applyFill="1" applyBorder="1" applyAlignment="1">
      <alignment horizontal="center"/>
    </xf>
    <xf numFmtId="0" fontId="1" fillId="32" borderId="1" xfId="0" applyFont="1" applyFill="1" applyBorder="1"/>
    <xf numFmtId="0" fontId="2" fillId="33" borderId="2" xfId="0" applyFont="1" applyFill="1" applyBorder="1" applyAlignment="1" applyProtection="1">
      <alignment horizontal="center" vertical="center"/>
      <protection locked="0"/>
    </xf>
    <xf numFmtId="0" fontId="2" fillId="34" borderId="2" xfId="0" applyFont="1" applyFill="1" applyBorder="1" applyAlignment="1" applyProtection="1">
      <alignment horizontal="center" vertical="center"/>
      <protection locked="0"/>
    </xf>
    <xf numFmtId="0" fontId="2" fillId="37" borderId="1" xfId="0" applyFont="1" applyFill="1" applyBorder="1" applyAlignment="1" applyProtection="1">
      <alignment horizontal="center" vertical="center"/>
      <protection locked="0"/>
    </xf>
    <xf numFmtId="0" fontId="2" fillId="27" borderId="1" xfId="0" applyFont="1" applyFill="1" applyBorder="1" applyAlignment="1" applyProtection="1">
      <alignment horizontal="center" vertical="center"/>
      <protection locked="0"/>
    </xf>
    <xf numFmtId="0" fontId="2" fillId="27" borderId="2" xfId="0" applyFont="1" applyFill="1" applyBorder="1" applyAlignment="1" applyProtection="1">
      <alignment horizontal="center" vertical="center"/>
      <protection locked="0"/>
    </xf>
    <xf numFmtId="0" fontId="1" fillId="39" borderId="1" xfId="0" applyFont="1" applyFill="1" applyBorder="1" applyAlignment="1">
      <alignment horizontal="center" vertical="center" wrapText="1"/>
    </xf>
    <xf numFmtId="0" fontId="25" fillId="39" borderId="1" xfId="0" applyFont="1" applyFill="1" applyBorder="1" applyAlignment="1" applyProtection="1">
      <alignment horizontal="center" vertical="center"/>
      <protection locked="0"/>
    </xf>
    <xf numFmtId="0" fontId="25" fillId="19" borderId="1" xfId="0" applyFont="1" applyFill="1" applyBorder="1" applyAlignment="1" applyProtection="1">
      <alignment horizontal="center" vertical="center"/>
      <protection locked="0"/>
    </xf>
    <xf numFmtId="0" fontId="25" fillId="21" borderId="1" xfId="0" applyFont="1" applyFill="1" applyBorder="1" applyAlignment="1" applyProtection="1">
      <alignment horizontal="center" vertical="center"/>
      <protection locked="0"/>
    </xf>
    <xf numFmtId="0" fontId="25" fillId="23" borderId="1" xfId="0" applyFont="1" applyFill="1" applyBorder="1" applyAlignment="1" applyProtection="1">
      <alignment horizontal="center" vertical="center"/>
      <protection locked="0"/>
    </xf>
    <xf numFmtId="0" fontId="2" fillId="33" borderId="1" xfId="0" applyFont="1" applyFill="1" applyBorder="1" applyAlignment="1">
      <alignment horizontal="center" vertical="center"/>
    </xf>
    <xf numFmtId="0" fontId="1" fillId="40" borderId="3" xfId="0" applyFont="1" applyFill="1" applyBorder="1" applyAlignment="1">
      <alignment horizontal="center" vertical="center" wrapText="1"/>
    </xf>
    <xf numFmtId="0" fontId="25" fillId="40" borderId="1" xfId="0" applyFont="1" applyFill="1" applyBorder="1" applyAlignment="1" applyProtection="1">
      <alignment horizontal="center" vertical="center"/>
      <protection locked="0"/>
    </xf>
    <xf numFmtId="0" fontId="30" fillId="9" borderId="0" xfId="0" applyFont="1" applyFill="1" applyAlignment="1" applyProtection="1">
      <alignment horizontal="center" vertical="center" wrapText="1"/>
      <protection locked="0"/>
    </xf>
    <xf numFmtId="0" fontId="40" fillId="9" borderId="11" xfId="2" applyFont="1" applyFill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2" fontId="1" fillId="0" borderId="5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42" fillId="9" borderId="25" xfId="0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1" fillId="41" borderId="3" xfId="0" applyFont="1" applyFill="1" applyBorder="1" applyAlignment="1">
      <alignment horizontal="center" vertical="center" wrapText="1"/>
    </xf>
    <xf numFmtId="0" fontId="25" fillId="41" borderId="1" xfId="0" applyFont="1" applyFill="1" applyBorder="1" applyAlignment="1" applyProtection="1">
      <alignment horizontal="center" vertical="center"/>
      <protection locked="0"/>
    </xf>
    <xf numFmtId="0" fontId="2" fillId="30" borderId="1" xfId="0" quotePrefix="1" applyFont="1" applyFill="1" applyBorder="1" applyAlignment="1" applyProtection="1">
      <alignment horizontal="center" vertical="center"/>
      <protection locked="0"/>
    </xf>
    <xf numFmtId="9" fontId="2" fillId="29" borderId="1" xfId="0" quotePrefix="1" applyNumberFormat="1" applyFont="1" applyFill="1" applyBorder="1" applyAlignment="1" applyProtection="1">
      <alignment horizontal="center" vertical="center"/>
      <protection locked="0"/>
    </xf>
    <xf numFmtId="9" fontId="2" fillId="20" borderId="1" xfId="0" quotePrefix="1" applyNumberFormat="1" applyFont="1" applyFill="1" applyBorder="1" applyAlignment="1" applyProtection="1">
      <alignment horizontal="center" vertical="center"/>
      <protection locked="0"/>
    </xf>
    <xf numFmtId="9" fontId="2" fillId="22" borderId="1" xfId="0" quotePrefix="1" applyNumberFormat="1" applyFont="1" applyFill="1" applyBorder="1" applyAlignment="1" applyProtection="1">
      <alignment horizontal="center" vertical="center"/>
      <protection locked="0"/>
    </xf>
    <xf numFmtId="9" fontId="2" fillId="23" borderId="3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1" xfId="0" quotePrefix="1" applyFont="1" applyFill="1" applyBorder="1" applyAlignment="1" applyProtection="1">
      <alignment horizontal="center" vertical="center"/>
      <protection locked="0"/>
    </xf>
    <xf numFmtId="0" fontId="2" fillId="35" borderId="2" xfId="0" quotePrefix="1" applyFont="1" applyFill="1" applyBorder="1" applyAlignment="1" applyProtection="1">
      <alignment horizontal="center" vertical="center"/>
      <protection locked="0"/>
    </xf>
    <xf numFmtId="0" fontId="2" fillId="32" borderId="2" xfId="0" quotePrefix="1" applyFont="1" applyFill="1" applyBorder="1" applyAlignment="1" applyProtection="1">
      <alignment horizontal="center" vertical="center"/>
      <protection locked="0"/>
    </xf>
    <xf numFmtId="0" fontId="2" fillId="33" borderId="1" xfId="0" quotePrefix="1" applyFont="1" applyFill="1" applyBorder="1" applyAlignment="1" applyProtection="1">
      <alignment horizontal="center" vertical="center"/>
      <protection locked="0"/>
    </xf>
    <xf numFmtId="9" fontId="2" fillId="4" borderId="1" xfId="0" quotePrefix="1" applyNumberFormat="1" applyFont="1" applyFill="1" applyBorder="1" applyAlignment="1" applyProtection="1">
      <alignment horizontal="center" vertical="center"/>
      <protection locked="0"/>
    </xf>
    <xf numFmtId="0" fontId="2" fillId="34" borderId="1" xfId="0" quotePrefix="1" applyFont="1" applyFill="1" applyBorder="1" applyAlignment="1" applyProtection="1">
      <alignment horizontal="center" vertical="center"/>
      <protection locked="0"/>
    </xf>
    <xf numFmtId="0" fontId="40" fillId="9" borderId="39" xfId="2" applyFont="1" applyFill="1" applyBorder="1" applyAlignment="1">
      <alignment horizontal="center"/>
    </xf>
    <xf numFmtId="0" fontId="27" fillId="9" borderId="46" xfId="0" applyFont="1" applyFill="1" applyBorder="1" applyAlignment="1">
      <alignment horizontal="center"/>
    </xf>
    <xf numFmtId="0" fontId="44" fillId="9" borderId="12" xfId="2" applyFont="1" applyFill="1" applyBorder="1" applyAlignment="1">
      <alignment horizontal="center"/>
    </xf>
    <xf numFmtId="0" fontId="40" fillId="9" borderId="48" xfId="2" applyFont="1" applyFill="1" applyBorder="1" applyAlignment="1">
      <alignment horizontal="center" vertical="center"/>
    </xf>
    <xf numFmtId="0" fontId="40" fillId="9" borderId="11" xfId="2" applyFont="1" applyFill="1" applyBorder="1" applyAlignment="1">
      <alignment horizontal="center" vertical="center"/>
    </xf>
    <xf numFmtId="0" fontId="40" fillId="9" borderId="18" xfId="2" applyFont="1" applyFill="1" applyBorder="1" applyAlignment="1">
      <alignment horizontal="center" vertical="center"/>
    </xf>
    <xf numFmtId="0" fontId="43" fillId="9" borderId="0" xfId="0" applyFont="1" applyFill="1" applyAlignment="1">
      <alignment horizontal="center"/>
    </xf>
    <xf numFmtId="0" fontId="43" fillId="9" borderId="14" xfId="0" applyFont="1" applyFill="1" applyBorder="1" applyAlignment="1">
      <alignment horizontal="center"/>
    </xf>
    <xf numFmtId="0" fontId="43" fillId="9" borderId="11" xfId="0" applyFont="1" applyFill="1" applyBorder="1" applyAlignment="1">
      <alignment horizontal="center"/>
    </xf>
    <xf numFmtId="0" fontId="43" fillId="9" borderId="16" xfId="0" applyFont="1" applyFill="1" applyBorder="1" applyAlignment="1">
      <alignment horizontal="center"/>
    </xf>
    <xf numFmtId="0" fontId="6" fillId="9" borderId="42" xfId="0" applyFont="1" applyFill="1" applyBorder="1" applyAlignment="1">
      <alignment horizontal="left"/>
    </xf>
    <xf numFmtId="0" fontId="6" fillId="9" borderId="24" xfId="0" applyFont="1" applyFill="1" applyBorder="1" applyAlignment="1">
      <alignment horizontal="left"/>
    </xf>
    <xf numFmtId="0" fontId="36" fillId="9" borderId="45" xfId="2" applyFont="1" applyFill="1" applyBorder="1" applyAlignment="1">
      <alignment horizontal="center" vertical="center"/>
    </xf>
    <xf numFmtId="0" fontId="2" fillId="0" borderId="49" xfId="1" applyFont="1" applyBorder="1" applyAlignment="1">
      <alignment horizontal="center"/>
    </xf>
    <xf numFmtId="0" fontId="2" fillId="0" borderId="51" xfId="1" applyFont="1" applyBorder="1" applyAlignment="1">
      <alignment horizontal="center"/>
    </xf>
    <xf numFmtId="0" fontId="2" fillId="0" borderId="50" xfId="1" applyFont="1" applyBorder="1" applyAlignment="1">
      <alignment horizontal="center"/>
    </xf>
    <xf numFmtId="0" fontId="37" fillId="9" borderId="25" xfId="2" applyFont="1" applyFill="1" applyBorder="1" applyAlignment="1">
      <alignment horizontal="center"/>
    </xf>
    <xf numFmtId="0" fontId="46" fillId="9" borderId="25" xfId="2" applyFont="1" applyFill="1" applyBorder="1" applyAlignment="1">
      <alignment horizontal="center"/>
    </xf>
    <xf numFmtId="2" fontId="47" fillId="0" borderId="0" xfId="0" applyNumberFormat="1" applyFont="1"/>
    <xf numFmtId="2" fontId="48" fillId="0" borderId="0" xfId="2" applyNumberFormat="1" applyFont="1"/>
    <xf numFmtId="0" fontId="25" fillId="42" borderId="1" xfId="0" applyFont="1" applyFill="1" applyBorder="1" applyAlignment="1" applyProtection="1">
      <alignment horizontal="center" vertical="center"/>
      <protection locked="0"/>
    </xf>
    <xf numFmtId="0" fontId="25" fillId="42" borderId="3" xfId="0" applyFont="1" applyFill="1" applyBorder="1" applyAlignment="1" applyProtection="1">
      <alignment horizontal="center" vertical="center"/>
      <protection locked="0"/>
    </xf>
    <xf numFmtId="0" fontId="1" fillId="15" borderId="3" xfId="0" applyFont="1" applyFill="1" applyBorder="1" applyAlignment="1">
      <alignment horizontal="center"/>
    </xf>
    <xf numFmtId="0" fontId="25" fillId="43" borderId="1" xfId="0" applyFont="1" applyFill="1" applyBorder="1" applyAlignment="1" applyProtection="1">
      <alignment horizontal="center" vertical="center"/>
      <protection locked="0"/>
    </xf>
    <xf numFmtId="0" fontId="25" fillId="27" borderId="1" xfId="0" applyFont="1" applyFill="1" applyBorder="1" applyAlignment="1" applyProtection="1">
      <alignment horizontal="center" vertical="center"/>
      <protection locked="0"/>
    </xf>
    <xf numFmtId="0" fontId="49" fillId="41" borderId="3" xfId="0" applyFont="1" applyFill="1" applyBorder="1" applyAlignment="1">
      <alignment horizontal="center" vertical="center" wrapText="1"/>
    </xf>
    <xf numFmtId="0" fontId="49" fillId="19" borderId="3" xfId="0" applyFont="1" applyFill="1" applyBorder="1" applyAlignment="1">
      <alignment horizontal="center" vertical="center" wrapText="1"/>
    </xf>
    <xf numFmtId="0" fontId="49" fillId="31" borderId="3" xfId="0" applyFont="1" applyFill="1" applyBorder="1" applyAlignment="1">
      <alignment horizontal="center" vertical="center" wrapText="1"/>
    </xf>
    <xf numFmtId="0" fontId="49" fillId="21" borderId="3" xfId="0" applyFont="1" applyFill="1" applyBorder="1" applyAlignment="1">
      <alignment horizontal="center" vertical="center" wrapText="1"/>
    </xf>
    <xf numFmtId="0" fontId="49" fillId="22" borderId="3" xfId="0" applyFont="1" applyFill="1" applyBorder="1" applyAlignment="1">
      <alignment horizontal="center" vertical="center" wrapText="1"/>
    </xf>
    <xf numFmtId="0" fontId="49" fillId="42" borderId="3" xfId="0" applyFont="1" applyFill="1" applyBorder="1" applyAlignment="1">
      <alignment horizontal="center" vertical="center" wrapText="1"/>
    </xf>
    <xf numFmtId="0" fontId="49" fillId="23" borderId="1" xfId="0" applyFont="1" applyFill="1" applyBorder="1" applyAlignment="1">
      <alignment horizontal="center" vertical="center" wrapText="1"/>
    </xf>
    <xf numFmtId="0" fontId="49" fillId="43" borderId="1" xfId="0" applyFont="1" applyFill="1" applyBorder="1" applyAlignment="1">
      <alignment horizontal="center" vertical="center" wrapText="1"/>
    </xf>
    <xf numFmtId="0" fontId="50" fillId="9" borderId="3" xfId="0" applyFont="1" applyFill="1" applyBorder="1" applyAlignment="1">
      <alignment horizontal="center" vertical="center" wrapText="1"/>
    </xf>
    <xf numFmtId="0" fontId="49" fillId="2" borderId="4" xfId="0" applyFont="1" applyFill="1" applyBorder="1" applyAlignment="1">
      <alignment horizontal="center" vertical="center" wrapText="1"/>
    </xf>
    <xf numFmtId="0" fontId="49" fillId="27" borderId="8" xfId="0" applyFont="1" applyFill="1" applyBorder="1" applyAlignment="1">
      <alignment horizontal="center" vertical="center" wrapText="1"/>
    </xf>
    <xf numFmtId="0" fontId="1" fillId="0" borderId="0" xfId="0" applyFont="1"/>
    <xf numFmtId="0" fontId="1" fillId="19" borderId="8" xfId="0" applyFont="1" applyFill="1" applyBorder="1" applyAlignment="1">
      <alignment horizontal="center" vertical="center" wrapText="1"/>
    </xf>
    <xf numFmtId="2" fontId="56" fillId="44" borderId="1" xfId="0" applyNumberFormat="1" applyFont="1" applyFill="1" applyBorder="1" applyAlignment="1">
      <alignment horizontal="center" vertical="center"/>
    </xf>
    <xf numFmtId="0" fontId="27" fillId="9" borderId="41" xfId="0" applyFont="1" applyFill="1" applyBorder="1" applyAlignment="1">
      <alignment horizontal="center"/>
    </xf>
    <xf numFmtId="0" fontId="37" fillId="9" borderId="11" xfId="2" applyFont="1" applyFill="1" applyBorder="1" applyAlignment="1">
      <alignment horizontal="center"/>
    </xf>
    <xf numFmtId="0" fontId="37" fillId="9" borderId="47" xfId="2" applyFont="1" applyFill="1" applyBorder="1" applyAlignment="1">
      <alignment horizontal="center"/>
    </xf>
    <xf numFmtId="0" fontId="2" fillId="32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7" borderId="1" xfId="0" applyFont="1" applyFill="1" applyBorder="1" applyAlignment="1">
      <alignment horizontal="center" vertical="center" wrapText="1"/>
    </xf>
    <xf numFmtId="0" fontId="5" fillId="9" borderId="11" xfId="0" applyFont="1" applyFill="1" applyBorder="1" applyAlignment="1">
      <alignment horizontal="center"/>
    </xf>
    <xf numFmtId="0" fontId="36" fillId="9" borderId="11" xfId="2" applyFont="1" applyFill="1" applyBorder="1" applyAlignment="1">
      <alignment horizontal="center"/>
    </xf>
    <xf numFmtId="0" fontId="36" fillId="9" borderId="11" xfId="2" applyFont="1" applyFill="1" applyBorder="1" applyAlignment="1">
      <alignment horizontal="center" vertical="center"/>
    </xf>
    <xf numFmtId="0" fontId="40" fillId="9" borderId="30" xfId="2" applyFont="1" applyFill="1" applyBorder="1" applyAlignment="1">
      <alignment horizontal="center"/>
    </xf>
    <xf numFmtId="0" fontId="40" fillId="9" borderId="12" xfId="2" applyFont="1" applyFill="1" applyBorder="1" applyAlignment="1">
      <alignment horizontal="center"/>
    </xf>
    <xf numFmtId="0" fontId="40" fillId="28" borderId="12" xfId="2" applyFont="1" applyFill="1" applyBorder="1" applyAlignment="1">
      <alignment horizontal="center"/>
    </xf>
    <xf numFmtId="0" fontId="37" fillId="9" borderId="12" xfId="2" applyFont="1" applyFill="1" applyBorder="1" applyAlignment="1">
      <alignment horizontal="center"/>
    </xf>
    <xf numFmtId="2" fontId="0" fillId="0" borderId="0" xfId="0" applyNumberFormat="1"/>
    <xf numFmtId="0" fontId="27" fillId="9" borderId="40" xfId="0" applyFont="1" applyFill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4" fontId="12" fillId="5" borderId="1" xfId="0" applyNumberFormat="1" applyFont="1" applyFill="1" applyBorder="1"/>
    <xf numFmtId="3" fontId="12" fillId="0" borderId="1" xfId="0" applyNumberFormat="1" applyFont="1" applyBorder="1" applyAlignment="1">
      <alignment horizontal="right" vertical="center"/>
    </xf>
    <xf numFmtId="3" fontId="12" fillId="5" borderId="1" xfId="0" applyNumberFormat="1" applyFont="1" applyFill="1" applyBorder="1"/>
    <xf numFmtId="2" fontId="12" fillId="9" borderId="1" xfId="0" applyNumberFormat="1" applyFont="1" applyFill="1" applyBorder="1"/>
    <xf numFmtId="0" fontId="58" fillId="9" borderId="46" xfId="2" applyFont="1" applyFill="1" applyBorder="1" applyAlignment="1">
      <alignment horizontal="center"/>
    </xf>
    <xf numFmtId="0" fontId="58" fillId="9" borderId="41" xfId="2" applyFont="1" applyFill="1" applyBorder="1" applyAlignment="1">
      <alignment horizontal="center"/>
    </xf>
    <xf numFmtId="0" fontId="37" fillId="9" borderId="25" xfId="2" applyFont="1" applyFill="1" applyBorder="1" applyAlignment="1">
      <alignment horizontal="center" vertical="center"/>
    </xf>
    <xf numFmtId="0" fontId="13" fillId="9" borderId="0" xfId="0" applyFont="1" applyFill="1"/>
    <xf numFmtId="0" fontId="2" fillId="0" borderId="0" xfId="0" applyFont="1" applyAlignment="1">
      <alignment wrapText="1"/>
    </xf>
    <xf numFmtId="0" fontId="9" fillId="9" borderId="33" xfId="0" applyFont="1" applyFill="1" applyBorder="1" applyAlignment="1">
      <alignment horizontal="center" wrapText="1"/>
    </xf>
    <xf numFmtId="0" fontId="9" fillId="9" borderId="11" xfId="0" applyFont="1" applyFill="1" applyBorder="1" applyAlignment="1">
      <alignment horizontal="center" wrapText="1"/>
    </xf>
    <xf numFmtId="0" fontId="6" fillId="9" borderId="11" xfId="0" applyFont="1" applyFill="1" applyBorder="1" applyAlignment="1">
      <alignment wrapText="1"/>
    </xf>
    <xf numFmtId="1" fontId="8" fillId="0" borderId="9" xfId="0" applyNumberFormat="1" applyFont="1" applyBorder="1" applyAlignment="1">
      <alignment horizontal="center" vertical="center" wrapText="1"/>
    </xf>
    <xf numFmtId="1" fontId="8" fillId="9" borderId="9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9" borderId="32" xfId="0" applyFont="1" applyFill="1" applyBorder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38" borderId="1" xfId="0" applyFont="1" applyFill="1" applyBorder="1" applyAlignment="1">
      <alignment horizontal="center" wrapText="1"/>
    </xf>
    <xf numFmtId="0" fontId="2" fillId="30" borderId="1" xfId="0" applyFont="1" applyFill="1" applyBorder="1" applyAlignment="1" applyProtection="1">
      <alignment horizontal="center" vertical="center" wrapText="1"/>
      <protection locked="0"/>
    </xf>
    <xf numFmtId="0" fontId="2" fillId="31" borderId="1" xfId="0" applyFont="1" applyFill="1" applyBorder="1" applyAlignment="1" applyProtection="1">
      <alignment horizontal="center" vertical="center" wrapText="1"/>
      <protection locked="0"/>
    </xf>
    <xf numFmtId="0" fontId="2" fillId="21" borderId="1" xfId="0" applyFont="1" applyFill="1" applyBorder="1" applyAlignment="1" applyProtection="1">
      <alignment horizontal="center" vertical="center" wrapText="1"/>
      <protection locked="0"/>
    </xf>
    <xf numFmtId="0" fontId="2" fillId="14" borderId="1" xfId="0" applyFont="1" applyFill="1" applyBorder="1" applyAlignment="1">
      <alignment horizontal="center" wrapText="1"/>
    </xf>
    <xf numFmtId="0" fontId="5" fillId="9" borderId="11" xfId="0" applyFont="1" applyFill="1" applyBorder="1" applyAlignment="1" applyProtection="1">
      <alignment horizontal="center" vertical="center" wrapText="1"/>
      <protection locked="0"/>
    </xf>
    <xf numFmtId="0" fontId="2" fillId="10" borderId="1" xfId="0" applyFont="1" applyFill="1" applyBorder="1" applyAlignment="1">
      <alignment horizontal="center" wrapText="1"/>
    </xf>
    <xf numFmtId="0" fontId="2" fillId="33" borderId="1" xfId="0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7" xfId="0" applyBorder="1"/>
    <xf numFmtId="0" fontId="59" fillId="45" borderId="53" xfId="0" applyFont="1" applyFill="1" applyBorder="1" applyAlignment="1">
      <alignment vertical="center"/>
    </xf>
    <xf numFmtId="0" fontId="5" fillId="9" borderId="0" xfId="0" applyFont="1" applyFill="1" applyAlignment="1" applyProtection="1">
      <alignment horizontal="center" vertical="center" wrapText="1"/>
      <protection locked="0"/>
    </xf>
    <xf numFmtId="0" fontId="2" fillId="0" borderId="54" xfId="0" applyFont="1" applyBorder="1" applyAlignment="1">
      <alignment horizontal="center" vertical="center"/>
    </xf>
    <xf numFmtId="0" fontId="60" fillId="9" borderId="41" xfId="2" applyFont="1" applyFill="1" applyBorder="1" applyAlignment="1">
      <alignment horizontal="center"/>
    </xf>
    <xf numFmtId="0" fontId="60" fillId="9" borderId="46" xfId="2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29" borderId="8" xfId="0" applyFont="1" applyFill="1" applyBorder="1" applyAlignment="1" applyProtection="1">
      <alignment horizontal="center" vertical="center"/>
      <protection locked="0"/>
    </xf>
    <xf numFmtId="0" fontId="2" fillId="30" borderId="8" xfId="0" applyFont="1" applyFill="1" applyBorder="1" applyAlignment="1" applyProtection="1">
      <alignment horizontal="center" vertical="center"/>
      <protection locked="0"/>
    </xf>
    <xf numFmtId="0" fontId="2" fillId="31" borderId="8" xfId="0" applyFont="1" applyFill="1" applyBorder="1" applyAlignment="1" applyProtection="1">
      <alignment horizontal="center" vertical="center"/>
      <protection locked="0"/>
    </xf>
    <xf numFmtId="0" fontId="2" fillId="21" borderId="8" xfId="0" applyFont="1" applyFill="1" applyBorder="1" applyAlignment="1" applyProtection="1">
      <alignment horizontal="center" vertical="center"/>
      <protection locked="0"/>
    </xf>
    <xf numFmtId="0" fontId="2" fillId="22" borderId="8" xfId="0" applyFont="1" applyFill="1" applyBorder="1" applyAlignment="1" applyProtection="1">
      <alignment horizontal="center" vertical="center"/>
      <protection locked="0"/>
    </xf>
    <xf numFmtId="0" fontId="2" fillId="23" borderId="49" xfId="0" applyFont="1" applyFill="1" applyBorder="1" applyAlignment="1" applyProtection="1">
      <alignment horizontal="center" vertical="center"/>
      <protection locked="0"/>
    </xf>
    <xf numFmtId="0" fontId="5" fillId="9" borderId="14" xfId="0" applyFont="1" applyFill="1" applyBorder="1" applyAlignment="1" applyProtection="1">
      <alignment horizontal="center" vertical="center"/>
      <protection locked="0"/>
    </xf>
    <xf numFmtId="0" fontId="2" fillId="10" borderId="5" xfId="0" applyFont="1" applyFill="1" applyBorder="1" applyAlignment="1" applyProtection="1">
      <alignment horizontal="center" vertical="center"/>
      <protection locked="0"/>
    </xf>
    <xf numFmtId="0" fontId="2" fillId="32" borderId="5" xfId="0" applyFont="1" applyFill="1" applyBorder="1" applyAlignment="1" applyProtection="1">
      <alignment horizontal="center" vertical="center"/>
      <protection locked="0"/>
    </xf>
    <xf numFmtId="0" fontId="2" fillId="33" borderId="8" xfId="0" applyFont="1" applyFill="1" applyBorder="1" applyAlignment="1" applyProtection="1">
      <alignment horizontal="center" vertical="center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34" borderId="8" xfId="0" applyFont="1" applyFill="1" applyBorder="1" applyAlignment="1" applyProtection="1">
      <alignment horizontal="center" vertical="center"/>
      <protection locked="0"/>
    </xf>
    <xf numFmtId="0" fontId="2" fillId="11" borderId="8" xfId="0" applyFont="1" applyFill="1" applyBorder="1" applyAlignment="1" applyProtection="1">
      <alignment horizontal="center" vertical="center"/>
      <protection locked="0"/>
    </xf>
    <xf numFmtId="0" fontId="2" fillId="27" borderId="8" xfId="0" applyFont="1" applyFill="1" applyBorder="1" applyAlignment="1" applyProtection="1">
      <alignment horizontal="center" vertical="center"/>
      <protection locked="0"/>
    </xf>
    <xf numFmtId="0" fontId="2" fillId="8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14" borderId="1" xfId="0" applyFont="1" applyFill="1" applyBorder="1" applyAlignment="1">
      <alignment horizontal="center" vertical="center"/>
    </xf>
    <xf numFmtId="3" fontId="6" fillId="9" borderId="11" xfId="0" applyNumberFormat="1" applyFont="1" applyFill="1" applyBorder="1" applyAlignment="1">
      <alignment horizontal="center"/>
    </xf>
    <xf numFmtId="0" fontId="6" fillId="9" borderId="39" xfId="0" applyFont="1" applyFill="1" applyBorder="1"/>
    <xf numFmtId="0" fontId="61" fillId="0" borderId="0" xfId="2" applyFont="1" applyAlignment="1" applyProtection="1">
      <alignment horizontal="center"/>
    </xf>
    <xf numFmtId="0" fontId="62" fillId="9" borderId="12" xfId="2" applyFont="1" applyFill="1" applyBorder="1" applyAlignment="1">
      <alignment horizontal="center"/>
    </xf>
    <xf numFmtId="0" fontId="17" fillId="0" borderId="1" xfId="0" applyFont="1" applyBorder="1" applyAlignment="1">
      <alignment horizontal="center" vertical="center"/>
    </xf>
    <xf numFmtId="2" fontId="51" fillId="13" borderId="1" xfId="0" applyNumberFormat="1" applyFont="1" applyFill="1" applyBorder="1" applyAlignment="1">
      <alignment horizontal="center" vertical="center"/>
    </xf>
    <xf numFmtId="0" fontId="6" fillId="9" borderId="17" xfId="0" applyFont="1" applyFill="1" applyBorder="1" applyAlignment="1">
      <alignment horizont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6" fillId="9" borderId="0" xfId="0" applyFont="1" applyFill="1" applyAlignment="1">
      <alignment horizontal="center"/>
    </xf>
    <xf numFmtId="0" fontId="6" fillId="9" borderId="39" xfId="0" applyFont="1" applyFill="1" applyBorder="1" applyAlignment="1">
      <alignment horizontal="center"/>
    </xf>
    <xf numFmtId="0" fontId="2" fillId="0" borderId="4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61" fillId="0" borderId="0" xfId="2" applyFont="1" applyAlignment="1" applyProtection="1">
      <alignment horizontal="center"/>
    </xf>
    <xf numFmtId="0" fontId="14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3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36" fillId="9" borderId="48" xfId="2" applyFont="1" applyFill="1" applyBorder="1" applyAlignment="1">
      <alignment horizontal="center" vertical="center"/>
    </xf>
    <xf numFmtId="0" fontId="36" fillId="9" borderId="17" xfId="2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38" borderId="1" xfId="0" applyFont="1" applyFill="1" applyBorder="1" applyAlignment="1">
      <alignment horizontal="center" vertical="center"/>
    </xf>
    <xf numFmtId="0" fontId="2" fillId="30" borderId="1" xfId="0" applyFont="1" applyFill="1" applyBorder="1" applyAlignment="1" applyProtection="1">
      <alignment horizontal="center" vertical="center"/>
      <protection locked="0"/>
    </xf>
    <xf numFmtId="0" fontId="1" fillId="27" borderId="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8" borderId="1" xfId="0" applyFont="1" applyFill="1" applyBorder="1" applyAlignment="1">
      <alignment horizontal="center" vertical="center"/>
    </xf>
    <xf numFmtId="0" fontId="2" fillId="33" borderId="1" xfId="0" applyFont="1" applyFill="1" applyBorder="1" applyAlignment="1" applyProtection="1">
      <alignment horizontal="center" vertical="center"/>
      <protection locked="0"/>
    </xf>
    <xf numFmtId="0" fontId="2" fillId="10" borderId="1" xfId="0" applyFont="1" applyFill="1" applyBorder="1" applyAlignment="1" applyProtection="1">
      <alignment horizontal="center" vertical="center"/>
      <protection locked="0"/>
    </xf>
    <xf numFmtId="0" fontId="6" fillId="9" borderId="13" xfId="0" applyFont="1" applyFill="1" applyBorder="1" applyAlignment="1">
      <alignment horizontal="center"/>
    </xf>
    <xf numFmtId="0" fontId="2" fillId="31" borderId="1" xfId="0" applyFont="1" applyFill="1" applyBorder="1" applyAlignment="1" applyProtection="1">
      <alignment horizontal="center" vertical="center"/>
      <protection locked="0"/>
    </xf>
    <xf numFmtId="0" fontId="2" fillId="21" borderId="1" xfId="0" applyFont="1" applyFill="1" applyBorder="1" applyAlignment="1" applyProtection="1">
      <alignment horizontal="center" vertical="center"/>
      <protection locked="0"/>
    </xf>
    <xf numFmtId="0" fontId="2" fillId="23" borderId="1" xfId="0" applyFont="1" applyFill="1" applyBorder="1" applyAlignment="1" applyProtection="1">
      <alignment horizontal="center" vertical="center"/>
      <protection locked="0"/>
    </xf>
    <xf numFmtId="2" fontId="52" fillId="17" borderId="1" xfId="0" applyNumberFormat="1" applyFont="1" applyFill="1" applyBorder="1" applyAlignment="1">
      <alignment horizontal="center" vertical="center"/>
    </xf>
    <xf numFmtId="2" fontId="51" fillId="13" borderId="0" xfId="0" applyNumberFormat="1" applyFont="1" applyFill="1" applyAlignment="1">
      <alignment horizontal="center" vertical="center"/>
    </xf>
    <xf numFmtId="0" fontId="6" fillId="9" borderId="17" xfId="0" applyFont="1" applyFill="1" applyBorder="1" applyAlignment="1">
      <alignment horizontal="center" wrapText="1"/>
    </xf>
    <xf numFmtId="0" fontId="6" fillId="9" borderId="13" xfId="0" applyFont="1" applyFill="1" applyBorder="1" applyAlignment="1">
      <alignment horizontal="center" wrapText="1"/>
    </xf>
    <xf numFmtId="2" fontId="51" fillId="13" borderId="8" xfId="0" applyNumberFormat="1" applyFont="1" applyFill="1" applyBorder="1" applyAlignment="1">
      <alignment horizontal="center" vertical="center"/>
    </xf>
    <xf numFmtId="2" fontId="51" fillId="13" borderId="9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6" fillId="9" borderId="52" xfId="0" applyFont="1" applyFill="1" applyBorder="1" applyAlignment="1">
      <alignment horizontal="center"/>
    </xf>
    <xf numFmtId="0" fontId="6" fillId="9" borderId="7" xfId="0" applyFont="1" applyFill="1" applyBorder="1" applyAlignment="1">
      <alignment horizontal="center"/>
    </xf>
    <xf numFmtId="0" fontId="57" fillId="0" borderId="36" xfId="0" applyFont="1" applyBorder="1" applyAlignment="1">
      <alignment horizontal="center" vertical="center"/>
    </xf>
    <xf numFmtId="0" fontId="57" fillId="0" borderId="26" xfId="0" applyFont="1" applyBorder="1" applyAlignment="1">
      <alignment horizontal="center" vertical="center"/>
    </xf>
    <xf numFmtId="2" fontId="13" fillId="13" borderId="1" xfId="0" applyNumberFormat="1" applyFont="1" applyFill="1" applyBorder="1" applyAlignment="1">
      <alignment horizontal="center" vertical="center"/>
    </xf>
  </cellXfs>
  <cellStyles count="14">
    <cellStyle name="Comma 2" xfId="9" xr:uid="{9ABB5036-C305-4E74-82A1-C7CE7EF646A2}"/>
    <cellStyle name="Excel Built-in Normal" xfId="1" xr:uid="{00000000-0005-0000-0000-000000000000}"/>
    <cellStyle name="Lien hypertexte" xfId="2" builtinId="8"/>
    <cellStyle name="Monétaire 2" xfId="13" xr:uid="{19AC7FE6-BD41-43C5-8D34-C6180925CD87}"/>
    <cellStyle name="Normal" xfId="0" builtinId="0"/>
    <cellStyle name="Normal 2" xfId="8" xr:uid="{295841B2-3B28-4AAD-A1D6-D1F581FA9EDC}"/>
    <cellStyle name="Normal 3" xfId="5" xr:uid="{EBDA3939-A280-43DE-8E4C-85DD23C2E41A}"/>
    <cellStyle name="Normal 4" xfId="6" xr:uid="{F385391F-2584-4237-B4A6-E840FE89CF39}"/>
    <cellStyle name="Normal 5" xfId="11" xr:uid="{238DEDEF-6CE9-4ECF-8E67-CCB9EE328F93}"/>
    <cellStyle name="Normal 6" xfId="10" xr:uid="{51429B94-B5E0-4597-B9B1-7FD6EF6E54AD}"/>
    <cellStyle name="Normalny 3" xfId="4" xr:uid="{580A62F9-1112-4EB6-A42B-CD0A62AD75BA}"/>
    <cellStyle name="Normalny 4" xfId="3" xr:uid="{59E3DD0C-6875-4571-8D5C-DB9EE39AD30C}"/>
    <cellStyle name="Percent 2" xfId="7" xr:uid="{574A2E74-CD2B-4E95-872B-0C2D901909AC}"/>
    <cellStyle name="Pourcentage 2" xfId="12" xr:uid="{50258D0F-7AE1-4259-B9B0-48EDEA450106}"/>
  </cellStyles>
  <dxfs count="0"/>
  <tableStyles count="0" defaultTableStyle="TableStyleMedium9" defaultPivotStyle="PivotStyleLight16"/>
  <colors>
    <mruColors>
      <color rgb="FF7EBAB5"/>
      <color rgb="FF7F868A"/>
      <color rgb="FF8C969D"/>
      <color rgb="FF990066"/>
      <color rgb="FFBB1E10"/>
      <color rgb="FFFF9B00"/>
      <color rgb="FFFACA30"/>
      <color rgb="FFB0B0A9"/>
      <color rgb="FF007CB0"/>
      <color rgb="FF008B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258536</xdr:colOff>
      <xdr:row>0</xdr:row>
      <xdr:rowOff>149682</xdr:rowOff>
    </xdr:from>
    <xdr:to>
      <xdr:col>0</xdr:col>
      <xdr:colOff>2190752</xdr:colOff>
      <xdr:row>0</xdr:row>
      <xdr:rowOff>1914778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536" y="149682"/>
          <a:ext cx="1932216" cy="1758746"/>
        </a:xfrm>
        <a:prstGeom prst="rect">
          <a:avLst/>
        </a:prstGeom>
      </xdr:spPr>
    </xdr:pic>
    <xdr:clientData/>
  </xdr:twoCellAnchor>
  <xdr:twoCellAnchor editAs="oneCell">
    <xdr:from>
      <xdr:col>0</xdr:col>
      <xdr:colOff>2433920</xdr:colOff>
      <xdr:row>0</xdr:row>
      <xdr:rowOff>316137</xdr:rowOff>
    </xdr:from>
    <xdr:to>
      <xdr:col>2</xdr:col>
      <xdr:colOff>45302</xdr:colOff>
      <xdr:row>0</xdr:row>
      <xdr:rowOff>1683655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48EA9A5-1D4C-8B38-602D-F9737A016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433920" y="316137"/>
          <a:ext cx="1434989" cy="136751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139701</xdr:colOff>
      <xdr:row>9</xdr:row>
      <xdr:rowOff>88900</xdr:rowOff>
    </xdr:from>
    <xdr:to>
      <xdr:col>0</xdr:col>
      <xdr:colOff>1592581</xdr:colOff>
      <xdr:row>9</xdr:row>
      <xdr:rowOff>1425479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FEE1FD8-689B-413D-B332-37B596720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701" y="2235200"/>
          <a:ext cx="1452880" cy="133657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639535</xdr:colOff>
      <xdr:row>9</xdr:row>
      <xdr:rowOff>122464</xdr:rowOff>
    </xdr:from>
    <xdr:to>
      <xdr:col>0</xdr:col>
      <xdr:colOff>2096225</xdr:colOff>
      <xdr:row>9</xdr:row>
      <xdr:rowOff>1455233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F085D908-4D8D-43AF-9241-A773697C68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8142" y="2326821"/>
          <a:ext cx="1456690" cy="13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1270001</xdr:colOff>
      <xdr:row>9</xdr:row>
      <xdr:rowOff>95250</xdr:rowOff>
    </xdr:from>
    <xdr:to>
      <xdr:col>0</xdr:col>
      <xdr:colOff>2722881</xdr:colOff>
      <xdr:row>9</xdr:row>
      <xdr:rowOff>1431829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1" y="2349500"/>
          <a:ext cx="1460500" cy="133657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1024042</xdr:colOff>
      <xdr:row>9</xdr:row>
      <xdr:rowOff>109166</xdr:rowOff>
    </xdr:from>
    <xdr:to>
      <xdr:col>0</xdr:col>
      <xdr:colOff>2476922</xdr:colOff>
      <xdr:row>9</xdr:row>
      <xdr:rowOff>1464795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042" y="2313523"/>
          <a:ext cx="1452880" cy="13480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1222376</xdr:colOff>
      <xdr:row>9</xdr:row>
      <xdr:rowOff>95250</xdr:rowOff>
    </xdr:from>
    <xdr:to>
      <xdr:col>0</xdr:col>
      <xdr:colOff>2703011</xdr:colOff>
      <xdr:row>9</xdr:row>
      <xdr:rowOff>1387908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EC035BC-5960-4E04-BBC1-E03341020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48782" y="2321719"/>
          <a:ext cx="1480635" cy="128821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966787</xdr:colOff>
      <xdr:row>9</xdr:row>
      <xdr:rowOff>128587</xdr:rowOff>
    </xdr:from>
    <xdr:to>
      <xdr:col>0</xdr:col>
      <xdr:colOff>2430462</xdr:colOff>
      <xdr:row>10</xdr:row>
      <xdr:rowOff>9111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3131CC61-D23B-487D-B285-C4C6DEC2B5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2355056"/>
          <a:ext cx="1466850" cy="136324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1268971</xdr:colOff>
      <xdr:row>9</xdr:row>
      <xdr:rowOff>81952</xdr:rowOff>
    </xdr:from>
    <xdr:to>
      <xdr:col>0</xdr:col>
      <xdr:colOff>1275321</xdr:colOff>
      <xdr:row>9</xdr:row>
      <xdr:rowOff>189806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971" y="2225077"/>
          <a:ext cx="6350" cy="107854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884466</xdr:colOff>
      <xdr:row>9</xdr:row>
      <xdr:rowOff>95239</xdr:rowOff>
    </xdr:from>
    <xdr:to>
      <xdr:col>0</xdr:col>
      <xdr:colOff>2321106</xdr:colOff>
      <xdr:row>9</xdr:row>
      <xdr:rowOff>1467938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466" y="2217953"/>
          <a:ext cx="1436640" cy="1372699"/>
        </a:xfrm>
        <a:prstGeom prst="rect">
          <a:avLst/>
        </a:prstGeom>
      </xdr:spPr>
    </xdr:pic>
    <xdr:clientData/>
  </xdr:twoCellAnchor>
  <xdr:twoCellAnchor editAs="oneCell">
    <xdr:from>
      <xdr:col>0</xdr:col>
      <xdr:colOff>1268971</xdr:colOff>
      <xdr:row>9</xdr:row>
      <xdr:rowOff>81952</xdr:rowOff>
    </xdr:from>
    <xdr:to>
      <xdr:col>0</xdr:col>
      <xdr:colOff>1275321</xdr:colOff>
      <xdr:row>9</xdr:row>
      <xdr:rowOff>189806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9510D534-7010-4E20-A872-0A20AA677C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781" y="2236507"/>
          <a:ext cx="6350" cy="105949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884466</xdr:colOff>
      <xdr:row>9</xdr:row>
      <xdr:rowOff>95239</xdr:rowOff>
    </xdr:from>
    <xdr:to>
      <xdr:col>0</xdr:col>
      <xdr:colOff>2321106</xdr:colOff>
      <xdr:row>9</xdr:row>
      <xdr:rowOff>1467938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DB2D5B86-0909-4339-B109-E3C1BE1837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371" y="2251699"/>
          <a:ext cx="1434735" cy="1365079"/>
        </a:xfrm>
        <a:prstGeom prst="rect">
          <a:avLst/>
        </a:prstGeom>
      </xdr:spPr>
    </xdr:pic>
    <xdr:clientData/>
  </xdr:twoCellAnchor>
  <xdr:twoCellAnchor editAs="oneCell">
    <xdr:from>
      <xdr:col>0</xdr:col>
      <xdr:colOff>1268971</xdr:colOff>
      <xdr:row>9</xdr:row>
      <xdr:rowOff>81952</xdr:rowOff>
    </xdr:from>
    <xdr:to>
      <xdr:col>0</xdr:col>
      <xdr:colOff>1275321</xdr:colOff>
      <xdr:row>9</xdr:row>
      <xdr:rowOff>189806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D970D79-7CFC-42D7-8F94-0D23221CA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2781" y="2236507"/>
          <a:ext cx="6350" cy="105949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884466</xdr:colOff>
      <xdr:row>9</xdr:row>
      <xdr:rowOff>95239</xdr:rowOff>
    </xdr:from>
    <xdr:to>
      <xdr:col>0</xdr:col>
      <xdr:colOff>2321106</xdr:colOff>
      <xdr:row>9</xdr:row>
      <xdr:rowOff>1467938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3E1A25C4-E32A-4039-A13F-49D415679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6371" y="2251699"/>
          <a:ext cx="1434735" cy="136507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1268971</xdr:colOff>
      <xdr:row>9</xdr:row>
      <xdr:rowOff>81952</xdr:rowOff>
    </xdr:from>
    <xdr:to>
      <xdr:col>1</xdr:col>
      <xdr:colOff>1275321</xdr:colOff>
      <xdr:row>9</xdr:row>
      <xdr:rowOff>189806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D2956EF7-4FBB-4DE9-AA23-6F833375AA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496" y="2225077"/>
          <a:ext cx="6350" cy="107854"/>
        </a:xfrm>
        <a:prstGeom prst="rect">
          <a:avLst/>
        </a:prstGeom>
      </xdr:spPr>
    </xdr:pic>
    <xdr:clientData/>
  </xdr:twoCellAnchor>
  <xdr:twoCellAnchor editAs="oneCell">
    <xdr:from>
      <xdr:col>1</xdr:col>
      <xdr:colOff>1268971</xdr:colOff>
      <xdr:row>9</xdr:row>
      <xdr:rowOff>81952</xdr:rowOff>
    </xdr:from>
    <xdr:to>
      <xdr:col>1</xdr:col>
      <xdr:colOff>1275321</xdr:colOff>
      <xdr:row>9</xdr:row>
      <xdr:rowOff>189806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5238639-6608-40EE-A4EA-FC6C04A55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496" y="2225077"/>
          <a:ext cx="6350" cy="107854"/>
        </a:xfrm>
        <a:prstGeom prst="rect">
          <a:avLst/>
        </a:prstGeom>
      </xdr:spPr>
    </xdr:pic>
    <xdr:clientData/>
  </xdr:twoCellAnchor>
  <xdr:twoCellAnchor editAs="oneCell">
    <xdr:from>
      <xdr:col>1</xdr:col>
      <xdr:colOff>1268971</xdr:colOff>
      <xdr:row>9</xdr:row>
      <xdr:rowOff>81952</xdr:rowOff>
    </xdr:from>
    <xdr:to>
      <xdr:col>1</xdr:col>
      <xdr:colOff>1275321</xdr:colOff>
      <xdr:row>9</xdr:row>
      <xdr:rowOff>189806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EFDB744-9664-4D6E-B3A6-A07F7CD86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496" y="2225077"/>
          <a:ext cx="6350" cy="107854"/>
        </a:xfrm>
        <a:prstGeom prst="rect">
          <a:avLst/>
        </a:prstGeom>
      </xdr:spPr>
    </xdr:pic>
    <xdr:clientData/>
  </xdr:twoCellAnchor>
  <xdr:twoCellAnchor editAs="oneCell">
    <xdr:from>
      <xdr:col>1</xdr:col>
      <xdr:colOff>823383</xdr:colOff>
      <xdr:row>9</xdr:row>
      <xdr:rowOff>117475</xdr:rowOff>
    </xdr:from>
    <xdr:to>
      <xdr:col>1</xdr:col>
      <xdr:colOff>2260023</xdr:colOff>
      <xdr:row>9</xdr:row>
      <xdr:rowOff>1490174</xdr:rowOff>
    </xdr:to>
    <xdr:pic>
      <xdr:nvPicPr>
        <xdr:cNvPr id="8" name="Image 7">
          <a:extLst>
            <a:ext uri="{FF2B5EF4-FFF2-40B4-BE49-F238E27FC236}">
              <a16:creationId xmlns:a16="http://schemas.microsoft.com/office/drawing/2014/main" id="{5B61F99F-D3D0-409F-8054-825F634C3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5383" y="2308225"/>
          <a:ext cx="1436640" cy="13726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719666</xdr:colOff>
      <xdr:row>9</xdr:row>
      <xdr:rowOff>84667</xdr:rowOff>
    </xdr:from>
    <xdr:to>
      <xdr:col>0</xdr:col>
      <xdr:colOff>2158211</xdr:colOff>
      <xdr:row>9</xdr:row>
      <xdr:rowOff>1473241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DB4DD65F-67CB-4606-A71F-543AD15A86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666" y="1947334"/>
          <a:ext cx="1436640" cy="13726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1268971</xdr:colOff>
      <xdr:row>9</xdr:row>
      <xdr:rowOff>81952</xdr:rowOff>
    </xdr:from>
    <xdr:to>
      <xdr:col>0</xdr:col>
      <xdr:colOff>1275321</xdr:colOff>
      <xdr:row>9</xdr:row>
      <xdr:rowOff>189806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971" y="2225077"/>
          <a:ext cx="1460500" cy="1336579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884466</xdr:colOff>
      <xdr:row>9</xdr:row>
      <xdr:rowOff>108847</xdr:rowOff>
    </xdr:from>
    <xdr:to>
      <xdr:col>0</xdr:col>
      <xdr:colOff>2323011</xdr:colOff>
      <xdr:row>9</xdr:row>
      <xdr:rowOff>1426916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466" y="2231561"/>
          <a:ext cx="1438545" cy="1331404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1268971</xdr:colOff>
      <xdr:row>9</xdr:row>
      <xdr:rowOff>81952</xdr:rowOff>
    </xdr:from>
    <xdr:to>
      <xdr:col>0</xdr:col>
      <xdr:colOff>1279131</xdr:colOff>
      <xdr:row>9</xdr:row>
      <xdr:rowOff>189806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AE0AA74-30EE-4F5E-893C-F68D578101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971" y="2225077"/>
          <a:ext cx="10160" cy="107854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884466</xdr:colOff>
      <xdr:row>9</xdr:row>
      <xdr:rowOff>108847</xdr:rowOff>
    </xdr:from>
    <xdr:to>
      <xdr:col>0</xdr:col>
      <xdr:colOff>2323011</xdr:colOff>
      <xdr:row>9</xdr:row>
      <xdr:rowOff>1469572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A37DBA1-7EE4-48BB-A280-C3637D3AA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466" y="2231561"/>
          <a:ext cx="1438545" cy="1360725"/>
        </a:xfrm>
        <a:prstGeom prst="rect">
          <a:avLst/>
        </a:prstGeom>
      </xdr:spPr>
    </xdr:pic>
    <xdr:clientData/>
  </xdr:twoCellAnchor>
  <xdr:twoCellAnchor editAs="oneCell">
    <xdr:from>
      <xdr:col>0</xdr:col>
      <xdr:colOff>1268971</xdr:colOff>
      <xdr:row>9</xdr:row>
      <xdr:rowOff>81952</xdr:rowOff>
    </xdr:from>
    <xdr:to>
      <xdr:col>0</xdr:col>
      <xdr:colOff>1279131</xdr:colOff>
      <xdr:row>9</xdr:row>
      <xdr:rowOff>189806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35A50121-3DF8-4D8A-BCCC-45F276B430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971" y="2225077"/>
          <a:ext cx="10160" cy="107854"/>
        </a:xfrm>
        <a:prstGeom prst="rect">
          <a:avLst/>
        </a:prstGeom>
      </xdr:spPr>
    </xdr:pic>
    <xdr:clientData/>
  </xdr:twoCellAnchor>
  <xdr:twoCellAnchor editAs="oneCell">
    <xdr:from>
      <xdr:col>0</xdr:col>
      <xdr:colOff>884466</xdr:colOff>
      <xdr:row>9</xdr:row>
      <xdr:rowOff>108847</xdr:rowOff>
    </xdr:from>
    <xdr:to>
      <xdr:col>0</xdr:col>
      <xdr:colOff>2323011</xdr:colOff>
      <xdr:row>9</xdr:row>
      <xdr:rowOff>1430726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5C17896-4D43-4B29-B5E8-C7A6BB599D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4466" y="2251972"/>
          <a:ext cx="1438545" cy="13218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s@artline-holds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tline-holds.com/produit/topdownjugs/" TargetMode="External"/><Relationship Id="rId2" Type="http://schemas.openxmlformats.org/officeDocument/2006/relationships/hyperlink" Target="https://www.artline-holds.com/produit/topdownjugs/" TargetMode="External"/><Relationship Id="rId1" Type="http://schemas.openxmlformats.org/officeDocument/2006/relationships/hyperlink" Target="https://www.artline-holds.com/en/product/alpha-setter-bag/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rtline-holds.com/en/product/firstline-pack-speed-kid/" TargetMode="External"/><Relationship Id="rId2" Type="http://schemas.openxmlformats.org/officeDocument/2006/relationships/hyperlink" Target="https://www.artline-holds.com/en/product/firstline-pack-speed-kid/" TargetMode="External"/><Relationship Id="rId1" Type="http://schemas.openxmlformats.org/officeDocument/2006/relationships/hyperlink" Target="https://www.artline-holds.com/en/product/firstline-pack-speed-kid/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rtline-holds.com/en/product/freshline-edges-1/" TargetMode="External"/><Relationship Id="rId21" Type="http://schemas.openxmlformats.org/officeDocument/2006/relationships/hyperlink" Target="https://www.artline-holds.com/en/product/freshline-bridges/" TargetMode="External"/><Relationship Id="rId42" Type="http://schemas.openxmlformats.org/officeDocument/2006/relationships/hyperlink" Target="https://www.artline-holds.com/en/product/stoneline-edges-1/" TargetMode="External"/><Relationship Id="rId47" Type="http://schemas.openxmlformats.org/officeDocument/2006/relationships/hyperlink" Target="https://www.artline-holds.com/en/product/stoneline-mega-jugs/" TargetMode="External"/><Relationship Id="rId63" Type="http://schemas.openxmlformats.org/officeDocument/2006/relationships/hyperlink" Target="https://www.artline-holds.com/en/product/tribeline-jugs-l1/" TargetMode="External"/><Relationship Id="rId68" Type="http://schemas.openxmlformats.org/officeDocument/2006/relationships/hyperlink" Target="https://www.artline-holds.com/en/product/tribeline-pinches-l2/" TargetMode="External"/><Relationship Id="rId84" Type="http://schemas.openxmlformats.org/officeDocument/2006/relationships/hyperlink" Target="https://www.artline-holds.com/en/product/tribeline-jugs-s1/" TargetMode="External"/><Relationship Id="rId89" Type="http://schemas.openxmlformats.org/officeDocument/2006/relationships/hyperlink" Target="https://www.artline-holds.com/en/product/proline-edges-3/" TargetMode="External"/><Relationship Id="rId16" Type="http://schemas.openxmlformats.org/officeDocument/2006/relationships/hyperlink" Target="https://www.artline-holds.com/en/product/firstline-foot-hand/" TargetMode="External"/><Relationship Id="rId11" Type="http://schemas.openxmlformats.org/officeDocument/2006/relationships/hyperlink" Target="https://www.artline-holds.com/en/product/bleauline-pocket-1/" TargetMode="External"/><Relationship Id="rId32" Type="http://schemas.openxmlformats.org/officeDocument/2006/relationships/hyperlink" Target="https://www.artline-holds.com/en/product/freshline-mini-crimps-1/" TargetMode="External"/><Relationship Id="rId37" Type="http://schemas.openxmlformats.org/officeDocument/2006/relationships/hyperlink" Target="https://www.artline-holds.com/en/product/freshline-pinches-3/" TargetMode="External"/><Relationship Id="rId53" Type="http://schemas.openxmlformats.org/officeDocument/2006/relationships/hyperlink" Target="https://www.artline-holds.com/en/product/tribeline-drop-l1/" TargetMode="External"/><Relationship Id="rId58" Type="http://schemas.openxmlformats.org/officeDocument/2006/relationships/hyperlink" Target="https://www.artline-holds.com/en/product/tribeline-drop-xl1/" TargetMode="External"/><Relationship Id="rId74" Type="http://schemas.openxmlformats.org/officeDocument/2006/relationships/hyperlink" Target="https://www.artline-holds.com/en/product/tribeline-pockets-l1/" TargetMode="External"/><Relationship Id="rId79" Type="http://schemas.openxmlformats.org/officeDocument/2006/relationships/hyperlink" Target="https://www.artline-holds.com/en/product/tribeline-twins-l1/" TargetMode="External"/><Relationship Id="rId5" Type="http://schemas.openxmlformats.org/officeDocument/2006/relationships/hyperlink" Target="https://www.artline-holds.com/en/product/bleauline-edges-1/" TargetMode="External"/><Relationship Id="rId90" Type="http://schemas.openxmlformats.org/officeDocument/2006/relationships/hyperlink" Target="https://www.artline-holds.com/en/product/proline-hueco-1/" TargetMode="External"/><Relationship Id="rId95" Type="http://schemas.openxmlformats.org/officeDocument/2006/relationships/hyperlink" Target="https://www.artline-holds.com/en/product/bridges-xl1/" TargetMode="External"/><Relationship Id="rId22" Type="http://schemas.openxmlformats.org/officeDocument/2006/relationships/hyperlink" Target="https://www.artline-holds.com/en/product/freshline-crimps-1/" TargetMode="External"/><Relationship Id="rId27" Type="http://schemas.openxmlformats.org/officeDocument/2006/relationships/hyperlink" Target="https://www.artline-holds.com/en/product/freshline-edges-2/" TargetMode="External"/><Relationship Id="rId43" Type="http://schemas.openxmlformats.org/officeDocument/2006/relationships/hyperlink" Target="https://www.artline-holds.com/en/product/stoneline-foot/" TargetMode="External"/><Relationship Id="rId48" Type="http://schemas.openxmlformats.org/officeDocument/2006/relationships/hyperlink" Target="https://www.artline-holds.com/en/product/stoneline-mini-crimps/" TargetMode="External"/><Relationship Id="rId64" Type="http://schemas.openxmlformats.org/officeDocument/2006/relationships/hyperlink" Target="https://www.artline-holds.com/en/product/tribeline-jugs-l2/" TargetMode="External"/><Relationship Id="rId69" Type="http://schemas.openxmlformats.org/officeDocument/2006/relationships/hyperlink" Target="https://www.artline-holds.com/en/product/tribeline-pinches-m1/" TargetMode="External"/><Relationship Id="rId80" Type="http://schemas.openxmlformats.org/officeDocument/2006/relationships/hyperlink" Target="https://www.artline-holds.com/en/product/tribeline-jugs-ml1/" TargetMode="External"/><Relationship Id="rId85" Type="http://schemas.openxmlformats.org/officeDocument/2006/relationships/hyperlink" Target="https://www.artline-holds.com/en/product/tribeline-jugs-s2/" TargetMode="External"/><Relationship Id="rId3" Type="http://schemas.openxmlformats.org/officeDocument/2006/relationships/hyperlink" Target="https://www.artline-holds.com/en/product/bleauline-crimps-3/" TargetMode="External"/><Relationship Id="rId12" Type="http://schemas.openxmlformats.org/officeDocument/2006/relationships/hyperlink" Target="https://www.artline-holds.com/en/product/bleauline-pocket-2/" TargetMode="External"/><Relationship Id="rId17" Type="http://schemas.openxmlformats.org/officeDocument/2006/relationships/hyperlink" Target="https://www.artline-holds.com/en/product/firstline-jugs-1/" TargetMode="External"/><Relationship Id="rId25" Type="http://schemas.openxmlformats.org/officeDocument/2006/relationships/hyperlink" Target="https://www.artline-holds.com/en/product/freshline-foot-2/" TargetMode="External"/><Relationship Id="rId33" Type="http://schemas.openxmlformats.org/officeDocument/2006/relationships/hyperlink" Target="https://www.artline-holds.com/en/product/freshline-mini-jugs-1/" TargetMode="External"/><Relationship Id="rId38" Type="http://schemas.openxmlformats.org/officeDocument/2006/relationships/hyperlink" Target="https://www.artline-holds.com/en/product/freshline-pockets-1/" TargetMode="External"/><Relationship Id="rId46" Type="http://schemas.openxmlformats.org/officeDocument/2006/relationships/hyperlink" Target="https://www.artline-holds.com/en/product/stoneline-large-jugs/" TargetMode="External"/><Relationship Id="rId59" Type="http://schemas.openxmlformats.org/officeDocument/2006/relationships/hyperlink" Target="https://www.artline-holds.com/en/product/tribeline-drop-xl2/" TargetMode="External"/><Relationship Id="rId67" Type="http://schemas.openxmlformats.org/officeDocument/2006/relationships/hyperlink" Target="https://www.artline-holds.com/en/product/tribeline-pinches-l1/" TargetMode="External"/><Relationship Id="rId20" Type="http://schemas.openxmlformats.org/officeDocument/2006/relationships/hyperlink" Target="https://www.artline-holds.com/en/product/firstline-mini-jugs-2/" TargetMode="External"/><Relationship Id="rId41" Type="http://schemas.openxmlformats.org/officeDocument/2006/relationships/hyperlink" Target="https://www.artline-holds.com/en/product/stoneline-crimps-1/" TargetMode="External"/><Relationship Id="rId54" Type="http://schemas.openxmlformats.org/officeDocument/2006/relationships/hyperlink" Target="https://www.artline-holds.com/en/product/tribeline-drop-l2/" TargetMode="External"/><Relationship Id="rId62" Type="http://schemas.openxmlformats.org/officeDocument/2006/relationships/hyperlink" Target="https://www.artline-holds.com/en/product/tribeline-drop-xl5/" TargetMode="External"/><Relationship Id="rId70" Type="http://schemas.openxmlformats.org/officeDocument/2006/relationships/hyperlink" Target="https://www.artline-holds.com/en/product/tribeline-pinches-xl1/" TargetMode="External"/><Relationship Id="rId75" Type="http://schemas.openxmlformats.org/officeDocument/2006/relationships/hyperlink" Target="https://www.artline-holds.com/en/product/tribeline-pockets-l2/" TargetMode="External"/><Relationship Id="rId83" Type="http://schemas.openxmlformats.org/officeDocument/2006/relationships/hyperlink" Target="https://www.artline-holds.com/en/product/tribeline-jugs-m2/" TargetMode="External"/><Relationship Id="rId88" Type="http://schemas.openxmlformats.org/officeDocument/2006/relationships/hyperlink" Target="https://www.artline-holds.com/en/product/proline-edges-2/" TargetMode="External"/><Relationship Id="rId91" Type="http://schemas.openxmlformats.org/officeDocument/2006/relationships/hyperlink" Target="https://www.artline-holds.com/en/product/proline-incut-edges-1/" TargetMode="External"/><Relationship Id="rId96" Type="http://schemas.openxmlformats.org/officeDocument/2006/relationships/printerSettings" Target="../printerSettings/printerSettings2.bin"/><Relationship Id="rId1" Type="http://schemas.openxmlformats.org/officeDocument/2006/relationships/hyperlink" Target="https://www.artline-holds.com/en/product/bleauline-crimps-1/" TargetMode="External"/><Relationship Id="rId6" Type="http://schemas.openxmlformats.org/officeDocument/2006/relationships/hyperlink" Target="https://www.artline-holds.com/en/product/bleauline-foot-1/" TargetMode="External"/><Relationship Id="rId15" Type="http://schemas.openxmlformats.org/officeDocument/2006/relationships/hyperlink" Target="https://www.artline-holds.com/en/product/firstline-foot-2/" TargetMode="External"/><Relationship Id="rId23" Type="http://schemas.openxmlformats.org/officeDocument/2006/relationships/hyperlink" Target="https://www.artline-holds.com/en/product/freshline-crimps-2/" TargetMode="External"/><Relationship Id="rId28" Type="http://schemas.openxmlformats.org/officeDocument/2006/relationships/hyperlink" Target="https://www.artline-holds.com/en/product/freshline-jugs-1/" TargetMode="External"/><Relationship Id="rId36" Type="http://schemas.openxmlformats.org/officeDocument/2006/relationships/hyperlink" Target="https://www.artline-holds.com/en/product/freshline-pinches-2/" TargetMode="External"/><Relationship Id="rId49" Type="http://schemas.openxmlformats.org/officeDocument/2006/relationships/hyperlink" Target="https://www.artline-holds.com/en/product/stoneline-mini-jugs/" TargetMode="External"/><Relationship Id="rId57" Type="http://schemas.openxmlformats.org/officeDocument/2006/relationships/hyperlink" Target="https://www.artline-holds.com/en/product/tribeline-drop-m3/" TargetMode="External"/><Relationship Id="rId10" Type="http://schemas.openxmlformats.org/officeDocument/2006/relationships/hyperlink" Target="https://www.artline-holds.com/en/product/bleauline-pinches-2/" TargetMode="External"/><Relationship Id="rId31" Type="http://schemas.openxmlformats.org/officeDocument/2006/relationships/hyperlink" Target="https://www.artline-holds.com/en/product/freshline-mega-jugs-2/" TargetMode="External"/><Relationship Id="rId44" Type="http://schemas.openxmlformats.org/officeDocument/2006/relationships/hyperlink" Target="https://www.artline-holds.com/en/product/stoneline-incut-edges/" TargetMode="External"/><Relationship Id="rId52" Type="http://schemas.openxmlformats.org/officeDocument/2006/relationships/hyperlink" Target="https://www.artline-holds.com/en/product/stoneline-pockets/" TargetMode="External"/><Relationship Id="rId60" Type="http://schemas.openxmlformats.org/officeDocument/2006/relationships/hyperlink" Target="https://www.artline-holds.com/en/product/tribeline-drop-xl3/" TargetMode="External"/><Relationship Id="rId65" Type="http://schemas.openxmlformats.org/officeDocument/2006/relationships/hyperlink" Target="https://www.artline-holds.com/en/product/tribeline-jugs-l3/" TargetMode="External"/><Relationship Id="rId73" Type="http://schemas.openxmlformats.org/officeDocument/2006/relationships/hyperlink" Target="https://www.artline-holds.com/en/product/tribeline-pinches-xxl2/" TargetMode="External"/><Relationship Id="rId78" Type="http://schemas.openxmlformats.org/officeDocument/2006/relationships/hyperlink" Target="https://www.artline-holds.com/en/product/tribeline-pockets-ml-2/" TargetMode="External"/><Relationship Id="rId81" Type="http://schemas.openxmlformats.org/officeDocument/2006/relationships/hyperlink" Target="https://www.artline-holds.com/en/product/tribeline-jugs-ml2/" TargetMode="External"/><Relationship Id="rId86" Type="http://schemas.openxmlformats.org/officeDocument/2006/relationships/hyperlink" Target="https://www.artline-holds.com/en/product/tribeline-twins-m1/" TargetMode="External"/><Relationship Id="rId94" Type="http://schemas.openxmlformats.org/officeDocument/2006/relationships/hyperlink" Target="https://www.artline-holds.com/produit/topdownjugs/" TargetMode="External"/><Relationship Id="rId4" Type="http://schemas.openxmlformats.org/officeDocument/2006/relationships/hyperlink" Target="https://www.artline-holds.com/en/product/bleauline-crimps-4/" TargetMode="External"/><Relationship Id="rId9" Type="http://schemas.openxmlformats.org/officeDocument/2006/relationships/hyperlink" Target="https://www.artline-holds.com/en/product/bleauline-pinches-1/" TargetMode="External"/><Relationship Id="rId13" Type="http://schemas.openxmlformats.org/officeDocument/2006/relationships/hyperlink" Target="https://www.artline-holds.com/en/product/firstline-crimps-1/" TargetMode="External"/><Relationship Id="rId18" Type="http://schemas.openxmlformats.org/officeDocument/2006/relationships/hyperlink" Target="https://www.artline-holds.com/en/product/firstline-mini-edges/" TargetMode="External"/><Relationship Id="rId39" Type="http://schemas.openxmlformats.org/officeDocument/2006/relationships/hyperlink" Target="https://www.artline-holds.com/en/product/proline-bleau-1/" TargetMode="External"/><Relationship Id="rId34" Type="http://schemas.openxmlformats.org/officeDocument/2006/relationships/hyperlink" Target="https://www.artline-holds.com/en/product/freshline-mini-slopers-1/" TargetMode="External"/><Relationship Id="rId50" Type="http://schemas.openxmlformats.org/officeDocument/2006/relationships/hyperlink" Target="https://www.artline-holds.com/en/product/stoneline-mini-slopers/" TargetMode="External"/><Relationship Id="rId55" Type="http://schemas.openxmlformats.org/officeDocument/2006/relationships/hyperlink" Target="https://www.artline-holds.com/en/product/tribeline-drop-l3/" TargetMode="External"/><Relationship Id="rId76" Type="http://schemas.openxmlformats.org/officeDocument/2006/relationships/hyperlink" Target="https://www.artline-holds.com/en/product/tribeline-pockets-l3/" TargetMode="External"/><Relationship Id="rId97" Type="http://schemas.openxmlformats.org/officeDocument/2006/relationships/drawing" Target="../drawings/drawing4.xml"/><Relationship Id="rId7" Type="http://schemas.openxmlformats.org/officeDocument/2006/relationships/hyperlink" Target="https://www.artline-holds.com/en/product/bleauline-foot-2/" TargetMode="External"/><Relationship Id="rId71" Type="http://schemas.openxmlformats.org/officeDocument/2006/relationships/hyperlink" Target="https://www.artline-holds.com/en/product/tribeline-pinches-xl2/" TargetMode="External"/><Relationship Id="rId92" Type="http://schemas.openxmlformats.org/officeDocument/2006/relationships/hyperlink" Target="https://www.artline-holds.com/en/product/proline-pinches-1/" TargetMode="External"/><Relationship Id="rId2" Type="http://schemas.openxmlformats.org/officeDocument/2006/relationships/hyperlink" Target="https://www.artline-holds.com/en/product/bleauline-crimps-2/" TargetMode="External"/><Relationship Id="rId29" Type="http://schemas.openxmlformats.org/officeDocument/2006/relationships/hyperlink" Target="https://www.artline-holds.com/en/product/freshline-large-jugs-1/" TargetMode="External"/><Relationship Id="rId24" Type="http://schemas.openxmlformats.org/officeDocument/2006/relationships/hyperlink" Target="https://www.artline-holds.com/en/product/freshline-foot-1/" TargetMode="External"/><Relationship Id="rId40" Type="http://schemas.openxmlformats.org/officeDocument/2006/relationships/hyperlink" Target="https://www.artline-holds.com/en/product/proline-crimps-1/" TargetMode="External"/><Relationship Id="rId45" Type="http://schemas.openxmlformats.org/officeDocument/2006/relationships/hyperlink" Target="https://www.artline-holds.com/en/product/stoneline-jugs/" TargetMode="External"/><Relationship Id="rId66" Type="http://schemas.openxmlformats.org/officeDocument/2006/relationships/hyperlink" Target="https://www.artline-holds.com/en/product/tribeline-jugs-l4/" TargetMode="External"/><Relationship Id="rId87" Type="http://schemas.openxmlformats.org/officeDocument/2006/relationships/hyperlink" Target="https://www.artline-holds.com/en/product/proline-edges-1/" TargetMode="External"/><Relationship Id="rId61" Type="http://schemas.openxmlformats.org/officeDocument/2006/relationships/hyperlink" Target="https://www.artline-holds.com/en/product/tribeline-drop-xl4/" TargetMode="External"/><Relationship Id="rId82" Type="http://schemas.openxmlformats.org/officeDocument/2006/relationships/hyperlink" Target="https://www.artline-holds.com/en/product/tribeline-jugs-m1/" TargetMode="External"/><Relationship Id="rId19" Type="http://schemas.openxmlformats.org/officeDocument/2006/relationships/hyperlink" Target="https://www.artline-holds.com/en/product/firstline-mini-jugs-1/" TargetMode="External"/><Relationship Id="rId14" Type="http://schemas.openxmlformats.org/officeDocument/2006/relationships/hyperlink" Target="https://www.artline-holds.com/en/product/firstline-foot-1/" TargetMode="External"/><Relationship Id="rId30" Type="http://schemas.openxmlformats.org/officeDocument/2006/relationships/hyperlink" Target="https://www.artline-holds.com/en/product/freshline-mega-jugs-1/" TargetMode="External"/><Relationship Id="rId35" Type="http://schemas.openxmlformats.org/officeDocument/2006/relationships/hyperlink" Target="https://www.artline-holds.com/en/product/freshline-pinches-1/" TargetMode="External"/><Relationship Id="rId56" Type="http://schemas.openxmlformats.org/officeDocument/2006/relationships/hyperlink" Target="https://www.artline-holds.com/en/product/tribeline-drop-m2/" TargetMode="External"/><Relationship Id="rId77" Type="http://schemas.openxmlformats.org/officeDocument/2006/relationships/hyperlink" Target="https://www.artline-holds.com/en/product/tribeline-pockets-ml-1/" TargetMode="External"/><Relationship Id="rId8" Type="http://schemas.openxmlformats.org/officeDocument/2006/relationships/hyperlink" Target="https://www.artline-holds.com/en/product/bleauline-incut-edges-1/" TargetMode="External"/><Relationship Id="rId51" Type="http://schemas.openxmlformats.org/officeDocument/2006/relationships/hyperlink" Target="https://www.artline-holds.com/en/product/stoneline-pinches/" TargetMode="External"/><Relationship Id="rId72" Type="http://schemas.openxmlformats.org/officeDocument/2006/relationships/hyperlink" Target="https://www.artline-holds.com/en/product/tribeline-pinches-xxl1/" TargetMode="External"/><Relationship Id="rId93" Type="http://schemas.openxmlformats.org/officeDocument/2006/relationships/hyperlink" Target="https://www.artline-holds.com/en/product/proline-quartz-1/" TargetMode="External"/></Relationships>
</file>

<file path=xl/worksheets/_rels/sheet5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rtline-holds.com/en/product/stoneline-mini-crimps/" TargetMode="External"/><Relationship Id="rId21" Type="http://schemas.openxmlformats.org/officeDocument/2006/relationships/hyperlink" Target="https://www.artline-holds.com/en/product/fatline-bleau-2/" TargetMode="External"/><Relationship Id="rId42" Type="http://schemas.openxmlformats.org/officeDocument/2006/relationships/hyperlink" Target="https://www.artline-holds.com/en/product/fatline-monster-2/" TargetMode="External"/><Relationship Id="rId63" Type="http://schemas.openxmlformats.org/officeDocument/2006/relationships/hyperlink" Target="https://www.artline-holds.com/en/product/freshline-foot-2/" TargetMode="External"/><Relationship Id="rId84" Type="http://schemas.openxmlformats.org/officeDocument/2006/relationships/hyperlink" Target="https://www.artline-holds.com/en/product/proline-edges-1/" TargetMode="External"/><Relationship Id="rId138" Type="http://schemas.openxmlformats.org/officeDocument/2006/relationships/hyperlink" Target="https://www.artline-holds.com/en/product/tribeline-jugs-l4/" TargetMode="External"/><Relationship Id="rId159" Type="http://schemas.openxmlformats.org/officeDocument/2006/relationships/hyperlink" Target="https://www.artline-holds.com/produit/edges-m5-dt-pu/" TargetMode="External"/><Relationship Id="rId170" Type="http://schemas.openxmlformats.org/officeDocument/2006/relationships/hyperlink" Target="https://www.artline-holds.com/produit/vortex-edges-m3/" TargetMode="External"/><Relationship Id="rId107" Type="http://schemas.openxmlformats.org/officeDocument/2006/relationships/hyperlink" Target="https://www.artline-holds.com/en/product/proline-screw-ons-7/" TargetMode="External"/><Relationship Id="rId11" Type="http://schemas.openxmlformats.org/officeDocument/2006/relationships/hyperlink" Target="https://www.artline-holds.com/en/product/bleauline-mega-2/" TargetMode="External"/><Relationship Id="rId32" Type="http://schemas.openxmlformats.org/officeDocument/2006/relationships/hyperlink" Target="https://www.artline-holds.com/en/product/fatline-hueco-1/" TargetMode="External"/><Relationship Id="rId53" Type="http://schemas.openxmlformats.org/officeDocument/2006/relationships/hyperlink" Target="https://www.artline-holds.com/en/product/fatline-twins-1/" TargetMode="External"/><Relationship Id="rId74" Type="http://schemas.openxmlformats.org/officeDocument/2006/relationships/hyperlink" Target="https://www.artline-holds.com/en/product/proline-boulder-crimp-1/" TargetMode="External"/><Relationship Id="rId128" Type="http://schemas.openxmlformats.org/officeDocument/2006/relationships/hyperlink" Target="https://www.artline-holds.com/en/product/tribeline-drop-xl5/" TargetMode="External"/><Relationship Id="rId149" Type="http://schemas.openxmlformats.org/officeDocument/2006/relationships/hyperlink" Target="https://www.artline-holds.com/en/product/tribeline-twins-m1/" TargetMode="External"/><Relationship Id="rId5" Type="http://schemas.openxmlformats.org/officeDocument/2006/relationships/hyperlink" Target="https://www.artline-holds.com/en/product/bleauline-crimps-2/" TargetMode="External"/><Relationship Id="rId95" Type="http://schemas.openxmlformats.org/officeDocument/2006/relationships/hyperlink" Target="https://www.artline-holds.com/en/product/proline-geometrics-7/" TargetMode="External"/><Relationship Id="rId160" Type="http://schemas.openxmlformats.org/officeDocument/2006/relationships/hyperlink" Target="https://www.artline-holds.com/produit/edges-l2-dt-pu/" TargetMode="External"/><Relationship Id="rId22" Type="http://schemas.openxmlformats.org/officeDocument/2006/relationships/hyperlink" Target="https://www.artline-holds.com/en/product/fatline-bleau-3/" TargetMode="External"/><Relationship Id="rId43" Type="http://schemas.openxmlformats.org/officeDocument/2006/relationships/hyperlink" Target="https://www.artline-holds.com/en/product/fatline-monster-3/" TargetMode="External"/><Relationship Id="rId64" Type="http://schemas.openxmlformats.org/officeDocument/2006/relationships/hyperlink" Target="https://www.artline-holds.com/en/product/freshline-hybrid-1/" TargetMode="External"/><Relationship Id="rId118" Type="http://schemas.openxmlformats.org/officeDocument/2006/relationships/hyperlink" Target="https://www.artline-holds.com/en/product/stoneline-mini-jugs/" TargetMode="External"/><Relationship Id="rId139" Type="http://schemas.openxmlformats.org/officeDocument/2006/relationships/hyperlink" Target="https://www.artline-holds.com/en/product/tribeline-jugs-xl1/" TargetMode="External"/><Relationship Id="rId85" Type="http://schemas.openxmlformats.org/officeDocument/2006/relationships/hyperlink" Target="https://www.artline-holds.com/en/product/proline-geometrics-twins-s/" TargetMode="External"/><Relationship Id="rId150" Type="http://schemas.openxmlformats.org/officeDocument/2006/relationships/hyperlink" Target="https://www.artline-holds.com/en/product/tribeline-twins-s1/" TargetMode="External"/><Relationship Id="rId171" Type="http://schemas.openxmlformats.org/officeDocument/2006/relationships/hyperlink" Target="https://www.artline-holds.com/produit/vortex-edges-m2/" TargetMode="External"/><Relationship Id="rId12" Type="http://schemas.openxmlformats.org/officeDocument/2006/relationships/hyperlink" Target="https://www.artline-holds.com/en/product/bleauline-pinches-1/" TargetMode="External"/><Relationship Id="rId33" Type="http://schemas.openxmlformats.org/officeDocument/2006/relationships/hyperlink" Target="https://www.artline-holds.com/en/product/fatline-hueco-2/" TargetMode="External"/><Relationship Id="rId108" Type="http://schemas.openxmlformats.org/officeDocument/2006/relationships/hyperlink" Target="https://www.artline-holds.com/en/product/proline-slopers-1/" TargetMode="External"/><Relationship Id="rId129" Type="http://schemas.openxmlformats.org/officeDocument/2006/relationships/hyperlink" Target="https://www.artline-holds.com/en/product/tribeline-jugs-s1/" TargetMode="External"/><Relationship Id="rId54" Type="http://schemas.openxmlformats.org/officeDocument/2006/relationships/hyperlink" Target="https://www.artline-holds.com/en/product/fatline-twins-2/" TargetMode="External"/><Relationship Id="rId75" Type="http://schemas.openxmlformats.org/officeDocument/2006/relationships/hyperlink" Target="https://www.artline-holds.com/en/product/proline-boulder-crimp-2/" TargetMode="External"/><Relationship Id="rId96" Type="http://schemas.openxmlformats.org/officeDocument/2006/relationships/hyperlink" Target="https://www.artline-holds.com/en/product/proline-geometrics-8/" TargetMode="External"/><Relationship Id="rId140" Type="http://schemas.openxmlformats.org/officeDocument/2006/relationships/hyperlink" Target="https://www.artline-holds.com/en/product/tribeline-jugs-xl2/" TargetMode="External"/><Relationship Id="rId161" Type="http://schemas.openxmlformats.org/officeDocument/2006/relationships/hyperlink" Target="https://www.artline-holds.com/produit/slopers-l3-dt-pu/" TargetMode="External"/><Relationship Id="rId6" Type="http://schemas.openxmlformats.org/officeDocument/2006/relationships/hyperlink" Target="https://www.artline-holds.com/en/product/bleauline-crimps-3/" TargetMode="External"/><Relationship Id="rId23" Type="http://schemas.openxmlformats.org/officeDocument/2006/relationships/hyperlink" Target="https://www.artline-holds.com/en/product/fatline-boulder-1/" TargetMode="External"/><Relationship Id="rId28" Type="http://schemas.openxmlformats.org/officeDocument/2006/relationships/hyperlink" Target="https://www.artline-holds.com/en/product/fatline-boulder-6/" TargetMode="External"/><Relationship Id="rId49" Type="http://schemas.openxmlformats.org/officeDocument/2006/relationships/hyperlink" Target="https://www.artline-holds.com/en/product/fatline-monster-9/" TargetMode="External"/><Relationship Id="rId114" Type="http://schemas.openxmlformats.org/officeDocument/2006/relationships/hyperlink" Target="https://www.artline-holds.com/en/product/stoneline-jugs/" TargetMode="External"/><Relationship Id="rId119" Type="http://schemas.openxmlformats.org/officeDocument/2006/relationships/hyperlink" Target="https://www.artline-holds.com/en/product/stoneline-mini-slopers/" TargetMode="External"/><Relationship Id="rId44" Type="http://schemas.openxmlformats.org/officeDocument/2006/relationships/hyperlink" Target="https://www.artline-holds.com/en/product/fatline-monster-4/" TargetMode="External"/><Relationship Id="rId60" Type="http://schemas.openxmlformats.org/officeDocument/2006/relationships/hyperlink" Target="https://www.artline-holds.com/en/product/freshline-edges-1/" TargetMode="External"/><Relationship Id="rId65" Type="http://schemas.openxmlformats.org/officeDocument/2006/relationships/hyperlink" Target="https://www.artline-holds.com/en/product/freshline-jugs-1/" TargetMode="External"/><Relationship Id="rId81" Type="http://schemas.openxmlformats.org/officeDocument/2006/relationships/hyperlink" Target="https://www.artline-holds.com/en/product/proline-boulder-pocket-3/" TargetMode="External"/><Relationship Id="rId86" Type="http://schemas.openxmlformats.org/officeDocument/2006/relationships/hyperlink" Target="https://www.artline-holds.com/en/product/proline-geometrics-twins-m/" TargetMode="External"/><Relationship Id="rId130" Type="http://schemas.openxmlformats.org/officeDocument/2006/relationships/hyperlink" Target="https://www.artline-holds.com/en/product/tribeline-jugs-s2/" TargetMode="External"/><Relationship Id="rId135" Type="http://schemas.openxmlformats.org/officeDocument/2006/relationships/hyperlink" Target="https://www.artline-holds.com/en/product/tribeline-jugs-l1/" TargetMode="External"/><Relationship Id="rId151" Type="http://schemas.openxmlformats.org/officeDocument/2006/relationships/hyperlink" Target="https://www.artline-holds.com/produit/topdownjugs/" TargetMode="External"/><Relationship Id="rId156" Type="http://schemas.openxmlformats.org/officeDocument/2006/relationships/hyperlink" Target="https://www.artline-holds.com/produit/foot-s1-dt-pu/" TargetMode="External"/><Relationship Id="rId177" Type="http://schemas.openxmlformats.org/officeDocument/2006/relationships/drawing" Target="../drawings/drawing5.xml"/><Relationship Id="rId172" Type="http://schemas.openxmlformats.org/officeDocument/2006/relationships/hyperlink" Target="https://www.artline-holds.com/produit/vortex-crimps-m1/" TargetMode="External"/><Relationship Id="rId13" Type="http://schemas.openxmlformats.org/officeDocument/2006/relationships/hyperlink" Target="https://www.artline-holds.com/en/product/bleauline-pinches-2/" TargetMode="External"/><Relationship Id="rId18" Type="http://schemas.openxmlformats.org/officeDocument/2006/relationships/hyperlink" Target="https://www.artline-holds.com/en/product/bleauline-slopers-1/" TargetMode="External"/><Relationship Id="rId39" Type="http://schemas.openxmlformats.org/officeDocument/2006/relationships/hyperlink" Target="https://www.artline-holds.com/en/product/fatline-monster-1/" TargetMode="External"/><Relationship Id="rId109" Type="http://schemas.openxmlformats.org/officeDocument/2006/relationships/hyperlink" Target="https://www.artline-holds.com/en/product/proline-slopers-2/" TargetMode="External"/><Relationship Id="rId34" Type="http://schemas.openxmlformats.org/officeDocument/2006/relationships/hyperlink" Target="https://www.artline-holds.com/en/product/fatline-limestone-1/" TargetMode="External"/><Relationship Id="rId50" Type="http://schemas.openxmlformats.org/officeDocument/2006/relationships/hyperlink" Target="https://www.artline-holds.com/en/product/fatline-pure-1/" TargetMode="External"/><Relationship Id="rId55" Type="http://schemas.openxmlformats.org/officeDocument/2006/relationships/hyperlink" Target="https://www.artline-holds.com/en/product/fatline-twins-3/" TargetMode="External"/><Relationship Id="rId76" Type="http://schemas.openxmlformats.org/officeDocument/2006/relationships/hyperlink" Target="https://www.artline-holds.com/en/product/proline-boulder-edge-1/" TargetMode="External"/><Relationship Id="rId97" Type="http://schemas.openxmlformats.org/officeDocument/2006/relationships/hyperlink" Target="https://www.artline-holds.com/en/product/proline-geometrics-9/" TargetMode="External"/><Relationship Id="rId104" Type="http://schemas.openxmlformats.org/officeDocument/2006/relationships/hyperlink" Target="https://www.artline-holds.com/en/product/proline-screw-ons-4/" TargetMode="External"/><Relationship Id="rId120" Type="http://schemas.openxmlformats.org/officeDocument/2006/relationships/hyperlink" Target="https://www.artline-holds.com/en/product/stoneline-pinches/" TargetMode="External"/><Relationship Id="rId125" Type="http://schemas.openxmlformats.org/officeDocument/2006/relationships/hyperlink" Target="https://www.artline-holds.com/en/product/tribeline-drop-xl2/" TargetMode="External"/><Relationship Id="rId141" Type="http://schemas.openxmlformats.org/officeDocument/2006/relationships/hyperlink" Target="https://www.artline-holds.com/en/product/tribeline-jugs-xl3/" TargetMode="External"/><Relationship Id="rId146" Type="http://schemas.openxmlformats.org/officeDocument/2006/relationships/hyperlink" Target="https://www.artline-holds.com/en/product/tribeline-pinches-xl1/" TargetMode="External"/><Relationship Id="rId167" Type="http://schemas.openxmlformats.org/officeDocument/2006/relationships/hyperlink" Target="https://www.artline-holds.com/produit/sloper-xxl1-dt-pu/" TargetMode="External"/><Relationship Id="rId7" Type="http://schemas.openxmlformats.org/officeDocument/2006/relationships/hyperlink" Target="https://www.artline-holds.com/en/product/bleauline-crimps-4/" TargetMode="External"/><Relationship Id="rId71" Type="http://schemas.openxmlformats.org/officeDocument/2006/relationships/hyperlink" Target="https://www.artline-holds.com/en/product/freshline-pockets-1/" TargetMode="External"/><Relationship Id="rId92" Type="http://schemas.openxmlformats.org/officeDocument/2006/relationships/hyperlink" Target="https://www.artline-holds.com/en/product/proline-geometrics-4/" TargetMode="External"/><Relationship Id="rId162" Type="http://schemas.openxmlformats.org/officeDocument/2006/relationships/hyperlink" Target="https://www.artline-holds.com/produit/flat-jugs-l4-dt-pu/" TargetMode="External"/><Relationship Id="rId2" Type="http://schemas.openxmlformats.org/officeDocument/2006/relationships/hyperlink" Target="https://www.artline-holds.com/en/product/bleauline-foot-1/" TargetMode="External"/><Relationship Id="rId29" Type="http://schemas.openxmlformats.org/officeDocument/2006/relationships/hyperlink" Target="https://www.artline-holds.com/en/product/fatline-boulder-7/" TargetMode="External"/><Relationship Id="rId24" Type="http://schemas.openxmlformats.org/officeDocument/2006/relationships/hyperlink" Target="https://www.artline-holds.com/en/product/fatline-boulder-2/" TargetMode="External"/><Relationship Id="rId40" Type="http://schemas.openxmlformats.org/officeDocument/2006/relationships/hyperlink" Target="https://www.artline-holds.com/en/product/fatline-monster-10/" TargetMode="External"/><Relationship Id="rId45" Type="http://schemas.openxmlformats.org/officeDocument/2006/relationships/hyperlink" Target="https://www.artline-holds.com/en/product/fatline-monster-5/" TargetMode="External"/><Relationship Id="rId66" Type="http://schemas.openxmlformats.org/officeDocument/2006/relationships/hyperlink" Target="https://www.artline-holds.com/en/product/freshline-large-slopers-1/" TargetMode="External"/><Relationship Id="rId87" Type="http://schemas.openxmlformats.org/officeDocument/2006/relationships/hyperlink" Target="https://www.artline-holds.com/en/product/proline-geometrics-twins-l1/" TargetMode="External"/><Relationship Id="rId110" Type="http://schemas.openxmlformats.org/officeDocument/2006/relationships/hyperlink" Target="https://www.artline-holds.com/en/product/stoneline-crimps-1/" TargetMode="External"/><Relationship Id="rId115" Type="http://schemas.openxmlformats.org/officeDocument/2006/relationships/hyperlink" Target="https://www.artline-holds.com/en/product/stoneline-large-slopers/" TargetMode="External"/><Relationship Id="rId131" Type="http://schemas.openxmlformats.org/officeDocument/2006/relationships/hyperlink" Target="https://www.artline-holds.com/en/product/tribeline-jugs-ml1/" TargetMode="External"/><Relationship Id="rId136" Type="http://schemas.openxmlformats.org/officeDocument/2006/relationships/hyperlink" Target="https://www.artline-holds.com/en/product/tribeline-jugs-l2/" TargetMode="External"/><Relationship Id="rId157" Type="http://schemas.openxmlformats.org/officeDocument/2006/relationships/hyperlink" Target="https://www.artline-holds.com/produit/foot-s2-dt-pu/" TargetMode="External"/><Relationship Id="rId61" Type="http://schemas.openxmlformats.org/officeDocument/2006/relationships/hyperlink" Target="https://www.artline-holds.com/en/product/freshline-edges-2/" TargetMode="External"/><Relationship Id="rId82" Type="http://schemas.openxmlformats.org/officeDocument/2006/relationships/hyperlink" Target="https://www.artline-holds.com/en/product/proline-boulder-pocket-4/" TargetMode="External"/><Relationship Id="rId152" Type="http://schemas.openxmlformats.org/officeDocument/2006/relationships/hyperlink" Target="https://www.artline-holds.com/produit/jug-xxl4-dt-pu/" TargetMode="External"/><Relationship Id="rId173" Type="http://schemas.openxmlformats.org/officeDocument/2006/relationships/hyperlink" Target="https://www.artline-holds.com/produit/vortex-edges-l1/" TargetMode="External"/><Relationship Id="rId19" Type="http://schemas.openxmlformats.org/officeDocument/2006/relationships/hyperlink" Target="https://www.artline-holds.com/en/product/bleauline-slopers-2/" TargetMode="External"/><Relationship Id="rId14" Type="http://schemas.openxmlformats.org/officeDocument/2006/relationships/hyperlink" Target="https://www.artline-holds.com/en/product/bleauline-pocket-1/" TargetMode="External"/><Relationship Id="rId30" Type="http://schemas.openxmlformats.org/officeDocument/2006/relationships/hyperlink" Target="https://www.artline-holds.com/en/product/fatline-boulder-8/" TargetMode="External"/><Relationship Id="rId35" Type="http://schemas.openxmlformats.org/officeDocument/2006/relationships/hyperlink" Target="https://www.artline-holds.com/en/product/fatline-limestone-2/" TargetMode="External"/><Relationship Id="rId56" Type="http://schemas.openxmlformats.org/officeDocument/2006/relationships/hyperlink" Target="https://www.artline-holds.com/en/product/fatline-twins-4/" TargetMode="External"/><Relationship Id="rId77" Type="http://schemas.openxmlformats.org/officeDocument/2006/relationships/hyperlink" Target="https://www.artline-holds.com/en/product/proline-boulder-edge-2/" TargetMode="External"/><Relationship Id="rId100" Type="http://schemas.openxmlformats.org/officeDocument/2006/relationships/hyperlink" Target="https://www.artline-holds.com/en/product/proline-pinches-1/" TargetMode="External"/><Relationship Id="rId105" Type="http://schemas.openxmlformats.org/officeDocument/2006/relationships/hyperlink" Target="https://www.artline-holds.com/en/product/proline-screw-ons-5/" TargetMode="External"/><Relationship Id="rId126" Type="http://schemas.openxmlformats.org/officeDocument/2006/relationships/hyperlink" Target="https://www.artline-holds.com/en/product/tribeline-drop-xl3/" TargetMode="External"/><Relationship Id="rId147" Type="http://schemas.openxmlformats.org/officeDocument/2006/relationships/hyperlink" Target="https://www.artline-holds.com/en/product/tribeline-pinches-xl2/" TargetMode="External"/><Relationship Id="rId168" Type="http://schemas.openxmlformats.org/officeDocument/2006/relationships/hyperlink" Target="https://www.artline-holds.com/produit/sloper-xxl2-dt-pu/" TargetMode="External"/><Relationship Id="rId8" Type="http://schemas.openxmlformats.org/officeDocument/2006/relationships/hyperlink" Target="https://www.artline-holds.com/en/product/bleauline-edges-1/" TargetMode="External"/><Relationship Id="rId51" Type="http://schemas.openxmlformats.org/officeDocument/2006/relationships/hyperlink" Target="https://www.artline-holds.com/en/product/fatline-pure-2/" TargetMode="External"/><Relationship Id="rId72" Type="http://schemas.openxmlformats.org/officeDocument/2006/relationships/hyperlink" Target="https://www.artline-holds.com/en/product/freshline-slopers-1/" TargetMode="External"/><Relationship Id="rId93" Type="http://schemas.openxmlformats.org/officeDocument/2006/relationships/hyperlink" Target="https://www.artline-holds.com/en/product/proline-geometrics-5/" TargetMode="External"/><Relationship Id="rId98" Type="http://schemas.openxmlformats.org/officeDocument/2006/relationships/hyperlink" Target="https://www.artline-holds.com/en/product/proline-hueco-1/" TargetMode="External"/><Relationship Id="rId121" Type="http://schemas.openxmlformats.org/officeDocument/2006/relationships/hyperlink" Target="https://www.artline-holds.com/en/product/stoneline-pockets/" TargetMode="External"/><Relationship Id="rId142" Type="http://schemas.openxmlformats.org/officeDocument/2006/relationships/hyperlink" Target="https://www.artline-holds.com/en/product/tribeline-jugs-xl4/" TargetMode="External"/><Relationship Id="rId163" Type="http://schemas.openxmlformats.org/officeDocument/2006/relationships/hyperlink" Target="https://www.artline-holds.com/produit/edges-xl1-dt-pu/" TargetMode="External"/><Relationship Id="rId3" Type="http://schemas.openxmlformats.org/officeDocument/2006/relationships/hyperlink" Target="https://www.artline-holds.com/en/product/bleauline-foot-2/" TargetMode="External"/><Relationship Id="rId25" Type="http://schemas.openxmlformats.org/officeDocument/2006/relationships/hyperlink" Target="https://www.artline-holds.com/en/product/fatline-boulder-3/" TargetMode="External"/><Relationship Id="rId46" Type="http://schemas.openxmlformats.org/officeDocument/2006/relationships/hyperlink" Target="https://www.artline-holds.com/en/product/fatline-monster-6/" TargetMode="External"/><Relationship Id="rId67" Type="http://schemas.openxmlformats.org/officeDocument/2006/relationships/hyperlink" Target="https://www.artline-holds.com/en/product/freshline-mini-crimps-1/" TargetMode="External"/><Relationship Id="rId116" Type="http://schemas.openxmlformats.org/officeDocument/2006/relationships/hyperlink" Target="https://www.artline-holds.com/en/product/stoneline-mega-jugs/" TargetMode="External"/><Relationship Id="rId137" Type="http://schemas.openxmlformats.org/officeDocument/2006/relationships/hyperlink" Target="https://www.artline-holds.com/en/product/tribeline-jugs-l3/" TargetMode="External"/><Relationship Id="rId158" Type="http://schemas.openxmlformats.org/officeDocument/2006/relationships/hyperlink" Target="https://www.artline-holds.com/produit/crimps-m4-dt-pu/" TargetMode="External"/><Relationship Id="rId20" Type="http://schemas.openxmlformats.org/officeDocument/2006/relationships/hyperlink" Target="https://www.artline-holds.com/en/product/fatline-bleau-1/" TargetMode="External"/><Relationship Id="rId41" Type="http://schemas.openxmlformats.org/officeDocument/2006/relationships/hyperlink" Target="https://www.artline-holds.com/en/product/fatline-monster-11/" TargetMode="External"/><Relationship Id="rId62" Type="http://schemas.openxmlformats.org/officeDocument/2006/relationships/hyperlink" Target="https://www.artline-holds.com/en/product/freshline-foot-1/" TargetMode="External"/><Relationship Id="rId83" Type="http://schemas.openxmlformats.org/officeDocument/2006/relationships/hyperlink" Target="https://www.artline-holds.com/en/product/proline-boulder-slopy-edges-1/" TargetMode="External"/><Relationship Id="rId88" Type="http://schemas.openxmlformats.org/officeDocument/2006/relationships/hyperlink" Target="https://www.artline-holds.com/en/product/proline-geometrics-twins-l2/" TargetMode="External"/><Relationship Id="rId111" Type="http://schemas.openxmlformats.org/officeDocument/2006/relationships/hyperlink" Target="https://www.artline-holds.com/en/product/stoneline-edges-1/" TargetMode="External"/><Relationship Id="rId132" Type="http://schemas.openxmlformats.org/officeDocument/2006/relationships/hyperlink" Target="https://www.artline-holds.com/en/product/tribeline-jugs-ml2/" TargetMode="External"/><Relationship Id="rId153" Type="http://schemas.openxmlformats.org/officeDocument/2006/relationships/hyperlink" Target="https://www.artline-holds.com/produit/sloper-xxl5-dt-pu/" TargetMode="External"/><Relationship Id="rId174" Type="http://schemas.openxmlformats.org/officeDocument/2006/relationships/hyperlink" Target="https://www.artline-holds.com/en/product/proline-geometrics-1/" TargetMode="External"/><Relationship Id="rId15" Type="http://schemas.openxmlformats.org/officeDocument/2006/relationships/hyperlink" Target="https://www.artline-holds.com/en/product/bleauline-pocket-2/" TargetMode="External"/><Relationship Id="rId36" Type="http://schemas.openxmlformats.org/officeDocument/2006/relationships/hyperlink" Target="https://www.artline-holds.com/en/product/fatline-limestone-3/" TargetMode="External"/><Relationship Id="rId57" Type="http://schemas.openxmlformats.org/officeDocument/2006/relationships/hyperlink" Target="https://www.artline-holds.com/en/product/freshline-bridges/" TargetMode="External"/><Relationship Id="rId106" Type="http://schemas.openxmlformats.org/officeDocument/2006/relationships/hyperlink" Target="https://www.artline-holds.com/en/product/proline-screw-ons-6/" TargetMode="External"/><Relationship Id="rId127" Type="http://schemas.openxmlformats.org/officeDocument/2006/relationships/hyperlink" Target="https://www.artline-holds.com/en/product/tribeline-drop-xl4/" TargetMode="External"/><Relationship Id="rId10" Type="http://schemas.openxmlformats.org/officeDocument/2006/relationships/hyperlink" Target="https://www.artline-holds.com/en/product/bleauline-mega-1/" TargetMode="External"/><Relationship Id="rId31" Type="http://schemas.openxmlformats.org/officeDocument/2006/relationships/hyperlink" Target="https://www.artline-holds.com/en/product/fatline-boulder-9/" TargetMode="External"/><Relationship Id="rId52" Type="http://schemas.openxmlformats.org/officeDocument/2006/relationships/hyperlink" Target="https://www.artline-holds.com/en/product/fatline-the-drop/" TargetMode="External"/><Relationship Id="rId73" Type="http://schemas.openxmlformats.org/officeDocument/2006/relationships/hyperlink" Target="https://www.artline-holds.com/en/product/proline-bleau-1/" TargetMode="External"/><Relationship Id="rId78" Type="http://schemas.openxmlformats.org/officeDocument/2006/relationships/hyperlink" Target="https://www.artline-holds.com/en/product/proline-boulder-pinches-1/" TargetMode="External"/><Relationship Id="rId94" Type="http://schemas.openxmlformats.org/officeDocument/2006/relationships/hyperlink" Target="https://www.artline-holds.com/en/product/proline-geometrics-6/" TargetMode="External"/><Relationship Id="rId99" Type="http://schemas.openxmlformats.org/officeDocument/2006/relationships/hyperlink" Target="https://www.artline-holds.com/en/product/proline-large-edges-1/" TargetMode="External"/><Relationship Id="rId101" Type="http://schemas.openxmlformats.org/officeDocument/2006/relationships/hyperlink" Target="https://www.artline-holds.com/en/product/proline-screw-ons-1/" TargetMode="External"/><Relationship Id="rId122" Type="http://schemas.openxmlformats.org/officeDocument/2006/relationships/hyperlink" Target="https://www.artline-holds.com/en/product/tribeline-drop-s1/" TargetMode="External"/><Relationship Id="rId143" Type="http://schemas.openxmlformats.org/officeDocument/2006/relationships/hyperlink" Target="https://www.artline-holds.com/en/product/tribeline-jugs-xxl1/" TargetMode="External"/><Relationship Id="rId148" Type="http://schemas.openxmlformats.org/officeDocument/2006/relationships/hyperlink" Target="https://www.artline-holds.com/en/product/tribeline-twins-l1/" TargetMode="External"/><Relationship Id="rId164" Type="http://schemas.openxmlformats.org/officeDocument/2006/relationships/hyperlink" Target="https://www.artline-holds.com/produit/slopers-xl2-dt-pu/" TargetMode="External"/><Relationship Id="rId169" Type="http://schemas.openxmlformats.org/officeDocument/2006/relationships/hyperlink" Target="https://www.artline-holds.com/produit/sloper-xxl3-dt-pu/" TargetMode="External"/><Relationship Id="rId4" Type="http://schemas.openxmlformats.org/officeDocument/2006/relationships/hyperlink" Target="https://www.artline-holds.com/en/product/bleauline-foot-hand-1/" TargetMode="External"/><Relationship Id="rId9" Type="http://schemas.openxmlformats.org/officeDocument/2006/relationships/hyperlink" Target="https://www.artline-holds.com/en/product/bleauline-incut-edges-1/" TargetMode="External"/><Relationship Id="rId26" Type="http://schemas.openxmlformats.org/officeDocument/2006/relationships/hyperlink" Target="https://www.artline-holds.com/en/product/fatline-boulder-4/" TargetMode="External"/><Relationship Id="rId47" Type="http://schemas.openxmlformats.org/officeDocument/2006/relationships/hyperlink" Target="https://www.artline-holds.com/en/product/fatline-monster-7/" TargetMode="External"/><Relationship Id="rId68" Type="http://schemas.openxmlformats.org/officeDocument/2006/relationships/hyperlink" Target="https://www.artline-holds.com/en/product/freshline-mini-jugs-1/" TargetMode="External"/><Relationship Id="rId89" Type="http://schemas.openxmlformats.org/officeDocument/2006/relationships/hyperlink" Target="https://www.artline-holds.com/en/product/proline-geometrics-twins-xl/" TargetMode="External"/><Relationship Id="rId112" Type="http://schemas.openxmlformats.org/officeDocument/2006/relationships/hyperlink" Target="https://www.artline-holds.com/en/product/stoneline-foot/" TargetMode="External"/><Relationship Id="rId133" Type="http://schemas.openxmlformats.org/officeDocument/2006/relationships/hyperlink" Target="https://www.artline-holds.com/en/product/tribeline-jugs-m1/" TargetMode="External"/><Relationship Id="rId154" Type="http://schemas.openxmlformats.org/officeDocument/2006/relationships/hyperlink" Target="https://www.artline-holds.com/produit/screw-ons-xs-pu/" TargetMode="External"/><Relationship Id="rId175" Type="http://schemas.openxmlformats.org/officeDocument/2006/relationships/hyperlink" Target="https://www.artline-holds.com/en/product/bridges-xxl1-pu/" TargetMode="External"/><Relationship Id="rId16" Type="http://schemas.openxmlformats.org/officeDocument/2006/relationships/hyperlink" Target="https://www.artline-holds.com/en/product/bleauline-screw-ons-1/" TargetMode="External"/><Relationship Id="rId37" Type="http://schemas.openxmlformats.org/officeDocument/2006/relationships/hyperlink" Target="https://www.artline-holds.com/en/product/fatline-limestone-4/" TargetMode="External"/><Relationship Id="rId58" Type="http://schemas.openxmlformats.org/officeDocument/2006/relationships/hyperlink" Target="https://www.artline-holds.com/en/product/freshline-crimps-1/" TargetMode="External"/><Relationship Id="rId79" Type="http://schemas.openxmlformats.org/officeDocument/2006/relationships/hyperlink" Target="https://www.artline-holds.com/en/product/proline-boulder-pocket-1/" TargetMode="External"/><Relationship Id="rId102" Type="http://schemas.openxmlformats.org/officeDocument/2006/relationships/hyperlink" Target="https://www.artline-holds.com/en/product/proline-screw-ons-2/" TargetMode="External"/><Relationship Id="rId123" Type="http://schemas.openxmlformats.org/officeDocument/2006/relationships/hyperlink" Target="https://www.artline-holds.com/en/product/tribeline-drop-m1/" TargetMode="External"/><Relationship Id="rId144" Type="http://schemas.openxmlformats.org/officeDocument/2006/relationships/hyperlink" Target="https://www.artline-holds.com/en/product/tribeline-jugs-xxl2/" TargetMode="External"/><Relationship Id="rId90" Type="http://schemas.openxmlformats.org/officeDocument/2006/relationships/hyperlink" Target="https://www.artline-holds.com/en/product/proline-geometrics-2/" TargetMode="External"/><Relationship Id="rId165" Type="http://schemas.openxmlformats.org/officeDocument/2006/relationships/hyperlink" Target="https://www.artline-holds.com/produit/slopers-xl3-dt-pu/" TargetMode="External"/><Relationship Id="rId27" Type="http://schemas.openxmlformats.org/officeDocument/2006/relationships/hyperlink" Target="https://www.artline-holds.com/en/product/fatline-boulder-5/" TargetMode="External"/><Relationship Id="rId48" Type="http://schemas.openxmlformats.org/officeDocument/2006/relationships/hyperlink" Target="https://www.artline-holds.com/en/product/fatline-monster-8/" TargetMode="External"/><Relationship Id="rId69" Type="http://schemas.openxmlformats.org/officeDocument/2006/relationships/hyperlink" Target="https://www.artline-holds.com/en/product/freshline-mini-slopers-1/" TargetMode="External"/><Relationship Id="rId113" Type="http://schemas.openxmlformats.org/officeDocument/2006/relationships/hyperlink" Target="https://www.artline-holds.com/en/product/stoneline-incut-edges/" TargetMode="External"/><Relationship Id="rId134" Type="http://schemas.openxmlformats.org/officeDocument/2006/relationships/hyperlink" Target="https://www.artline-holds.com/en/product/tribeline-jugs-m2/" TargetMode="External"/><Relationship Id="rId80" Type="http://schemas.openxmlformats.org/officeDocument/2006/relationships/hyperlink" Target="https://www.artline-holds.com/en/product/proline-boulder-pocket-2/" TargetMode="External"/><Relationship Id="rId155" Type="http://schemas.openxmlformats.org/officeDocument/2006/relationships/hyperlink" Target="https://www.artline-holds.com/produit/screw-ons-s-pu/" TargetMode="External"/><Relationship Id="rId176" Type="http://schemas.openxmlformats.org/officeDocument/2006/relationships/printerSettings" Target="../printerSettings/printerSettings3.bin"/><Relationship Id="rId17" Type="http://schemas.openxmlformats.org/officeDocument/2006/relationships/hyperlink" Target="https://www.artline-holds.com/en/product/bleauline-screw-ons-2/" TargetMode="External"/><Relationship Id="rId38" Type="http://schemas.openxmlformats.org/officeDocument/2006/relationships/hyperlink" Target="https://www.artline-holds.com/en/product/fatline-limestone-5/" TargetMode="External"/><Relationship Id="rId59" Type="http://schemas.openxmlformats.org/officeDocument/2006/relationships/hyperlink" Target="https://www.artline-holds.com/en/product/freshline-crimps-2/" TargetMode="External"/><Relationship Id="rId103" Type="http://schemas.openxmlformats.org/officeDocument/2006/relationships/hyperlink" Target="https://www.artline-holds.com/en/product/proline-screw-ons-3/" TargetMode="External"/><Relationship Id="rId124" Type="http://schemas.openxmlformats.org/officeDocument/2006/relationships/hyperlink" Target="https://www.artline-holds.com/en/product/tribeline-drop-xl1/" TargetMode="External"/><Relationship Id="rId70" Type="http://schemas.openxmlformats.org/officeDocument/2006/relationships/hyperlink" Target="https://www.artline-holds.com/en/product/freshline-pinches-1/" TargetMode="External"/><Relationship Id="rId91" Type="http://schemas.openxmlformats.org/officeDocument/2006/relationships/hyperlink" Target="https://www.artline-holds.com/en/product/proline-geometrics-3/" TargetMode="External"/><Relationship Id="rId145" Type="http://schemas.openxmlformats.org/officeDocument/2006/relationships/hyperlink" Target="https://www.artline-holds.com/en/product/tribeline-pinches-s1/" TargetMode="External"/><Relationship Id="rId166" Type="http://schemas.openxmlformats.org/officeDocument/2006/relationships/hyperlink" Target="https://www.artline-holds.com/produit/slopers-xl4-dt-pu/" TargetMode="External"/><Relationship Id="rId1" Type="http://schemas.openxmlformats.org/officeDocument/2006/relationships/hyperlink" Target="https://www.artline-holds.com/en/product/bleauline-crimps-1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tline-holds.com/en/product/firstline-pack-beginner-20/" TargetMode="External"/><Relationship Id="rId13" Type="http://schemas.openxmlformats.org/officeDocument/2006/relationships/hyperlink" Target="https://www.artline-holds.com/en/product/tribeline-pockets-pack/" TargetMode="External"/><Relationship Id="rId3" Type="http://schemas.openxmlformats.org/officeDocument/2006/relationships/hyperlink" Target="https://www.artline-holds.com/en/product/tribeline-jugs-deluxe-pack/" TargetMode="External"/><Relationship Id="rId7" Type="http://schemas.openxmlformats.org/officeDocument/2006/relationships/hyperlink" Target="https://www.artline-holds.com/en/product/freshline-pack-2/" TargetMode="External"/><Relationship Id="rId12" Type="http://schemas.openxmlformats.org/officeDocument/2006/relationships/hyperlink" Target="https://www.artline-holds.com/en/product/firstline-pack-start-50/" TargetMode="External"/><Relationship Id="rId2" Type="http://schemas.openxmlformats.org/officeDocument/2006/relationships/hyperlink" Target="https://www.artline-holds.com/en/product/tribeline-pinches-pack/" TargetMode="External"/><Relationship Id="rId1" Type="http://schemas.openxmlformats.org/officeDocument/2006/relationships/hyperlink" Target="https://www.artline-holds.com/en/product/tribeline-pockets-pack/" TargetMode="External"/><Relationship Id="rId6" Type="http://schemas.openxmlformats.org/officeDocument/2006/relationships/hyperlink" Target="https://www.artline-holds.com/en/product/proline-pack/" TargetMode="External"/><Relationship Id="rId11" Type="http://schemas.openxmlformats.org/officeDocument/2006/relationships/hyperlink" Target="https://www.artline-holds.com/en/product/firstline-pack-start-40/" TargetMode="External"/><Relationship Id="rId5" Type="http://schemas.openxmlformats.org/officeDocument/2006/relationships/hyperlink" Target="https://www.artline-holds.com/en/product/tribeline-drop-pack/" TargetMode="External"/><Relationship Id="rId15" Type="http://schemas.openxmlformats.org/officeDocument/2006/relationships/drawing" Target="../drawings/drawing6.xml"/><Relationship Id="rId10" Type="http://schemas.openxmlformats.org/officeDocument/2006/relationships/hyperlink" Target="https://www.artline-holds.com/en/product/firstline-pack-start-30/" TargetMode="External"/><Relationship Id="rId4" Type="http://schemas.openxmlformats.org/officeDocument/2006/relationships/hyperlink" Target="https://www.artline-holds.com/en/product/tribeline-jugs-basics-pack/" TargetMode="External"/><Relationship Id="rId9" Type="http://schemas.openxmlformats.org/officeDocument/2006/relationships/hyperlink" Target="https://www.artline-holds.com/en/product/firstline-pack-start-20/" TargetMode="External"/><Relationship Id="rId14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tline-holds.com/en/product/proline-mercy-l1-dt/" TargetMode="External"/><Relationship Id="rId13" Type="http://schemas.openxmlformats.org/officeDocument/2006/relationships/hyperlink" Target="https://www.artline-holds.com/en/product/proline-pack-little-mercy/" TargetMode="External"/><Relationship Id="rId3" Type="http://schemas.openxmlformats.org/officeDocument/2006/relationships/hyperlink" Target="https://www.artline-holds.com/en/product/proline-mercy-s2-dt/" TargetMode="External"/><Relationship Id="rId7" Type="http://schemas.openxmlformats.org/officeDocument/2006/relationships/hyperlink" Target="https://www.artline-holds.com/en/product/proline-mercy-m4/" TargetMode="External"/><Relationship Id="rId12" Type="http://schemas.openxmlformats.org/officeDocument/2006/relationships/hyperlink" Target="https://www.artline-holds.com/en/product/proline-mercy-l5/" TargetMode="External"/><Relationship Id="rId2" Type="http://schemas.openxmlformats.org/officeDocument/2006/relationships/hyperlink" Target="https://www.artline-holds.com/en/product/proline-mercy-s1-dt/" TargetMode="External"/><Relationship Id="rId1" Type="http://schemas.openxmlformats.org/officeDocument/2006/relationships/hyperlink" Target="https://www.artline-holds.com/en/product/proline-mercy-xs1-dt/" TargetMode="External"/><Relationship Id="rId6" Type="http://schemas.openxmlformats.org/officeDocument/2006/relationships/hyperlink" Target="https://www.artline-holds.com/en/product/proline-mercy-m3/" TargetMode="External"/><Relationship Id="rId11" Type="http://schemas.openxmlformats.org/officeDocument/2006/relationships/hyperlink" Target="https://www.artline-holds.com/en/product/proline-mercy-l4-dt/" TargetMode="External"/><Relationship Id="rId5" Type="http://schemas.openxmlformats.org/officeDocument/2006/relationships/hyperlink" Target="https://www.artline-holds.com/en/product/proline-mercy-m2-dt/" TargetMode="External"/><Relationship Id="rId15" Type="http://schemas.openxmlformats.org/officeDocument/2006/relationships/drawing" Target="../drawings/drawing7.xml"/><Relationship Id="rId10" Type="http://schemas.openxmlformats.org/officeDocument/2006/relationships/hyperlink" Target="https://www.artline-holds.com/en/product/proline-mercy-l3-dt/" TargetMode="External"/><Relationship Id="rId4" Type="http://schemas.openxmlformats.org/officeDocument/2006/relationships/hyperlink" Target="https://www.artline-holds.com/en/product/proline-mercy-m1-dt/" TargetMode="External"/><Relationship Id="rId9" Type="http://schemas.openxmlformats.org/officeDocument/2006/relationships/hyperlink" Target="https://www.artline-holds.com/en/product/proline-mercy-l2-dt/" TargetMode="External"/><Relationship Id="rId14" Type="http://schemas.openxmlformats.org/officeDocument/2006/relationships/hyperlink" Target="https://www.ghold.fr/en/" TargetMode="Externa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tline-holds.com/produit/edges-m5-dt-pu/" TargetMode="External"/><Relationship Id="rId13" Type="http://schemas.openxmlformats.org/officeDocument/2006/relationships/hyperlink" Target="https://www.artline-holds.com/produit/slopers-xl2-dt-pu/" TargetMode="External"/><Relationship Id="rId18" Type="http://schemas.openxmlformats.org/officeDocument/2006/relationships/hyperlink" Target="https://www.artline-holds.com/produit/sloper-xxl3-dt-pu/" TargetMode="External"/><Relationship Id="rId3" Type="http://schemas.openxmlformats.org/officeDocument/2006/relationships/hyperlink" Target="https://www.artline-holds.com/produit/screw-ons-xs-pu/" TargetMode="External"/><Relationship Id="rId21" Type="http://schemas.openxmlformats.org/officeDocument/2006/relationships/hyperlink" Target="https://www.artline-holds.com/produit/vortex-crimps-m1/" TargetMode="External"/><Relationship Id="rId7" Type="http://schemas.openxmlformats.org/officeDocument/2006/relationships/hyperlink" Target="https://www.artline-holds.com/produit/crimps-m4-dt-pu/" TargetMode="External"/><Relationship Id="rId12" Type="http://schemas.openxmlformats.org/officeDocument/2006/relationships/hyperlink" Target="https://www.artline-holds.com/produit/edges-xl1-dt-pu/" TargetMode="External"/><Relationship Id="rId17" Type="http://schemas.openxmlformats.org/officeDocument/2006/relationships/hyperlink" Target="https://www.artline-holds.com/produit/sloper-xxl2-dt-pu/" TargetMode="External"/><Relationship Id="rId25" Type="http://schemas.openxmlformats.org/officeDocument/2006/relationships/hyperlink" Target="https://www.artline-holds.com/en/product/firstline-pack-speed-kid/" TargetMode="External"/><Relationship Id="rId2" Type="http://schemas.openxmlformats.org/officeDocument/2006/relationships/hyperlink" Target="https://www.artline-holds.com/produit/sloper-xxl5-dt-pu/" TargetMode="External"/><Relationship Id="rId16" Type="http://schemas.openxmlformats.org/officeDocument/2006/relationships/hyperlink" Target="https://www.artline-holds.com/produit/sloper-xxl1-dt-pu/" TargetMode="External"/><Relationship Id="rId20" Type="http://schemas.openxmlformats.org/officeDocument/2006/relationships/hyperlink" Target="https://www.artline-holds.com/produit/vortex-edges-m2/" TargetMode="External"/><Relationship Id="rId1" Type="http://schemas.openxmlformats.org/officeDocument/2006/relationships/hyperlink" Target="https://www.artline-holds.com/produit/jug-xxl4-dt-pu/" TargetMode="External"/><Relationship Id="rId6" Type="http://schemas.openxmlformats.org/officeDocument/2006/relationships/hyperlink" Target="https://www.artline-holds.com/produit/foot-s2-dt-pu/" TargetMode="External"/><Relationship Id="rId11" Type="http://schemas.openxmlformats.org/officeDocument/2006/relationships/hyperlink" Target="https://www.artline-holds.com/produit/flat-jugs-l4-dt-pu/" TargetMode="External"/><Relationship Id="rId24" Type="http://schemas.openxmlformats.org/officeDocument/2006/relationships/hyperlink" Target="https://www.artline-holds.com/en/product/firstline-pack-speed-kid/" TargetMode="External"/><Relationship Id="rId5" Type="http://schemas.openxmlformats.org/officeDocument/2006/relationships/hyperlink" Target="https://www.artline-holds.com/produit/foot-s1-dt-pu/" TargetMode="External"/><Relationship Id="rId15" Type="http://schemas.openxmlformats.org/officeDocument/2006/relationships/hyperlink" Target="https://www.artline-holds.com/produit/slopers-xl4-dt-pu/" TargetMode="External"/><Relationship Id="rId23" Type="http://schemas.openxmlformats.org/officeDocument/2006/relationships/hyperlink" Target="https://www.artline-holds.com/en/product/firstline-pack-speed-kid/" TargetMode="External"/><Relationship Id="rId10" Type="http://schemas.openxmlformats.org/officeDocument/2006/relationships/hyperlink" Target="https://www.artline-holds.com/produit/slopers-l3-dt-pu/" TargetMode="External"/><Relationship Id="rId19" Type="http://schemas.openxmlformats.org/officeDocument/2006/relationships/hyperlink" Target="https://www.artline-holds.com/produit/vortex-edges-m3/" TargetMode="External"/><Relationship Id="rId4" Type="http://schemas.openxmlformats.org/officeDocument/2006/relationships/hyperlink" Target="https://www.artline-holds.com/produit/screw-ons-s-pu/" TargetMode="External"/><Relationship Id="rId9" Type="http://schemas.openxmlformats.org/officeDocument/2006/relationships/hyperlink" Target="https://www.artline-holds.com/produit/edges-l2-dt-pu/" TargetMode="External"/><Relationship Id="rId14" Type="http://schemas.openxmlformats.org/officeDocument/2006/relationships/hyperlink" Target="https://www.artline-holds.com/produit/slopers-xl3-dt-pu/" TargetMode="External"/><Relationship Id="rId22" Type="http://schemas.openxmlformats.org/officeDocument/2006/relationships/hyperlink" Target="https://www.artline-holds.com/produit/vortex-edges-l1/" TargetMode="External"/></Relationships>
</file>

<file path=xl/worksheets/_rels/sheet9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rtline-holds.com/en/product/artlab-slope-xxxl2/" TargetMode="External"/><Relationship Id="rId21" Type="http://schemas.openxmlformats.org/officeDocument/2006/relationships/hyperlink" Target="https://www.artline-holds.com/en/product/artlab-slopes-s/" TargetMode="External"/><Relationship Id="rId42" Type="http://schemas.openxmlformats.org/officeDocument/2006/relationships/hyperlink" Target="https://www.artline-holds.com/en/product/artlab-slice-xxxl2-reverse/" TargetMode="External"/><Relationship Id="rId47" Type="http://schemas.openxmlformats.org/officeDocument/2006/relationships/hyperlink" Target="https://www.artline-holds.com/en/product/fatline-vortex-6-dt/" TargetMode="External"/><Relationship Id="rId63" Type="http://schemas.openxmlformats.org/officeDocument/2006/relationships/hyperlink" Target="https://www.artline-holds.com/en/product/fatline-mercy-dt-xxl5/" TargetMode="External"/><Relationship Id="rId68" Type="http://schemas.openxmlformats.org/officeDocument/2006/relationships/hyperlink" Target="https://www.artline-holds.com/en/product/the-mercy-xxxl6/" TargetMode="External"/><Relationship Id="rId84" Type="http://schemas.openxmlformats.org/officeDocument/2006/relationships/hyperlink" Target="https://www.artline-holds.com/en/product/the-mercy-xxl10/" TargetMode="External"/><Relationship Id="rId89" Type="http://schemas.openxmlformats.org/officeDocument/2006/relationships/hyperlink" Target="https://www.artline-holds.com/en/product/the-mercy-xxxl8/" TargetMode="External"/><Relationship Id="rId16" Type="http://schemas.openxmlformats.org/officeDocument/2006/relationships/hyperlink" Target="https://www.artline-holds.com/en/product/fatline-vortex-1-dt/" TargetMode="External"/><Relationship Id="rId11" Type="http://schemas.openxmlformats.org/officeDocument/2006/relationships/hyperlink" Target="https://www.artline-holds.com/en/product/fatline-the-mercy-1-dt/" TargetMode="External"/><Relationship Id="rId32" Type="http://schemas.openxmlformats.org/officeDocument/2006/relationships/hyperlink" Target="https://www.artline-holds.com/en/product/artlab-slope-mega-3/" TargetMode="External"/><Relationship Id="rId37" Type="http://schemas.openxmlformats.org/officeDocument/2006/relationships/hyperlink" Target="https://www.artline-holds.com/en/product/artlab-slice-xxxl1/" TargetMode="External"/><Relationship Id="rId53" Type="http://schemas.openxmlformats.org/officeDocument/2006/relationships/hyperlink" Target="https://www.artline-holds.com/en/product/fatline-vortex-12-dt/" TargetMode="External"/><Relationship Id="rId58" Type="http://schemas.openxmlformats.org/officeDocument/2006/relationships/hyperlink" Target="https://www.artline-holds.com/en/product/fatline-the-mercy-5/" TargetMode="External"/><Relationship Id="rId74" Type="http://schemas.openxmlformats.org/officeDocument/2006/relationships/hyperlink" Target="https://www.artline-holds.com/en/product/the-mercy-xxxl7-dt/" TargetMode="External"/><Relationship Id="rId79" Type="http://schemas.openxmlformats.org/officeDocument/2006/relationships/hyperlink" Target="https://www.artline-holds.com/en/product/fatline-mercy-dt-xxl1/" TargetMode="External"/><Relationship Id="rId5" Type="http://schemas.openxmlformats.org/officeDocument/2006/relationships/hyperlink" Target="https://www.artline-holds.com/en/product/fatline-the-lobe/" TargetMode="External"/><Relationship Id="rId90" Type="http://schemas.openxmlformats.org/officeDocument/2006/relationships/hyperlink" Target="https://www.artline-holds.com/en/product/the-mercy-xxxl9/" TargetMode="External"/><Relationship Id="rId95" Type="http://schemas.openxmlformats.org/officeDocument/2006/relationships/hyperlink" Target="https://www.artline-holds.com/en/product/fatline-pack-the-vortex-1-5/" TargetMode="External"/><Relationship Id="rId22" Type="http://schemas.openxmlformats.org/officeDocument/2006/relationships/hyperlink" Target="https://www.artline-holds.com/en/product/artlab-slopes-m/" TargetMode="External"/><Relationship Id="rId27" Type="http://schemas.openxmlformats.org/officeDocument/2006/relationships/hyperlink" Target="https://www.artline-holds.com/en/product/artlab-slope-xxxl3/" TargetMode="External"/><Relationship Id="rId43" Type="http://schemas.openxmlformats.org/officeDocument/2006/relationships/hyperlink" Target="https://www.artline-holds.com/en/product/artlab-slice-xxxl4-reverse/" TargetMode="External"/><Relationship Id="rId48" Type="http://schemas.openxmlformats.org/officeDocument/2006/relationships/hyperlink" Target="https://www.artline-holds.com/en/product/fatline-vortex-7-dt/" TargetMode="External"/><Relationship Id="rId64" Type="http://schemas.openxmlformats.org/officeDocument/2006/relationships/hyperlink" Target="https://www.artline-holds.com/en/product/fatline-abyss-1-dt/" TargetMode="External"/><Relationship Id="rId69" Type="http://schemas.openxmlformats.org/officeDocument/2006/relationships/hyperlink" Target="https://www.artline-holds.com/en/product/the-mercy-xxl6-dt/" TargetMode="External"/><Relationship Id="rId80" Type="http://schemas.openxmlformats.org/officeDocument/2006/relationships/hyperlink" Target="https://www.artline-holds.com/en/product/fatline-the-mercy-1/" TargetMode="External"/><Relationship Id="rId85" Type="http://schemas.openxmlformats.org/officeDocument/2006/relationships/hyperlink" Target="https://www.artline-holds.com/en/product/pack-the-mercy-xxl-6-10/" TargetMode="External"/><Relationship Id="rId3" Type="http://schemas.openxmlformats.org/officeDocument/2006/relationships/hyperlink" Target="https://www.artline-holds.com/en/product/fatline-the-blade-4/" TargetMode="External"/><Relationship Id="rId12" Type="http://schemas.openxmlformats.org/officeDocument/2006/relationships/hyperlink" Target="https://www.artline-holds.com/en/product/fatline-the-mercy-2-dt/" TargetMode="External"/><Relationship Id="rId17" Type="http://schemas.openxmlformats.org/officeDocument/2006/relationships/hyperlink" Target="https://www.artline-holds.com/en/product/fatline-vortex-2-dt/" TargetMode="External"/><Relationship Id="rId25" Type="http://schemas.openxmlformats.org/officeDocument/2006/relationships/hyperlink" Target="https://www.artline-holds.com/en/product/artlab-slope-xxxl1/" TargetMode="External"/><Relationship Id="rId33" Type="http://schemas.openxmlformats.org/officeDocument/2006/relationships/hyperlink" Target="https://www.artline-holds.com/en/product/artlab-slope-mega-4/" TargetMode="External"/><Relationship Id="rId38" Type="http://schemas.openxmlformats.org/officeDocument/2006/relationships/hyperlink" Target="https://www.artline-holds.com/en/product/artlab-slice-xxxl2/" TargetMode="External"/><Relationship Id="rId46" Type="http://schemas.openxmlformats.org/officeDocument/2006/relationships/hyperlink" Target="https://www.artline-holds.com/en/product/artlab-slices-xxl/" TargetMode="External"/><Relationship Id="rId59" Type="http://schemas.openxmlformats.org/officeDocument/2006/relationships/hyperlink" Target="https://www.artline-holds.com/en/product/fatline-mercy-dt-xxl1/" TargetMode="External"/><Relationship Id="rId67" Type="http://schemas.openxmlformats.org/officeDocument/2006/relationships/hyperlink" Target="https://www.artline-holds.com/en/product/fatline-abyss-4-dt-copy/" TargetMode="External"/><Relationship Id="rId20" Type="http://schemas.openxmlformats.org/officeDocument/2006/relationships/hyperlink" Target="https://www.artline-holds.com/en/product/fatline-vortex-5-dt/" TargetMode="External"/><Relationship Id="rId41" Type="http://schemas.openxmlformats.org/officeDocument/2006/relationships/hyperlink" Target="https://www.artline-holds.com/en/product/artlab-slice-xxxl5/" TargetMode="External"/><Relationship Id="rId54" Type="http://schemas.openxmlformats.org/officeDocument/2006/relationships/hyperlink" Target="https://www.artline-holds.com/en/product/fatline-the-mercy-1/" TargetMode="External"/><Relationship Id="rId62" Type="http://schemas.openxmlformats.org/officeDocument/2006/relationships/hyperlink" Target="https://www.artline-holds.com/en/product/fatline-mercy-dt-xxl4/" TargetMode="External"/><Relationship Id="rId70" Type="http://schemas.openxmlformats.org/officeDocument/2006/relationships/hyperlink" Target="https://www.artline-holds.com/en/product/the-mercy-xxl7-dt/" TargetMode="External"/><Relationship Id="rId75" Type="http://schemas.openxmlformats.org/officeDocument/2006/relationships/hyperlink" Target="https://www.artline-holds.com/en/product/the-mercy-xxxl8-dt/" TargetMode="External"/><Relationship Id="rId83" Type="http://schemas.openxmlformats.org/officeDocument/2006/relationships/hyperlink" Target="https://www.artline-holds.com/en/product/the-mercy-xxl9/" TargetMode="External"/><Relationship Id="rId88" Type="http://schemas.openxmlformats.org/officeDocument/2006/relationships/hyperlink" Target="https://www.artline-holds.com/en/product/the-mercy-xxxl7/" TargetMode="External"/><Relationship Id="rId91" Type="http://schemas.openxmlformats.org/officeDocument/2006/relationships/hyperlink" Target="https://www.artline-holds.com/en/product/the-mercy-xxxl10/" TargetMode="External"/><Relationship Id="rId96" Type="http://schemas.openxmlformats.org/officeDocument/2006/relationships/hyperlink" Target="https://www.artline-holds.com/en/product/fatline-the-vortex-12/" TargetMode="External"/><Relationship Id="rId1" Type="http://schemas.openxmlformats.org/officeDocument/2006/relationships/hyperlink" Target="https://www.artline-holds.com/en/product/fatline-the-blade-2/" TargetMode="External"/><Relationship Id="rId6" Type="http://schemas.openxmlformats.org/officeDocument/2006/relationships/hyperlink" Target="https://www.artline-holds.com/en/product/fatline-mercy-dt-xxl1/" TargetMode="External"/><Relationship Id="rId15" Type="http://schemas.openxmlformats.org/officeDocument/2006/relationships/hyperlink" Target="https://www.artline-holds.com/en/product/fatline-the-mercy-5-dt/" TargetMode="External"/><Relationship Id="rId23" Type="http://schemas.openxmlformats.org/officeDocument/2006/relationships/hyperlink" Target="https://www.artline-holds.com/en/product/artlab-slopes-l/" TargetMode="External"/><Relationship Id="rId28" Type="http://schemas.openxmlformats.org/officeDocument/2006/relationships/hyperlink" Target="https://www.artline-holds.com/en/product/artlab-slope-xxxl4/" TargetMode="External"/><Relationship Id="rId36" Type="http://schemas.openxmlformats.org/officeDocument/2006/relationships/hyperlink" Target="https://www.artline-holds.com/en/product/artlab-slices-xl/" TargetMode="External"/><Relationship Id="rId49" Type="http://schemas.openxmlformats.org/officeDocument/2006/relationships/hyperlink" Target="https://www.artline-holds.com/en/product/fatline-vortex-8-dt/" TargetMode="External"/><Relationship Id="rId57" Type="http://schemas.openxmlformats.org/officeDocument/2006/relationships/hyperlink" Target="https://www.artline-holds.com/en/product/fatline-the-mercy-4/" TargetMode="External"/><Relationship Id="rId10" Type="http://schemas.openxmlformats.org/officeDocument/2006/relationships/hyperlink" Target="https://www.artline-holds.com/en/product/fatline-mercy-dt-xxl5/" TargetMode="External"/><Relationship Id="rId31" Type="http://schemas.openxmlformats.org/officeDocument/2006/relationships/hyperlink" Target="https://www.artline-holds.com/en/product/artlab-slope-mega-2/" TargetMode="External"/><Relationship Id="rId44" Type="http://schemas.openxmlformats.org/officeDocument/2006/relationships/hyperlink" Target="https://www.artline-holds.com/en/product/artlab-slices-mega-1-25/" TargetMode="External"/><Relationship Id="rId52" Type="http://schemas.openxmlformats.org/officeDocument/2006/relationships/hyperlink" Target="https://www.artline-holds.com/en/product/fatline-vortex-11-dt/" TargetMode="External"/><Relationship Id="rId60" Type="http://schemas.openxmlformats.org/officeDocument/2006/relationships/hyperlink" Target="https://www.artline-holds.com/en/product/fatline-mercy-dt-xxl2/" TargetMode="External"/><Relationship Id="rId65" Type="http://schemas.openxmlformats.org/officeDocument/2006/relationships/hyperlink" Target="https://www.artline-holds.com/en/product/fatline-abyss-2-dt/" TargetMode="External"/><Relationship Id="rId73" Type="http://schemas.openxmlformats.org/officeDocument/2006/relationships/hyperlink" Target="https://www.artline-holds.com/en/product/the-mercy-xxl10-dt/" TargetMode="External"/><Relationship Id="rId78" Type="http://schemas.openxmlformats.org/officeDocument/2006/relationships/hyperlink" Target="https://www.artline-holds.com/en/product/the-mercy-xxl6/" TargetMode="External"/><Relationship Id="rId81" Type="http://schemas.openxmlformats.org/officeDocument/2006/relationships/hyperlink" Target="https://www.artline-holds.com/en/product/the-mercy-xxl7/" TargetMode="External"/><Relationship Id="rId86" Type="http://schemas.openxmlformats.org/officeDocument/2006/relationships/hyperlink" Target="https://www.artline-holds.com/en/product/pack-the-mercy-xxl-6-10-dt/" TargetMode="External"/><Relationship Id="rId94" Type="http://schemas.openxmlformats.org/officeDocument/2006/relationships/hyperlink" Target="https://www.artline-holds.com/en/product/fatline-the-blade/" TargetMode="External"/><Relationship Id="rId99" Type="http://schemas.openxmlformats.org/officeDocument/2006/relationships/printerSettings" Target="../printerSettings/printerSettings5.bin"/><Relationship Id="rId4" Type="http://schemas.openxmlformats.org/officeDocument/2006/relationships/hyperlink" Target="https://www.artline-holds.com/en/product/fatline-the-blade-5/" TargetMode="External"/><Relationship Id="rId9" Type="http://schemas.openxmlformats.org/officeDocument/2006/relationships/hyperlink" Target="https://www.artline-holds.com/en/product/fatline-mercy-dt-xxl4/" TargetMode="External"/><Relationship Id="rId13" Type="http://schemas.openxmlformats.org/officeDocument/2006/relationships/hyperlink" Target="https://www.artline-holds.com/en/product/fatline-the-mercy-3-dt/" TargetMode="External"/><Relationship Id="rId18" Type="http://schemas.openxmlformats.org/officeDocument/2006/relationships/hyperlink" Target="https://www.artline-holds.com/en/product/fatline-vortex-3-dt/" TargetMode="External"/><Relationship Id="rId39" Type="http://schemas.openxmlformats.org/officeDocument/2006/relationships/hyperlink" Target="https://www.artline-holds.com/en/product/artlab-slice-xxxl3/" TargetMode="External"/><Relationship Id="rId34" Type="http://schemas.openxmlformats.org/officeDocument/2006/relationships/hyperlink" Target="https://www.artline-holds.com/en/product/artlab-slices-m/" TargetMode="External"/><Relationship Id="rId50" Type="http://schemas.openxmlformats.org/officeDocument/2006/relationships/hyperlink" Target="https://www.artline-holds.com/en/product/fatline-vortex-9-dt/" TargetMode="External"/><Relationship Id="rId55" Type="http://schemas.openxmlformats.org/officeDocument/2006/relationships/hyperlink" Target="https://www.artline-holds.com/en/product/fatline-the-mercy-2/" TargetMode="External"/><Relationship Id="rId76" Type="http://schemas.openxmlformats.org/officeDocument/2006/relationships/hyperlink" Target="https://www.artline-holds.com/en/product/the-mercy-xxxl9-dt/" TargetMode="External"/><Relationship Id="rId97" Type="http://schemas.openxmlformats.org/officeDocument/2006/relationships/hyperlink" Target="https://www.artline-holds.com/en/product/fatline-pack-the-vortex-6-8/" TargetMode="External"/><Relationship Id="rId7" Type="http://schemas.openxmlformats.org/officeDocument/2006/relationships/hyperlink" Target="https://www.artline-holds.com/en/product/fatline-mercy-dt-xxl2/" TargetMode="External"/><Relationship Id="rId71" Type="http://schemas.openxmlformats.org/officeDocument/2006/relationships/hyperlink" Target="https://www.artline-holds.com/en/product/the-mercy-xxl8-dt/" TargetMode="External"/><Relationship Id="rId92" Type="http://schemas.openxmlformats.org/officeDocument/2006/relationships/hyperlink" Target="https://www.artline-holds.com/en/product/pack-the-mercy-xxxl-6-10/" TargetMode="External"/><Relationship Id="rId2" Type="http://schemas.openxmlformats.org/officeDocument/2006/relationships/hyperlink" Target="https://www.artline-holds.com/en/product/fatline-the-blade-3/" TargetMode="External"/><Relationship Id="rId29" Type="http://schemas.openxmlformats.org/officeDocument/2006/relationships/hyperlink" Target="https://www.artline-holds.com/en/product/artlab-slope-xxxl5/" TargetMode="External"/><Relationship Id="rId24" Type="http://schemas.openxmlformats.org/officeDocument/2006/relationships/hyperlink" Target="https://www.artline-holds.com/en/product/artlab-slopes-xl/" TargetMode="External"/><Relationship Id="rId40" Type="http://schemas.openxmlformats.org/officeDocument/2006/relationships/hyperlink" Target="https://www.artline-holds.com/en/product/artlab-slice-xxxl4/" TargetMode="External"/><Relationship Id="rId45" Type="http://schemas.openxmlformats.org/officeDocument/2006/relationships/hyperlink" Target="https://www.artline-holds.com/en/product/artlab-slices-mega-2-35/" TargetMode="External"/><Relationship Id="rId66" Type="http://schemas.openxmlformats.org/officeDocument/2006/relationships/hyperlink" Target="https://www.artline-holds.com/en/product/fatline-abyss-3-dt/" TargetMode="External"/><Relationship Id="rId87" Type="http://schemas.openxmlformats.org/officeDocument/2006/relationships/hyperlink" Target="https://www.artline-holds.com/en/product/the-mercy-xxxl6-dt/" TargetMode="External"/><Relationship Id="rId61" Type="http://schemas.openxmlformats.org/officeDocument/2006/relationships/hyperlink" Target="https://www.artline-holds.com/en/product/fatline-mercy-dt-xxl3/" TargetMode="External"/><Relationship Id="rId82" Type="http://schemas.openxmlformats.org/officeDocument/2006/relationships/hyperlink" Target="https://www.artline-holds.com/en/product/the-mercy-xxl8/" TargetMode="External"/><Relationship Id="rId19" Type="http://schemas.openxmlformats.org/officeDocument/2006/relationships/hyperlink" Target="https://www.artline-holds.com/en/product/fatline-vortex-4-dt/" TargetMode="External"/><Relationship Id="rId14" Type="http://schemas.openxmlformats.org/officeDocument/2006/relationships/hyperlink" Target="https://www.artline-holds.com/en/product/fatline-the-mercy-4-dt/" TargetMode="External"/><Relationship Id="rId30" Type="http://schemas.openxmlformats.org/officeDocument/2006/relationships/hyperlink" Target="https://www.artline-holds.com/en/product/artlab-slope-mega-1/" TargetMode="External"/><Relationship Id="rId35" Type="http://schemas.openxmlformats.org/officeDocument/2006/relationships/hyperlink" Target="https://www.artline-holds.com/en/product/artlab-slices-l/" TargetMode="External"/><Relationship Id="rId56" Type="http://schemas.openxmlformats.org/officeDocument/2006/relationships/hyperlink" Target="https://www.artline-holds.com/en/product/fatline-the-mercy-3/" TargetMode="External"/><Relationship Id="rId77" Type="http://schemas.openxmlformats.org/officeDocument/2006/relationships/hyperlink" Target="https://www.artline-holds.com/en/product/the-mercy-xxxl10-dt/" TargetMode="External"/><Relationship Id="rId100" Type="http://schemas.openxmlformats.org/officeDocument/2006/relationships/drawing" Target="../drawings/drawing8.xml"/><Relationship Id="rId8" Type="http://schemas.openxmlformats.org/officeDocument/2006/relationships/hyperlink" Target="https://www.artline-holds.com/en/product/fatline-mercy-dt-xxl3/" TargetMode="External"/><Relationship Id="rId51" Type="http://schemas.openxmlformats.org/officeDocument/2006/relationships/hyperlink" Target="https://www.artline-holds.com/en/product/fatline-vortex-10-dt/" TargetMode="External"/><Relationship Id="rId72" Type="http://schemas.openxmlformats.org/officeDocument/2006/relationships/hyperlink" Target="https://www.artline-holds.com/en/product/the-mercy-xxl9-dt/" TargetMode="External"/><Relationship Id="rId93" Type="http://schemas.openxmlformats.org/officeDocument/2006/relationships/hyperlink" Target="https://www.artline-holds.com/en/product/pack-the-mercy-xxxl-6-10-dt/" TargetMode="External"/><Relationship Id="rId98" Type="http://schemas.openxmlformats.org/officeDocument/2006/relationships/hyperlink" Target="https://www.artline-holds.com/en/product/fatline-pack-the-vortex-9-11/" TargetMode="External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rtline-holds.com/en/product/the-mercy-xxxl6/" TargetMode="External"/><Relationship Id="rId18" Type="http://schemas.openxmlformats.org/officeDocument/2006/relationships/hyperlink" Target="https://www.artline-holds.com/en/product/the-mercy-xxl10-dt/" TargetMode="External"/><Relationship Id="rId26" Type="http://schemas.openxmlformats.org/officeDocument/2006/relationships/hyperlink" Target="https://www.artline-holds.com/en/product/the-mercy-xxl7/" TargetMode="External"/><Relationship Id="rId39" Type="http://schemas.openxmlformats.org/officeDocument/2006/relationships/hyperlink" Target="https://www.artline-holds.com/en/product/fatline-pack-the-vortex-1-5/" TargetMode="External"/><Relationship Id="rId21" Type="http://schemas.openxmlformats.org/officeDocument/2006/relationships/hyperlink" Target="https://www.artline-holds.com/en/product/the-mercy-xxxl9-dt/" TargetMode="External"/><Relationship Id="rId34" Type="http://schemas.openxmlformats.org/officeDocument/2006/relationships/hyperlink" Target="https://www.artline-holds.com/en/product/the-mercy-xxxl8/" TargetMode="External"/><Relationship Id="rId42" Type="http://schemas.openxmlformats.org/officeDocument/2006/relationships/hyperlink" Target="https://www.artline-holds.com/en/product/fatline-pack-the-vortex-9-11/" TargetMode="External"/><Relationship Id="rId7" Type="http://schemas.openxmlformats.org/officeDocument/2006/relationships/hyperlink" Target="https://www.artline-holds.com/en/product/fatline-vortex-7-dt/" TargetMode="External"/><Relationship Id="rId2" Type="http://schemas.openxmlformats.org/officeDocument/2006/relationships/hyperlink" Target="https://www.artline-holds.com/en/product/fatline-vortex-2-dt/" TargetMode="External"/><Relationship Id="rId16" Type="http://schemas.openxmlformats.org/officeDocument/2006/relationships/hyperlink" Target="https://www.artline-holds.com/en/product/the-mercy-xxl8-dt/" TargetMode="External"/><Relationship Id="rId20" Type="http://schemas.openxmlformats.org/officeDocument/2006/relationships/hyperlink" Target="https://www.artline-holds.com/en/product/the-mercy-xxxl8-dt/" TargetMode="External"/><Relationship Id="rId29" Type="http://schemas.openxmlformats.org/officeDocument/2006/relationships/hyperlink" Target="https://www.artline-holds.com/en/product/the-mercy-xxl10/" TargetMode="External"/><Relationship Id="rId41" Type="http://schemas.openxmlformats.org/officeDocument/2006/relationships/hyperlink" Target="https://www.artline-holds.com/en/product/fatline-pack-the-vortex-6-8/" TargetMode="External"/><Relationship Id="rId1" Type="http://schemas.openxmlformats.org/officeDocument/2006/relationships/hyperlink" Target="https://www.artline-holds.com/en/product/fatline-vortex-1-dt/" TargetMode="External"/><Relationship Id="rId6" Type="http://schemas.openxmlformats.org/officeDocument/2006/relationships/hyperlink" Target="https://www.artline-holds.com/en/product/fatline-vortex-6-dt/" TargetMode="External"/><Relationship Id="rId11" Type="http://schemas.openxmlformats.org/officeDocument/2006/relationships/hyperlink" Target="https://www.artline-holds.com/en/product/fatline-vortex-11-dt/" TargetMode="External"/><Relationship Id="rId24" Type="http://schemas.openxmlformats.org/officeDocument/2006/relationships/hyperlink" Target="https://www.artline-holds.com/en/product/fatline-mercy-dt-xxl1/" TargetMode="External"/><Relationship Id="rId32" Type="http://schemas.openxmlformats.org/officeDocument/2006/relationships/hyperlink" Target="https://www.artline-holds.com/en/product/the-mercy-xxxl6-dt/" TargetMode="External"/><Relationship Id="rId37" Type="http://schemas.openxmlformats.org/officeDocument/2006/relationships/hyperlink" Target="https://www.artline-holds.com/en/product/pack-the-mercy-xxxl-6-10/" TargetMode="External"/><Relationship Id="rId40" Type="http://schemas.openxmlformats.org/officeDocument/2006/relationships/hyperlink" Target="https://www.artline-holds.com/en/product/fatline-the-vortex-12/" TargetMode="External"/><Relationship Id="rId5" Type="http://schemas.openxmlformats.org/officeDocument/2006/relationships/hyperlink" Target="https://www.artline-holds.com/en/product/fatline-vortex-5-dt/" TargetMode="External"/><Relationship Id="rId15" Type="http://schemas.openxmlformats.org/officeDocument/2006/relationships/hyperlink" Target="https://www.artline-holds.com/en/product/the-mercy-xxl7-dt/" TargetMode="External"/><Relationship Id="rId23" Type="http://schemas.openxmlformats.org/officeDocument/2006/relationships/hyperlink" Target="https://www.artline-holds.com/en/product/the-mercy-xxl6/" TargetMode="External"/><Relationship Id="rId28" Type="http://schemas.openxmlformats.org/officeDocument/2006/relationships/hyperlink" Target="https://www.artline-holds.com/en/product/the-mercy-xxl9/" TargetMode="External"/><Relationship Id="rId36" Type="http://schemas.openxmlformats.org/officeDocument/2006/relationships/hyperlink" Target="https://www.artline-holds.com/en/product/the-mercy-xxxl10/" TargetMode="External"/><Relationship Id="rId10" Type="http://schemas.openxmlformats.org/officeDocument/2006/relationships/hyperlink" Target="https://www.artline-holds.com/en/product/fatline-vortex-10-dt/" TargetMode="External"/><Relationship Id="rId19" Type="http://schemas.openxmlformats.org/officeDocument/2006/relationships/hyperlink" Target="https://www.artline-holds.com/en/product/the-mercy-xxxl7-dt/" TargetMode="External"/><Relationship Id="rId31" Type="http://schemas.openxmlformats.org/officeDocument/2006/relationships/hyperlink" Target="https://www.artline-holds.com/en/product/pack-the-mercy-xxl-6-10-dt/" TargetMode="External"/><Relationship Id="rId4" Type="http://schemas.openxmlformats.org/officeDocument/2006/relationships/hyperlink" Target="https://www.artline-holds.com/en/product/fatline-vortex-4-dt/" TargetMode="External"/><Relationship Id="rId9" Type="http://schemas.openxmlformats.org/officeDocument/2006/relationships/hyperlink" Target="https://www.artline-holds.com/en/product/fatline-vortex-9-dt/" TargetMode="External"/><Relationship Id="rId14" Type="http://schemas.openxmlformats.org/officeDocument/2006/relationships/hyperlink" Target="https://www.artline-holds.com/en/product/the-mercy-xxl6-dt/" TargetMode="External"/><Relationship Id="rId22" Type="http://schemas.openxmlformats.org/officeDocument/2006/relationships/hyperlink" Target="https://www.artline-holds.com/en/product/the-mercy-xxxl10-dt/" TargetMode="External"/><Relationship Id="rId27" Type="http://schemas.openxmlformats.org/officeDocument/2006/relationships/hyperlink" Target="https://www.artline-holds.com/en/product/the-mercy-xxl8/" TargetMode="External"/><Relationship Id="rId30" Type="http://schemas.openxmlformats.org/officeDocument/2006/relationships/hyperlink" Target="https://www.artline-holds.com/en/product/pack-the-mercy-xxl-6-10/" TargetMode="External"/><Relationship Id="rId35" Type="http://schemas.openxmlformats.org/officeDocument/2006/relationships/hyperlink" Target="https://www.artline-holds.com/en/product/the-mercy-xxxl9/" TargetMode="External"/><Relationship Id="rId43" Type="http://schemas.openxmlformats.org/officeDocument/2006/relationships/drawing" Target="../drawings/drawing9.xml"/><Relationship Id="rId8" Type="http://schemas.openxmlformats.org/officeDocument/2006/relationships/hyperlink" Target="https://www.artline-holds.com/en/product/fatline-vortex-8-dt/" TargetMode="External"/><Relationship Id="rId3" Type="http://schemas.openxmlformats.org/officeDocument/2006/relationships/hyperlink" Target="https://www.artline-holds.com/en/product/fatline-vortex-3-dt/" TargetMode="External"/><Relationship Id="rId12" Type="http://schemas.openxmlformats.org/officeDocument/2006/relationships/hyperlink" Target="https://www.artline-holds.com/en/product/fatline-vortex-12-dt/" TargetMode="External"/><Relationship Id="rId17" Type="http://schemas.openxmlformats.org/officeDocument/2006/relationships/hyperlink" Target="https://www.artline-holds.com/en/product/the-mercy-xxl9-dt/" TargetMode="External"/><Relationship Id="rId25" Type="http://schemas.openxmlformats.org/officeDocument/2006/relationships/hyperlink" Target="https://www.artline-holds.com/en/product/fatline-the-mercy-1/" TargetMode="External"/><Relationship Id="rId33" Type="http://schemas.openxmlformats.org/officeDocument/2006/relationships/hyperlink" Target="https://www.artline-holds.com/en/product/the-mercy-xxxl7/" TargetMode="External"/><Relationship Id="rId38" Type="http://schemas.openxmlformats.org/officeDocument/2006/relationships/hyperlink" Target="https://www.artline-holds.com/en/product/pack-the-mercy-xxxl-6-10-dt/" TargetMode="External"/></Relationships>
</file>

<file path=xl/worksheets/_rels/sheet1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rtline-holds.com/en/product/manta-1-dt/" TargetMode="External"/><Relationship Id="rId21" Type="http://schemas.openxmlformats.org/officeDocument/2006/relationships/hyperlink" Target="https://www.artline-holds.com/en/product/foot-s1-pu/" TargetMode="External"/><Relationship Id="rId42" Type="http://schemas.openxmlformats.org/officeDocument/2006/relationships/hyperlink" Target="https://www.artline-holds.com/en/product/pinches-l5-pu/" TargetMode="External"/><Relationship Id="rId47" Type="http://schemas.openxmlformats.org/officeDocument/2006/relationships/hyperlink" Target="https://www.artline-holds.com/en/product/jugs-l4-pu/" TargetMode="External"/><Relationship Id="rId63" Type="http://schemas.openxmlformats.org/officeDocument/2006/relationships/hyperlink" Target="https://www.artline-holds.com/en/product/manta-xxl-3-dt/" TargetMode="External"/><Relationship Id="rId68" Type="http://schemas.openxmlformats.org/officeDocument/2006/relationships/printerSettings" Target="../printerSettings/printerSettings6.bin"/><Relationship Id="rId7" Type="http://schemas.openxmlformats.org/officeDocument/2006/relationships/hyperlink" Target="https://www.artline-holds.com/en/product/fatline-vortex-1-dt/" TargetMode="External"/><Relationship Id="rId2" Type="http://schemas.openxmlformats.org/officeDocument/2006/relationships/hyperlink" Target="https://www.artline-holds.com/en/?s=mercy+xxxl+dt" TargetMode="External"/><Relationship Id="rId16" Type="http://schemas.openxmlformats.org/officeDocument/2006/relationships/hyperlink" Target="https://www.artline-holds.com/en/product/fatline-vortex-10-dt/" TargetMode="External"/><Relationship Id="rId29" Type="http://schemas.openxmlformats.org/officeDocument/2006/relationships/hyperlink" Target="https://www.artline-holds.com/en/product/manta-5-dt/" TargetMode="External"/><Relationship Id="rId11" Type="http://schemas.openxmlformats.org/officeDocument/2006/relationships/hyperlink" Target="https://www.artline-holds.com/en/product/fatline-vortex-5-dt/" TargetMode="External"/><Relationship Id="rId24" Type="http://schemas.openxmlformats.org/officeDocument/2006/relationships/hyperlink" Target="https://www.artline-holds.com/en/product/edges-m2-pu/" TargetMode="External"/><Relationship Id="rId32" Type="http://schemas.openxmlformats.org/officeDocument/2006/relationships/hyperlink" Target="https://www.artline-holds.com/en/product/slopers-xl6-pu/" TargetMode="External"/><Relationship Id="rId37" Type="http://schemas.openxmlformats.org/officeDocument/2006/relationships/hyperlink" Target="https://www.artline-holds.com/en/product/pinches-xxl4-pu/" TargetMode="External"/><Relationship Id="rId40" Type="http://schemas.openxmlformats.org/officeDocument/2006/relationships/hyperlink" Target="https://www.artline-holds.com/en/product/pinches-xl3-pu/" TargetMode="External"/><Relationship Id="rId45" Type="http://schemas.openxmlformats.org/officeDocument/2006/relationships/hyperlink" Target="https://www.artline-holds.com/en/product/jugs-xl2-pu/" TargetMode="External"/><Relationship Id="rId53" Type="http://schemas.openxmlformats.org/officeDocument/2006/relationships/hyperlink" Target="https://www.artline-holds.com/en/product/mega-xxl9-pu/" TargetMode="External"/><Relationship Id="rId58" Type="http://schemas.openxmlformats.org/officeDocument/2006/relationships/hyperlink" Target="https://www.artline-holds.com/en/product/pack-edges-pu/" TargetMode="External"/><Relationship Id="rId66" Type="http://schemas.openxmlformats.org/officeDocument/2006/relationships/hyperlink" Target="https://www.artline-holds.com/en/product/manta-xxl-2-dt/" TargetMode="External"/><Relationship Id="rId5" Type="http://schemas.openxmlformats.org/officeDocument/2006/relationships/hyperlink" Target="https://www.artline-holds.com/en/?s=the+blade" TargetMode="External"/><Relationship Id="rId61" Type="http://schemas.openxmlformats.org/officeDocument/2006/relationships/hyperlink" Target="https://www.artline-holds.com/en/product/manta-xxl-5-dt/" TargetMode="External"/><Relationship Id="rId19" Type="http://schemas.openxmlformats.org/officeDocument/2006/relationships/hyperlink" Target="https://www.artline-holds.com/en/product/fatline-the-vortex-12/" TargetMode="External"/><Relationship Id="rId14" Type="http://schemas.openxmlformats.org/officeDocument/2006/relationships/hyperlink" Target="https://www.artline-holds.com/en/product/fatline-vortex-8-dt/" TargetMode="External"/><Relationship Id="rId22" Type="http://schemas.openxmlformats.org/officeDocument/2006/relationships/hyperlink" Target="https://www.artline-holds.com/en/product/foot-s2-pu/" TargetMode="External"/><Relationship Id="rId27" Type="http://schemas.openxmlformats.org/officeDocument/2006/relationships/hyperlink" Target="https://www.artline-holds.com/en/product/manta-3-dt/" TargetMode="External"/><Relationship Id="rId30" Type="http://schemas.openxmlformats.org/officeDocument/2006/relationships/hyperlink" Target="https://www.artline-holds.com/en/product/manta-6-dt/" TargetMode="External"/><Relationship Id="rId35" Type="http://schemas.openxmlformats.org/officeDocument/2006/relationships/hyperlink" Target="https://www.artline-holds.com/en/product/pockets-xl5-pu/" TargetMode="External"/><Relationship Id="rId43" Type="http://schemas.openxmlformats.org/officeDocument/2006/relationships/hyperlink" Target="https://www.artline-holds.com/en/product/jugs-xxl2-pu/" TargetMode="External"/><Relationship Id="rId48" Type="http://schemas.openxmlformats.org/officeDocument/2006/relationships/hyperlink" Target="https://www.artline-holds.com/en/product/jugs-l3-pu/" TargetMode="External"/><Relationship Id="rId56" Type="http://schemas.openxmlformats.org/officeDocument/2006/relationships/hyperlink" Target="https://www.artline-holds.com/en/product/pack-pinches-pu/" TargetMode="External"/><Relationship Id="rId64" Type="http://schemas.openxmlformats.org/officeDocument/2006/relationships/hyperlink" Target="https://www.artline-holds.com/en/product/manta-xxl-1-dt/" TargetMode="External"/><Relationship Id="rId69" Type="http://schemas.openxmlformats.org/officeDocument/2006/relationships/drawing" Target="../drawings/drawing10.xml"/><Relationship Id="rId8" Type="http://schemas.openxmlformats.org/officeDocument/2006/relationships/hyperlink" Target="https://www.artline-holds.com/en/product/fatline-vortex-2-dt/" TargetMode="External"/><Relationship Id="rId51" Type="http://schemas.openxmlformats.org/officeDocument/2006/relationships/hyperlink" Target="https://www.artline-holds.com/en/product/crimps-m4-pu/" TargetMode="External"/><Relationship Id="rId3" Type="http://schemas.openxmlformats.org/officeDocument/2006/relationships/hyperlink" Target="https://www.artline-holds.com/en/?s=mercy+xxxl+dt" TargetMode="External"/><Relationship Id="rId12" Type="http://schemas.openxmlformats.org/officeDocument/2006/relationships/hyperlink" Target="https://www.artline-holds.com/en/product/fatline-vortex-6-dt/" TargetMode="External"/><Relationship Id="rId17" Type="http://schemas.openxmlformats.org/officeDocument/2006/relationships/hyperlink" Target="https://www.artline-holds.com/en/product/fatline-vortex-11-dt/" TargetMode="External"/><Relationship Id="rId25" Type="http://schemas.openxmlformats.org/officeDocument/2006/relationships/hyperlink" Target="https://www.artline-holds.com/en/product/edges-m3-pu/" TargetMode="External"/><Relationship Id="rId33" Type="http://schemas.openxmlformats.org/officeDocument/2006/relationships/hyperlink" Target="https://www.artline-holds.com/en/product/slopers-xxl6-pu/" TargetMode="External"/><Relationship Id="rId38" Type="http://schemas.openxmlformats.org/officeDocument/2006/relationships/hyperlink" Target="https://www.artline-holds.com/en/product/pinches-xxl3-pu/" TargetMode="External"/><Relationship Id="rId46" Type="http://schemas.openxmlformats.org/officeDocument/2006/relationships/hyperlink" Target="https://www.artline-holds.com/en/product/jugs-xl1-pu/" TargetMode="External"/><Relationship Id="rId59" Type="http://schemas.openxmlformats.org/officeDocument/2006/relationships/hyperlink" Target="https://www.artline-holds.com/en/product/manta-xxl-7-dt/" TargetMode="External"/><Relationship Id="rId67" Type="http://schemas.openxmlformats.org/officeDocument/2006/relationships/hyperlink" Target="https://www.artline-holds.com/en/product/manta-2-dt/" TargetMode="External"/><Relationship Id="rId20" Type="http://schemas.openxmlformats.org/officeDocument/2006/relationships/hyperlink" Target="https://www.artline-holds.com/en/product/screw-ons-xs-pu-2/" TargetMode="External"/><Relationship Id="rId41" Type="http://schemas.openxmlformats.org/officeDocument/2006/relationships/hyperlink" Target="https://www.artline-holds.com/en/product/pinches-l6-pu/" TargetMode="External"/><Relationship Id="rId54" Type="http://schemas.openxmlformats.org/officeDocument/2006/relationships/hyperlink" Target="https://www.artline-holds.com/en/product/mega-xxl8-pu/" TargetMode="External"/><Relationship Id="rId62" Type="http://schemas.openxmlformats.org/officeDocument/2006/relationships/hyperlink" Target="https://www.artline-holds.com/en/product/manta-xxl-4-dt/" TargetMode="External"/><Relationship Id="rId1" Type="http://schemas.openxmlformats.org/officeDocument/2006/relationships/hyperlink" Target="https://www.artline-holds.com/en/product/fatline-the-drop/" TargetMode="External"/><Relationship Id="rId6" Type="http://schemas.openxmlformats.org/officeDocument/2006/relationships/hyperlink" Target="https://www.artline-holds.com/en/?s=abyss" TargetMode="External"/><Relationship Id="rId15" Type="http://schemas.openxmlformats.org/officeDocument/2006/relationships/hyperlink" Target="https://www.artline-holds.com/en/product/fatline-vortex-9-dt/" TargetMode="External"/><Relationship Id="rId23" Type="http://schemas.openxmlformats.org/officeDocument/2006/relationships/hyperlink" Target="https://www.artline-holds.com/en/product/incut-edges-m1-pu/" TargetMode="External"/><Relationship Id="rId28" Type="http://schemas.openxmlformats.org/officeDocument/2006/relationships/hyperlink" Target="https://www.artline-holds.com/en/product/manta-4-dt/" TargetMode="External"/><Relationship Id="rId36" Type="http://schemas.openxmlformats.org/officeDocument/2006/relationships/hyperlink" Target="https://www.artline-holds.com/en/product/pockets-l7-pu/" TargetMode="External"/><Relationship Id="rId49" Type="http://schemas.openxmlformats.org/officeDocument/2006/relationships/hyperlink" Target="https://www.artline-holds.com/en/product/edges-l2-pu/" TargetMode="External"/><Relationship Id="rId57" Type="http://schemas.openxmlformats.org/officeDocument/2006/relationships/hyperlink" Target="https://www.artline-holds.com/en/product/pack-pockets-pu/" TargetMode="External"/><Relationship Id="rId10" Type="http://schemas.openxmlformats.org/officeDocument/2006/relationships/hyperlink" Target="https://www.artline-holds.com/en/product/fatline-vortex-4-dt/" TargetMode="External"/><Relationship Id="rId31" Type="http://schemas.openxmlformats.org/officeDocument/2006/relationships/hyperlink" Target="https://www.artline-holds.com/en/product/manta-7-dt/" TargetMode="External"/><Relationship Id="rId44" Type="http://schemas.openxmlformats.org/officeDocument/2006/relationships/hyperlink" Target="https://www.artline-holds.com/en/product/jugs-xxl1-pu/" TargetMode="External"/><Relationship Id="rId52" Type="http://schemas.openxmlformats.org/officeDocument/2006/relationships/hyperlink" Target="https://www.artline-holds.com/en/product/mega-xxl10-pu/" TargetMode="External"/><Relationship Id="rId60" Type="http://schemas.openxmlformats.org/officeDocument/2006/relationships/hyperlink" Target="https://www.artline-holds.com/en/product/manta-xxl-6-dt/" TargetMode="External"/><Relationship Id="rId65" Type="http://schemas.openxmlformats.org/officeDocument/2006/relationships/hyperlink" Target="https://www.artline-holds.com/en/product/manta-xxl-8-dt/" TargetMode="External"/><Relationship Id="rId4" Type="http://schemas.openxmlformats.org/officeDocument/2006/relationships/hyperlink" Target="https://www.artline-holds.com/en/product/fatline-the-drop/" TargetMode="External"/><Relationship Id="rId9" Type="http://schemas.openxmlformats.org/officeDocument/2006/relationships/hyperlink" Target="https://www.artline-holds.com/en/product/fatline-vortex-3-dt/" TargetMode="External"/><Relationship Id="rId13" Type="http://schemas.openxmlformats.org/officeDocument/2006/relationships/hyperlink" Target="https://www.artline-holds.com/en/product/fatline-vortex-7-dt/" TargetMode="External"/><Relationship Id="rId18" Type="http://schemas.openxmlformats.org/officeDocument/2006/relationships/hyperlink" Target="https://www.artline-holds.com/en/product/fatline-vortex-12-dt/" TargetMode="External"/><Relationship Id="rId39" Type="http://schemas.openxmlformats.org/officeDocument/2006/relationships/hyperlink" Target="https://www.artline-holds.com/en/product/pinches-xl4-pu/" TargetMode="External"/><Relationship Id="rId34" Type="http://schemas.openxmlformats.org/officeDocument/2006/relationships/hyperlink" Target="https://www.artline-holds.com/en/product/pockets-xxl5-pu/" TargetMode="External"/><Relationship Id="rId50" Type="http://schemas.openxmlformats.org/officeDocument/2006/relationships/hyperlink" Target="https://www.artline-holds.com/en/product/edges-l1-pu/" TargetMode="External"/><Relationship Id="rId55" Type="http://schemas.openxmlformats.org/officeDocument/2006/relationships/hyperlink" Target="https://www.artline-holds.com/en/product/slopers-xxl7-pu/" TargetMode="External"/></Relationships>
</file>

<file path=xl/worksheets/_rels/sheet12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rtline-holds.com/en/product/woodline-element-s8/" TargetMode="External"/><Relationship Id="rId117" Type="http://schemas.openxmlformats.org/officeDocument/2006/relationships/hyperlink" Target="https://www.artline-holds.com/en/product/arrow-xxl1-dt/" TargetMode="External"/><Relationship Id="rId21" Type="http://schemas.openxmlformats.org/officeDocument/2006/relationships/hyperlink" Target="https://www.artline-holds.com/en/product/woodline-element-s5/" TargetMode="External"/><Relationship Id="rId42" Type="http://schemas.openxmlformats.org/officeDocument/2006/relationships/hyperlink" Target="https://www.artline-holds.com/en/product/woodline-element-m10/" TargetMode="External"/><Relationship Id="rId47" Type="http://schemas.openxmlformats.org/officeDocument/2006/relationships/hyperlink" Target="https://www.artline-holds.com/en/product/woodline-element-l5/" TargetMode="External"/><Relationship Id="rId63" Type="http://schemas.openxmlformats.org/officeDocument/2006/relationships/hyperlink" Target="https://www.artline-holds.com/en/product/triamidm2dt/" TargetMode="External"/><Relationship Id="rId68" Type="http://schemas.openxmlformats.org/officeDocument/2006/relationships/hyperlink" Target="https://www.artline-holds.com/en/product/triamids2adjusterdt/" TargetMode="External"/><Relationship Id="rId84" Type="http://schemas.openxmlformats.org/officeDocument/2006/relationships/hyperlink" Target="https://www.artline-holds.com/en/product/ramp-m7/" TargetMode="External"/><Relationship Id="rId89" Type="http://schemas.openxmlformats.org/officeDocument/2006/relationships/hyperlink" Target="https://www.artline-holds.com/en/product/ramp-xl5/" TargetMode="External"/><Relationship Id="rId112" Type="http://schemas.openxmlformats.org/officeDocument/2006/relationships/hyperlink" Target="https://www.artline-holds.com/en/product/lane-xl1-dt-h6/" TargetMode="External"/><Relationship Id="rId16" Type="http://schemas.openxmlformats.org/officeDocument/2006/relationships/hyperlink" Target="https://www.artline-holds.com/en/product/woodline-element-s2/" TargetMode="External"/><Relationship Id="rId107" Type="http://schemas.openxmlformats.org/officeDocument/2006/relationships/hyperlink" Target="https://www.artline-holds.com/en/product/lane-m2-dt-h8/" TargetMode="External"/><Relationship Id="rId11" Type="http://schemas.openxmlformats.org/officeDocument/2006/relationships/hyperlink" Target="https://www.artline-holds.com/en/product/woodline-dual-l1/" TargetMode="External"/><Relationship Id="rId32" Type="http://schemas.openxmlformats.org/officeDocument/2006/relationships/hyperlink" Target="https://www.artline-holds.com/en/product/woodline-element-m2/" TargetMode="External"/><Relationship Id="rId37" Type="http://schemas.openxmlformats.org/officeDocument/2006/relationships/hyperlink" Target="https://www.artline-holds.com/en/product/woodline-element-m5/" TargetMode="External"/><Relationship Id="rId53" Type="http://schemas.openxmlformats.org/officeDocument/2006/relationships/hyperlink" Target="https://www.artline-holds.com/en/product/woodline-pack-dual-s1/" TargetMode="External"/><Relationship Id="rId58" Type="http://schemas.openxmlformats.org/officeDocument/2006/relationships/hyperlink" Target="https://www.artline-holds.com/en/product/woodline-twins-l1/" TargetMode="External"/><Relationship Id="rId74" Type="http://schemas.openxmlformats.org/officeDocument/2006/relationships/hyperlink" Target="https://www.artline-holds.com/en/product/ramp-l4/" TargetMode="External"/><Relationship Id="rId79" Type="http://schemas.openxmlformats.org/officeDocument/2006/relationships/hyperlink" Target="https://www.artline-holds.com/en/product/ramp-m2/" TargetMode="External"/><Relationship Id="rId102" Type="http://schemas.openxmlformats.org/officeDocument/2006/relationships/hyperlink" Target="https://www.artline-holds.com/en/product/flat-triangle-l3/" TargetMode="External"/><Relationship Id="rId123" Type="http://schemas.openxmlformats.org/officeDocument/2006/relationships/hyperlink" Target="https://www.artline-holds.com/en/product/woodline-dual-s1/" TargetMode="External"/><Relationship Id="rId128" Type="http://schemas.openxmlformats.org/officeDocument/2006/relationships/drawing" Target="../drawings/drawing11.xml"/><Relationship Id="rId5" Type="http://schemas.openxmlformats.org/officeDocument/2006/relationships/hyperlink" Target="https://www.artline-holds.com/en/product/squamids1adjusterdt-copy/" TargetMode="External"/><Relationship Id="rId90" Type="http://schemas.openxmlformats.org/officeDocument/2006/relationships/hyperlink" Target="https://www.artline-holds.com/en/product/ramp-xl6/" TargetMode="External"/><Relationship Id="rId95" Type="http://schemas.openxmlformats.org/officeDocument/2006/relationships/hyperlink" Target="https://www.artline-holds.com/en/product/flat-triangle-s2/" TargetMode="External"/><Relationship Id="rId22" Type="http://schemas.openxmlformats.org/officeDocument/2006/relationships/hyperlink" Target="https://www.artline-holds.com/en/product/woodline-element-s5-bolt-on/" TargetMode="External"/><Relationship Id="rId27" Type="http://schemas.openxmlformats.org/officeDocument/2006/relationships/hyperlink" Target="https://www.artline-holds.com/en/product/woodline-element-s9/" TargetMode="External"/><Relationship Id="rId43" Type="http://schemas.openxmlformats.org/officeDocument/2006/relationships/hyperlink" Target="https://www.artline-holds.com/en/product/woodline-element-l1/" TargetMode="External"/><Relationship Id="rId48" Type="http://schemas.openxmlformats.org/officeDocument/2006/relationships/hyperlink" Target="https://www.artline-holds.com/en/product/woodline-element-l6/" TargetMode="External"/><Relationship Id="rId64" Type="http://schemas.openxmlformats.org/officeDocument/2006/relationships/hyperlink" Target="https://www.artline-holds.com/en/product/triamidm2adjusterdt/" TargetMode="External"/><Relationship Id="rId69" Type="http://schemas.openxmlformats.org/officeDocument/2006/relationships/hyperlink" Target="https://www.artline-holds.com/en/product/triamidxs1dt/" TargetMode="External"/><Relationship Id="rId113" Type="http://schemas.openxmlformats.org/officeDocument/2006/relationships/hyperlink" Target="https://www.artline-holds.com/en/product/lane-xl2-dt-h8/" TargetMode="External"/><Relationship Id="rId118" Type="http://schemas.openxmlformats.org/officeDocument/2006/relationships/hyperlink" Target="https://www.artline-holds.com/en/product/arrow-xxl2-dt/" TargetMode="External"/><Relationship Id="rId80" Type="http://schemas.openxmlformats.org/officeDocument/2006/relationships/hyperlink" Target="https://www.artline-holds.com/en/product/ramp-m3/" TargetMode="External"/><Relationship Id="rId85" Type="http://schemas.openxmlformats.org/officeDocument/2006/relationships/hyperlink" Target="https://www.artline-holds.com/en/product/ramp-xl1/" TargetMode="External"/><Relationship Id="rId12" Type="http://schemas.openxmlformats.org/officeDocument/2006/relationships/hyperlink" Target="https://www.artline-holds.com/en/product/woodline-dual-l2/" TargetMode="External"/><Relationship Id="rId17" Type="http://schemas.openxmlformats.org/officeDocument/2006/relationships/hyperlink" Target="https://www.artline-holds.com/en/product/woodline-element-s3/" TargetMode="External"/><Relationship Id="rId33" Type="http://schemas.openxmlformats.org/officeDocument/2006/relationships/hyperlink" Target="https://www.artline-holds.com/en/product/woodline-element-m2-bolt-on/" TargetMode="External"/><Relationship Id="rId38" Type="http://schemas.openxmlformats.org/officeDocument/2006/relationships/hyperlink" Target="https://www.artline-holds.com/en/product/woodline-element-m6/" TargetMode="External"/><Relationship Id="rId59" Type="http://schemas.openxmlformats.org/officeDocument/2006/relationships/hyperlink" Target="https://www.artline-holds.com/en/product/woodline-twins-l2/" TargetMode="External"/><Relationship Id="rId103" Type="http://schemas.openxmlformats.org/officeDocument/2006/relationships/hyperlink" Target="https://www.artline-holds.com/en/product/flat-triangle-xl1/" TargetMode="External"/><Relationship Id="rId108" Type="http://schemas.openxmlformats.org/officeDocument/2006/relationships/hyperlink" Target="https://www.artline-holds.com/en/product/lane-m3-dt-h10/" TargetMode="External"/><Relationship Id="rId124" Type="http://schemas.openxmlformats.org/officeDocument/2006/relationships/hyperlink" Target="https://www.artline-holds.com/en/product/woodline-dual-m1/" TargetMode="External"/><Relationship Id="rId54" Type="http://schemas.openxmlformats.org/officeDocument/2006/relationships/hyperlink" Target="https://www.artline-holds.com/en/product/woodline-pack-dual-s2/" TargetMode="External"/><Relationship Id="rId70" Type="http://schemas.openxmlformats.org/officeDocument/2006/relationships/hyperlink" Target="https://www.artline-holds.com/en/product/triamidxs1adjusterdt/" TargetMode="External"/><Relationship Id="rId75" Type="http://schemas.openxmlformats.org/officeDocument/2006/relationships/hyperlink" Target="https://www.artline-holds.com/en/product/ramp-l5/" TargetMode="External"/><Relationship Id="rId91" Type="http://schemas.openxmlformats.org/officeDocument/2006/relationships/hyperlink" Target="https://www.artline-holds.com/en/product/ramp-xl7/" TargetMode="External"/><Relationship Id="rId96" Type="http://schemas.openxmlformats.org/officeDocument/2006/relationships/hyperlink" Target="https://www.artline-holds.com/en/product/flat-triangle-s3/" TargetMode="External"/><Relationship Id="rId1" Type="http://schemas.openxmlformats.org/officeDocument/2006/relationships/hyperlink" Target="https://www.artline-holds.com/en/product/squamids1dt/" TargetMode="External"/><Relationship Id="rId6" Type="http://schemas.openxmlformats.org/officeDocument/2006/relationships/hyperlink" Target="https://www.artline-holds.com/en/product/squamids2adjusterdt/" TargetMode="External"/><Relationship Id="rId23" Type="http://schemas.openxmlformats.org/officeDocument/2006/relationships/hyperlink" Target="https://www.artline-holds.com/en/product/woodline-element-s6/" TargetMode="External"/><Relationship Id="rId28" Type="http://schemas.openxmlformats.org/officeDocument/2006/relationships/hyperlink" Target="https://www.artline-holds.com/en/product/woodline-element-s10/" TargetMode="External"/><Relationship Id="rId49" Type="http://schemas.openxmlformats.org/officeDocument/2006/relationships/hyperlink" Target="https://www.artline-holds.com/en/product/woodline-element-l10/" TargetMode="External"/><Relationship Id="rId114" Type="http://schemas.openxmlformats.org/officeDocument/2006/relationships/hyperlink" Target="https://www.artline-holds.com/en/product/lane-xl3-dt-h10/" TargetMode="External"/><Relationship Id="rId119" Type="http://schemas.openxmlformats.org/officeDocument/2006/relationships/hyperlink" Target="https://www.artline-holds.com/en/product/stadium-m-dt/" TargetMode="External"/><Relationship Id="rId44" Type="http://schemas.openxmlformats.org/officeDocument/2006/relationships/hyperlink" Target="https://www.artline-holds.com/en/product/woodline-element-l2/" TargetMode="External"/><Relationship Id="rId60" Type="http://schemas.openxmlformats.org/officeDocument/2006/relationships/hyperlink" Target="https://www.artline-holds.com/en/product/woodline-twins-l3/" TargetMode="External"/><Relationship Id="rId65" Type="http://schemas.openxmlformats.org/officeDocument/2006/relationships/hyperlink" Target="https://www.artline-holds.com/en/product/triamids1dt/" TargetMode="External"/><Relationship Id="rId81" Type="http://schemas.openxmlformats.org/officeDocument/2006/relationships/hyperlink" Target="https://www.artline-holds.com/en/product/ramp-m4/" TargetMode="External"/><Relationship Id="rId86" Type="http://schemas.openxmlformats.org/officeDocument/2006/relationships/hyperlink" Target="https://www.artline-holds.com/en/product/ramp-xl2/" TargetMode="External"/><Relationship Id="rId13" Type="http://schemas.openxmlformats.org/officeDocument/2006/relationships/hyperlink" Target="https://www.artline-holds.com/en/product/woodline-dual-l3/" TargetMode="External"/><Relationship Id="rId18" Type="http://schemas.openxmlformats.org/officeDocument/2006/relationships/hyperlink" Target="https://www.artline-holds.com/en/product/woodline-element-s3-bolt-on/" TargetMode="External"/><Relationship Id="rId39" Type="http://schemas.openxmlformats.org/officeDocument/2006/relationships/hyperlink" Target="https://www.artline-holds.com/en/product/woodline-element-m7/" TargetMode="External"/><Relationship Id="rId109" Type="http://schemas.openxmlformats.org/officeDocument/2006/relationships/hyperlink" Target="https://www.artline-holds.com/en/product/lane-l1-dt-h6/" TargetMode="External"/><Relationship Id="rId34" Type="http://schemas.openxmlformats.org/officeDocument/2006/relationships/hyperlink" Target="https://www.artline-holds.com/en/product/woodline-element-m3/" TargetMode="External"/><Relationship Id="rId50" Type="http://schemas.openxmlformats.org/officeDocument/2006/relationships/hyperlink" Target="https://www.artline-holds.com/en/product/woodline-element-l11/" TargetMode="External"/><Relationship Id="rId55" Type="http://schemas.openxmlformats.org/officeDocument/2006/relationships/hyperlink" Target="https://www.artline-holds.com/en/product/woodline-twins-s1/" TargetMode="External"/><Relationship Id="rId76" Type="http://schemas.openxmlformats.org/officeDocument/2006/relationships/hyperlink" Target="https://www.artline-holds.com/en/product/ramp-l6/" TargetMode="External"/><Relationship Id="rId97" Type="http://schemas.openxmlformats.org/officeDocument/2006/relationships/hyperlink" Target="https://www.artline-holds.com/en/product/flat-triangle-m1/" TargetMode="External"/><Relationship Id="rId104" Type="http://schemas.openxmlformats.org/officeDocument/2006/relationships/hyperlink" Target="https://www.artline-holds.com/en/product/flat-triangle-xl2/" TargetMode="External"/><Relationship Id="rId120" Type="http://schemas.openxmlformats.org/officeDocument/2006/relationships/hyperlink" Target="https://www.artline-holds.com/en/product/stadium-l-dt-with-inserts/" TargetMode="External"/><Relationship Id="rId125" Type="http://schemas.openxmlformats.org/officeDocument/2006/relationships/hyperlink" Target="https://www.artline-holds.com/en/product/woodline-dual-l4/" TargetMode="External"/><Relationship Id="rId7" Type="http://schemas.openxmlformats.org/officeDocument/2006/relationships/hyperlink" Target="https://www.artline-holds.com/en/product/squamidm1adjuster-dt/" TargetMode="External"/><Relationship Id="rId71" Type="http://schemas.openxmlformats.org/officeDocument/2006/relationships/hyperlink" Target="https://www.artline-holds.com/en/product/triamidxs2adjusterdt/" TargetMode="External"/><Relationship Id="rId92" Type="http://schemas.openxmlformats.org/officeDocument/2006/relationships/hyperlink" Target="https://www.artline-holds.com/en/product/triamidxs2dt/" TargetMode="External"/><Relationship Id="rId2" Type="http://schemas.openxmlformats.org/officeDocument/2006/relationships/hyperlink" Target="https://www.artline-holds.com/en/product/squamids2dt/" TargetMode="External"/><Relationship Id="rId29" Type="http://schemas.openxmlformats.org/officeDocument/2006/relationships/hyperlink" Target="https://www.artline-holds.com/en/product/woodline-element-s11/" TargetMode="External"/><Relationship Id="rId24" Type="http://schemas.openxmlformats.org/officeDocument/2006/relationships/hyperlink" Target="https://www.artline-holds.com/en/product/woodline-element-s6-bolt-on/" TargetMode="External"/><Relationship Id="rId40" Type="http://schemas.openxmlformats.org/officeDocument/2006/relationships/hyperlink" Target="https://www.artline-holds.com/en/product/woodline-element-m8/" TargetMode="External"/><Relationship Id="rId45" Type="http://schemas.openxmlformats.org/officeDocument/2006/relationships/hyperlink" Target="https://www.artline-holds.com/en/product/woodline-element-l3/" TargetMode="External"/><Relationship Id="rId66" Type="http://schemas.openxmlformats.org/officeDocument/2006/relationships/hyperlink" Target="https://www.artline-holds.com/en/product/triamids1adjusterdt/" TargetMode="External"/><Relationship Id="rId87" Type="http://schemas.openxmlformats.org/officeDocument/2006/relationships/hyperlink" Target="https://www.artline-holds.com/en/product/ramp-xl3/" TargetMode="External"/><Relationship Id="rId110" Type="http://schemas.openxmlformats.org/officeDocument/2006/relationships/hyperlink" Target="https://www.artline-holds.com/en/product/lane-l2-dt-h8/" TargetMode="External"/><Relationship Id="rId115" Type="http://schemas.openxmlformats.org/officeDocument/2006/relationships/hyperlink" Target="https://www.artline-holds.com/en/product/arrow-xl1-dt/" TargetMode="External"/><Relationship Id="rId61" Type="http://schemas.openxmlformats.org/officeDocument/2006/relationships/hyperlink" Target="https://www.artline-holds.com/en/product/triamidm1dt/" TargetMode="External"/><Relationship Id="rId82" Type="http://schemas.openxmlformats.org/officeDocument/2006/relationships/hyperlink" Target="https://www.artline-holds.com/en/product/ramp-m5/" TargetMode="External"/><Relationship Id="rId19" Type="http://schemas.openxmlformats.org/officeDocument/2006/relationships/hyperlink" Target="https://www.artline-holds.com/en/product/woodline-element-s4/" TargetMode="External"/><Relationship Id="rId14" Type="http://schemas.openxmlformats.org/officeDocument/2006/relationships/hyperlink" Target="https://www.artline-holds.com/en/product/woodline-element-s1/" TargetMode="External"/><Relationship Id="rId30" Type="http://schemas.openxmlformats.org/officeDocument/2006/relationships/hyperlink" Target="https://www.artline-holds.com/en/product/woodline-element-m1/" TargetMode="External"/><Relationship Id="rId35" Type="http://schemas.openxmlformats.org/officeDocument/2006/relationships/hyperlink" Target="https://www.artline-holds.com/en/product/woodline-element-m3-bolt-on/" TargetMode="External"/><Relationship Id="rId56" Type="http://schemas.openxmlformats.org/officeDocument/2006/relationships/hyperlink" Target="https://www.artline-holds.com/en/product/woodline-twins-m1-2/" TargetMode="External"/><Relationship Id="rId77" Type="http://schemas.openxmlformats.org/officeDocument/2006/relationships/hyperlink" Target="https://www.artline-holds.com/en/product/ramp-l7/" TargetMode="External"/><Relationship Id="rId100" Type="http://schemas.openxmlformats.org/officeDocument/2006/relationships/hyperlink" Target="https://www.artline-holds.com/en/product/flat-triangle-l1/" TargetMode="External"/><Relationship Id="rId105" Type="http://schemas.openxmlformats.org/officeDocument/2006/relationships/hyperlink" Target="https://www.artline-holds.com/en/product/flat-triangle-xl3/" TargetMode="External"/><Relationship Id="rId126" Type="http://schemas.openxmlformats.org/officeDocument/2006/relationships/hyperlink" Target="https://www.artline-holds.com/en/product/ridge-xl-dt/" TargetMode="External"/><Relationship Id="rId8" Type="http://schemas.openxmlformats.org/officeDocument/2006/relationships/hyperlink" Target="https://www.artline-holds.com/en/product/squamidm2adjusterdt/" TargetMode="External"/><Relationship Id="rId51" Type="http://schemas.openxmlformats.org/officeDocument/2006/relationships/hyperlink" Target="https://www.artline-holds.com/en/product/woodline-element-xl1/" TargetMode="External"/><Relationship Id="rId72" Type="http://schemas.openxmlformats.org/officeDocument/2006/relationships/hyperlink" Target="https://www.artline-holds.com/en/product/ramp-l2/" TargetMode="External"/><Relationship Id="rId93" Type="http://schemas.openxmlformats.org/officeDocument/2006/relationships/hyperlink" Target="https://www.artline-holds.com/en/product/ramp-l1/" TargetMode="External"/><Relationship Id="rId98" Type="http://schemas.openxmlformats.org/officeDocument/2006/relationships/hyperlink" Target="https://www.artline-holds.com/en/product/flat-triangle-m2/" TargetMode="External"/><Relationship Id="rId121" Type="http://schemas.openxmlformats.org/officeDocument/2006/relationships/hyperlink" Target="https://www.artline-holds.com/en/product/stadium-xl-dt-with-inserts/" TargetMode="External"/><Relationship Id="rId3" Type="http://schemas.openxmlformats.org/officeDocument/2006/relationships/hyperlink" Target="https://www.artline-holds.com/en/product/squamidm1dt/" TargetMode="External"/><Relationship Id="rId25" Type="http://schemas.openxmlformats.org/officeDocument/2006/relationships/hyperlink" Target="https://www.artline-holds.com/en/product/woodline-element-s7/" TargetMode="External"/><Relationship Id="rId46" Type="http://schemas.openxmlformats.org/officeDocument/2006/relationships/hyperlink" Target="https://www.artline-holds.com/en/product/woodline-element-l4/" TargetMode="External"/><Relationship Id="rId67" Type="http://schemas.openxmlformats.org/officeDocument/2006/relationships/hyperlink" Target="https://www.artline-holds.com/en/product/triamids2dt/" TargetMode="External"/><Relationship Id="rId116" Type="http://schemas.openxmlformats.org/officeDocument/2006/relationships/hyperlink" Target="https://www.artline-holds.com/en/product/arrow-xl2-dt/" TargetMode="External"/><Relationship Id="rId20" Type="http://schemas.openxmlformats.org/officeDocument/2006/relationships/hyperlink" Target="https://www.artline-holds.com/en/product/woodline-element-s4-bolt-on/" TargetMode="External"/><Relationship Id="rId41" Type="http://schemas.openxmlformats.org/officeDocument/2006/relationships/hyperlink" Target="https://www.artline-holds.com/en/product/woodline-element-m9/" TargetMode="External"/><Relationship Id="rId62" Type="http://schemas.openxmlformats.org/officeDocument/2006/relationships/hyperlink" Target="https://www.artline-holds.com/en/product/triamidm1adjusterdt/" TargetMode="External"/><Relationship Id="rId83" Type="http://schemas.openxmlformats.org/officeDocument/2006/relationships/hyperlink" Target="https://www.artline-holds.com/en/product/ramp-m6/" TargetMode="External"/><Relationship Id="rId88" Type="http://schemas.openxmlformats.org/officeDocument/2006/relationships/hyperlink" Target="https://www.artline-holds.com/en/product/ramp-xl4/" TargetMode="External"/><Relationship Id="rId111" Type="http://schemas.openxmlformats.org/officeDocument/2006/relationships/hyperlink" Target="https://www.artline-holds.com/en/product/lane-l3-dt-h10/" TargetMode="External"/><Relationship Id="rId15" Type="http://schemas.openxmlformats.org/officeDocument/2006/relationships/hyperlink" Target="https://www.artline-holds.com/en/product/woodline-element-s1-bolt-on/" TargetMode="External"/><Relationship Id="rId36" Type="http://schemas.openxmlformats.org/officeDocument/2006/relationships/hyperlink" Target="https://www.artline-holds.com/en/product/woodline-element-m4/" TargetMode="External"/><Relationship Id="rId57" Type="http://schemas.openxmlformats.org/officeDocument/2006/relationships/hyperlink" Target="https://www.artline-holds.com/en/product/woodline-twins-m2/" TargetMode="External"/><Relationship Id="rId106" Type="http://schemas.openxmlformats.org/officeDocument/2006/relationships/hyperlink" Target="https://www.artline-holds.com/en/product/lane-m1-dt-h6/" TargetMode="External"/><Relationship Id="rId127" Type="http://schemas.openxmlformats.org/officeDocument/2006/relationships/printerSettings" Target="../printerSettings/printerSettings7.bin"/><Relationship Id="rId10" Type="http://schemas.openxmlformats.org/officeDocument/2006/relationships/hyperlink" Target="https://www.artline-holds.com/en/product/arrow-m2/" TargetMode="External"/><Relationship Id="rId31" Type="http://schemas.openxmlformats.org/officeDocument/2006/relationships/hyperlink" Target="https://www.artline-holds.com/en/product/woodline-element-m1-bolt-on/" TargetMode="External"/><Relationship Id="rId52" Type="http://schemas.openxmlformats.org/officeDocument/2006/relationships/hyperlink" Target="https://www.artline-holds.com/en/product/woodline-element-xl2/" TargetMode="External"/><Relationship Id="rId73" Type="http://schemas.openxmlformats.org/officeDocument/2006/relationships/hyperlink" Target="https://www.artline-holds.com/en/product/ramp-l3/" TargetMode="External"/><Relationship Id="rId78" Type="http://schemas.openxmlformats.org/officeDocument/2006/relationships/hyperlink" Target="https://www.artline-holds.com/en/product/ramp-m1/" TargetMode="External"/><Relationship Id="rId94" Type="http://schemas.openxmlformats.org/officeDocument/2006/relationships/hyperlink" Target="https://www.artline-holds.com/en/product/flat-triangle-s1/" TargetMode="External"/><Relationship Id="rId99" Type="http://schemas.openxmlformats.org/officeDocument/2006/relationships/hyperlink" Target="https://www.artline-holds.com/en/product/flat-triangle-m3/" TargetMode="External"/><Relationship Id="rId101" Type="http://schemas.openxmlformats.org/officeDocument/2006/relationships/hyperlink" Target="https://www.artline-holds.com/en/product/flat-triangle-l2/" TargetMode="External"/><Relationship Id="rId122" Type="http://schemas.openxmlformats.org/officeDocument/2006/relationships/hyperlink" Target="https://www.artline-holds.com/en/product/stadium-xxl-dt-with-inserts/" TargetMode="External"/><Relationship Id="rId4" Type="http://schemas.openxmlformats.org/officeDocument/2006/relationships/hyperlink" Target="https://www.artline-holds.com/en/product/squamidm2dt/" TargetMode="External"/><Relationship Id="rId9" Type="http://schemas.openxmlformats.org/officeDocument/2006/relationships/hyperlink" Target="https://www.artline-holds.com/en/product/arrow-m1/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rtline-holds.com/en/product/trainingline-hemisphere-xs/" TargetMode="External"/><Relationship Id="rId13" Type="http://schemas.openxmlformats.org/officeDocument/2006/relationships/hyperlink" Target="https://www.artline-holds.com/en/product/trainingline-hemisphere-l/" TargetMode="External"/><Relationship Id="rId18" Type="http://schemas.openxmlformats.org/officeDocument/2006/relationships/hyperlink" Target="https://www.artline-holds.com/en/product/trainingline-flat-rung-l/" TargetMode="External"/><Relationship Id="rId26" Type="http://schemas.openxmlformats.org/officeDocument/2006/relationships/hyperlink" Target="https://www.artline-holds.com/en/product/homewall/" TargetMode="External"/><Relationship Id="rId3" Type="http://schemas.openxmlformats.org/officeDocument/2006/relationships/hyperlink" Target="https://www.artline-holds.com/en/product/trainingline-balls-25-0/" TargetMode="External"/><Relationship Id="rId21" Type="http://schemas.openxmlformats.org/officeDocument/2006/relationships/hyperlink" Target="https://www.artline-holds.com/en/product/trainingline-round-rung-m/" TargetMode="External"/><Relationship Id="rId7" Type="http://schemas.openxmlformats.org/officeDocument/2006/relationships/hyperlink" Target="https://www.artline-holds.com/en/product/trainingline-balls-12-0/" TargetMode="External"/><Relationship Id="rId12" Type="http://schemas.openxmlformats.org/officeDocument/2006/relationships/hyperlink" Target="https://www.artline-holds.com/en/product/trainingline-hemisphere-m-2-3/" TargetMode="External"/><Relationship Id="rId17" Type="http://schemas.openxmlformats.org/officeDocument/2006/relationships/hyperlink" Target="https://www.artline-holds.com/en/product/trainingline-flat-rung-m/" TargetMode="External"/><Relationship Id="rId25" Type="http://schemas.openxmlformats.org/officeDocument/2006/relationships/hyperlink" Target="https://www.artline-holds.com/en/product/trainingline-pipe-10-0/" TargetMode="External"/><Relationship Id="rId2" Type="http://schemas.openxmlformats.org/officeDocument/2006/relationships/hyperlink" Target="https://www.artline-holds.com/en/product/trainingline-sledge/" TargetMode="External"/><Relationship Id="rId16" Type="http://schemas.openxmlformats.org/officeDocument/2006/relationships/hyperlink" Target="https://www.artline-holds.com/en/product/trainingline-flat-rung-s/" TargetMode="External"/><Relationship Id="rId20" Type="http://schemas.openxmlformats.org/officeDocument/2006/relationships/hyperlink" Target="https://www.artline-holds.com/en/product/trainingline-round-rung-s/" TargetMode="External"/><Relationship Id="rId29" Type="http://schemas.openxmlformats.org/officeDocument/2006/relationships/hyperlink" Target="https://www.artline-holds.com/en/product/homewall-beginner/" TargetMode="External"/><Relationship Id="rId1" Type="http://schemas.openxmlformats.org/officeDocument/2006/relationships/hyperlink" Target="https://www.artline-holds.com/en/product/trainingline-pinch/" TargetMode="External"/><Relationship Id="rId6" Type="http://schemas.openxmlformats.org/officeDocument/2006/relationships/hyperlink" Target="https://www.artline-holds.com/en/product/trainingline-balls-10-0/" TargetMode="External"/><Relationship Id="rId11" Type="http://schemas.openxmlformats.org/officeDocument/2006/relationships/hyperlink" Target="https://www.artline-holds.com/en/product/trainingline-hemisphere-m-1-2/" TargetMode="External"/><Relationship Id="rId24" Type="http://schemas.openxmlformats.org/officeDocument/2006/relationships/hyperlink" Target="https://www.artline-holds.com/en/product/trainingline-pipe-8-0/" TargetMode="External"/><Relationship Id="rId32" Type="http://schemas.openxmlformats.org/officeDocument/2006/relationships/drawing" Target="../drawings/drawing12.xml"/><Relationship Id="rId5" Type="http://schemas.openxmlformats.org/officeDocument/2006/relationships/hyperlink" Target="https://www.artline-holds.com/en/product/trainingline-balls-8-0/" TargetMode="External"/><Relationship Id="rId15" Type="http://schemas.openxmlformats.org/officeDocument/2006/relationships/hyperlink" Target="https://www.artline-holds.com/en/product/trainingline-flat-rung-xs/" TargetMode="External"/><Relationship Id="rId23" Type="http://schemas.openxmlformats.org/officeDocument/2006/relationships/hyperlink" Target="https://www.artline-holds.com/en/product/trainingline-round-rung-xl/" TargetMode="External"/><Relationship Id="rId28" Type="http://schemas.openxmlformats.org/officeDocument/2006/relationships/hyperlink" Target="https://www.artline-holds.com/en/product/homewall-intermediate/" TargetMode="External"/><Relationship Id="rId10" Type="http://schemas.openxmlformats.org/officeDocument/2006/relationships/hyperlink" Target="https://www.artline-holds.com/en/product/trainingline-hemisphere-m-1-3/" TargetMode="External"/><Relationship Id="rId19" Type="http://schemas.openxmlformats.org/officeDocument/2006/relationships/hyperlink" Target="https://www.artline-holds.com/en/product/trainingline-flat-rung-xl/" TargetMode="External"/><Relationship Id="rId31" Type="http://schemas.openxmlformats.org/officeDocument/2006/relationships/printerSettings" Target="../printerSettings/printerSettings8.bin"/><Relationship Id="rId4" Type="http://schemas.openxmlformats.org/officeDocument/2006/relationships/hyperlink" Target="https://www.artline-holds.com/en/product/artboard_climbing/" TargetMode="External"/><Relationship Id="rId9" Type="http://schemas.openxmlformats.org/officeDocument/2006/relationships/hyperlink" Target="https://www.artline-holds.com/en/product/trainingline-hemisphere-s/" TargetMode="External"/><Relationship Id="rId14" Type="http://schemas.openxmlformats.org/officeDocument/2006/relationships/hyperlink" Target="https://www.artline-holds.com/en/product/trainingline-flat-rung-xl/" TargetMode="External"/><Relationship Id="rId22" Type="http://schemas.openxmlformats.org/officeDocument/2006/relationships/hyperlink" Target="https://www.artline-holds.com/en/product/trainingline-round-rung-l/" TargetMode="External"/><Relationship Id="rId27" Type="http://schemas.openxmlformats.org/officeDocument/2006/relationships/hyperlink" Target="https://www.artline-holds.com/en/product/homewall-intermediate/" TargetMode="External"/><Relationship Id="rId30" Type="http://schemas.openxmlformats.org/officeDocument/2006/relationships/hyperlink" Target="https://www.artline-holds.com/en/product/homewall-beginn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AH37"/>
  <sheetViews>
    <sheetView topLeftCell="A6" zoomScale="70" zoomScaleNormal="70" workbookViewId="0">
      <selection activeCell="F7" sqref="F7"/>
    </sheetView>
  </sheetViews>
  <sheetFormatPr baseColWidth="10" defaultColWidth="11.42578125" defaultRowHeight="20.100000000000001" customHeight="1"/>
  <cols>
    <col min="1" max="1" width="36.7109375" style="1" customWidth="1"/>
    <col min="2" max="2" width="18.28515625" style="1" customWidth="1"/>
    <col min="3" max="3" width="19.28515625" style="1" customWidth="1"/>
    <col min="4" max="4" width="18.28515625" style="1" customWidth="1"/>
    <col min="5" max="5" width="19.28515625" style="1" customWidth="1"/>
    <col min="6" max="6" width="19.5703125" style="1" customWidth="1"/>
    <col min="7" max="8" width="19.28515625" style="1" customWidth="1"/>
    <col min="9" max="15" width="14.42578125" style="1" customWidth="1"/>
    <col min="16" max="16" width="9.7109375" style="1" hidden="1" customWidth="1"/>
    <col min="17" max="17" width="10" style="1" hidden="1" customWidth="1"/>
    <col min="18" max="18" width="9.7109375" style="1" hidden="1" customWidth="1"/>
    <col min="19" max="20" width="9.7109375" style="1" customWidth="1"/>
    <col min="21" max="21" width="7.28515625" style="1" customWidth="1"/>
    <col min="22" max="27" width="7.28515625" style="9" customWidth="1"/>
    <col min="28" max="34" width="8.7109375" style="9" customWidth="1"/>
    <col min="35" max="41" width="8.7109375" style="1" bestFit="1" customWidth="1"/>
    <col min="42" max="42" width="10" style="1" bestFit="1" customWidth="1"/>
    <col min="43" max="43" width="9.5703125" style="1" bestFit="1" customWidth="1"/>
    <col min="44" max="46" width="10" style="1" bestFit="1" customWidth="1"/>
    <col min="47" max="53" width="8.7109375" style="1" bestFit="1" customWidth="1"/>
    <col min="54" max="54" width="10" style="1" bestFit="1" customWidth="1"/>
    <col min="55" max="55" width="9.5703125" style="1" bestFit="1" customWidth="1"/>
    <col min="56" max="58" width="10" style="1" bestFit="1" customWidth="1"/>
    <col min="59" max="16384" width="11.42578125" style="1"/>
  </cols>
  <sheetData>
    <row r="1" spans="1:15" ht="161.25" customHeight="1">
      <c r="A1" s="123"/>
      <c r="C1" s="488" t="s">
        <v>151</v>
      </c>
      <c r="D1" s="488"/>
      <c r="E1" s="488"/>
      <c r="F1" s="487" t="s">
        <v>198</v>
      </c>
      <c r="G1" s="487"/>
      <c r="H1" s="487"/>
      <c r="I1" s="131"/>
      <c r="J1" s="131"/>
      <c r="K1" s="487"/>
      <c r="L1" s="487"/>
      <c r="M1" s="487"/>
      <c r="N1" s="9"/>
      <c r="O1" s="9"/>
    </row>
    <row r="2" spans="1:15" ht="35.25" customHeight="1">
      <c r="A2" s="123"/>
      <c r="B2" s="124"/>
      <c r="C2" s="124"/>
      <c r="D2" s="131"/>
      <c r="E2" s="132"/>
      <c r="F2" s="132"/>
      <c r="G2" s="132"/>
      <c r="H2" s="132"/>
      <c r="I2" s="9"/>
      <c r="J2" s="9"/>
      <c r="K2" s="9"/>
      <c r="L2" s="9"/>
      <c r="M2" s="9"/>
      <c r="N2" s="9"/>
      <c r="O2" s="9"/>
    </row>
    <row r="3" spans="1:15" ht="30.75" customHeight="1">
      <c r="B3" s="34" t="s">
        <v>71</v>
      </c>
      <c r="C3" s="34" t="s">
        <v>72</v>
      </c>
      <c r="D3" s="102" t="s">
        <v>73</v>
      </c>
      <c r="G3" s="125" t="s">
        <v>152</v>
      </c>
      <c r="H3" s="485" t="s">
        <v>153</v>
      </c>
      <c r="I3" s="485"/>
      <c r="J3" s="485"/>
      <c r="K3" s="448"/>
      <c r="L3" s="448"/>
      <c r="M3" s="448"/>
      <c r="N3" s="448"/>
    </row>
    <row r="4" spans="1:15" ht="30" customHeight="1">
      <c r="A4" s="53" t="s">
        <v>63</v>
      </c>
      <c r="B4" s="54">
        <f>SUM(B6:B16)</f>
        <v>0</v>
      </c>
      <c r="C4" s="101"/>
      <c r="D4" s="106">
        <f>SUM(D7:D16)</f>
        <v>0</v>
      </c>
      <c r="G4" s="126" t="s">
        <v>76</v>
      </c>
      <c r="H4" s="486" t="s">
        <v>246</v>
      </c>
      <c r="I4" s="486"/>
      <c r="J4" s="486"/>
      <c r="K4" s="486"/>
      <c r="L4" s="276"/>
      <c r="M4" s="276"/>
      <c r="N4" s="276"/>
    </row>
    <row r="5" spans="1:15" ht="30" customHeight="1">
      <c r="A5" s="226" t="s">
        <v>1197</v>
      </c>
      <c r="B5" s="227">
        <f>Equipment!C2</f>
        <v>0</v>
      </c>
      <c r="C5" s="469">
        <f>Equipment!D2</f>
        <v>0</v>
      </c>
      <c r="D5" s="248">
        <f>Equipment!AA1</f>
        <v>0</v>
      </c>
      <c r="G5" s="125" t="s">
        <v>95</v>
      </c>
      <c r="H5" s="125"/>
      <c r="I5" s="222" t="s">
        <v>96</v>
      </c>
      <c r="J5" s="471"/>
      <c r="K5" s="471"/>
      <c r="L5" s="276"/>
      <c r="M5" s="276"/>
      <c r="N5" s="276"/>
      <c r="O5" s="276"/>
    </row>
    <row r="6" spans="1:15" ht="30" customHeight="1">
      <c r="A6" s="226" t="s">
        <v>940</v>
      </c>
      <c r="B6" s="227">
        <f>'PE-PU - Volx'!B2</f>
        <v>0</v>
      </c>
      <c r="C6" s="61">
        <f>'PE-PU - Volx'!C2</f>
        <v>0</v>
      </c>
      <c r="D6" s="248">
        <f>'PE-PU - Volx'!X1</f>
        <v>0</v>
      </c>
      <c r="J6" s="223"/>
      <c r="K6" s="276"/>
      <c r="L6" s="276"/>
      <c r="M6" s="276"/>
      <c r="N6" s="276"/>
      <c r="O6" s="276"/>
    </row>
    <row r="7" spans="1:15" ht="30" customHeight="1">
      <c r="A7" s="226" t="s">
        <v>941</v>
      </c>
      <c r="B7" s="227">
        <f>'PE - CompositeX'!B2</f>
        <v>0</v>
      </c>
      <c r="C7" s="61">
        <f>'PE - CompositeX'!C2</f>
        <v>0</v>
      </c>
      <c r="D7" s="248">
        <f>'PE - CompositeX'!AA1</f>
        <v>0</v>
      </c>
      <c r="K7" s="223"/>
      <c r="L7" s="223"/>
      <c r="M7" s="223"/>
      <c r="N7" s="223"/>
      <c r="O7" s="223"/>
    </row>
    <row r="8" spans="1:15" ht="27" customHeight="1">
      <c r="A8" s="224" t="s">
        <v>942</v>
      </c>
      <c r="B8" s="103">
        <f>'PU - CompositeX'!C2</f>
        <v>0</v>
      </c>
      <c r="C8" s="225">
        <f>'PU - CompositeX'!D2</f>
        <v>0</v>
      </c>
      <c r="D8" s="246">
        <f>'PU - CompositeX'!AA1</f>
        <v>0</v>
      </c>
    </row>
    <row r="9" spans="1:15" ht="27" customHeight="1">
      <c r="A9" s="226" t="s">
        <v>684</v>
      </c>
      <c r="B9" s="235">
        <f>'Packs CompositeX'!C2</f>
        <v>0</v>
      </c>
      <c r="C9" s="61">
        <f>'Packs CompositeX'!D2</f>
        <v>0</v>
      </c>
      <c r="D9" s="247">
        <f>'Packs CompositeX'!AA1</f>
        <v>0</v>
      </c>
    </row>
    <row r="10" spans="1:15" ht="27" customHeight="1">
      <c r="A10" s="226" t="s">
        <v>943</v>
      </c>
      <c r="B10" s="104">
        <f>'TP Thermoplastic - Ghold'!C2</f>
        <v>0</v>
      </c>
      <c r="C10" s="188">
        <f>'TP Thermoplastic - Ghold'!D2</f>
        <v>0</v>
      </c>
      <c r="D10" s="246">
        <f>'TP Thermoplastic - Ghold'!Y1</f>
        <v>0</v>
      </c>
    </row>
    <row r="11" spans="1:15" ht="27" customHeight="1">
      <c r="A11" s="245" t="s">
        <v>1062</v>
      </c>
      <c r="B11" s="104">
        <f>'PU - Peak Performance USA'!D2</f>
        <v>0</v>
      </c>
      <c r="C11" s="188">
        <f>'PU - Peak Performance USA'!E2</f>
        <v>0</v>
      </c>
      <c r="D11" s="246">
        <f>'PU - Peak Performance USA'!Y1</f>
        <v>0</v>
      </c>
    </row>
    <row r="12" spans="1:15" ht="26.25" customHeight="1">
      <c r="A12" s="145" t="s">
        <v>945</v>
      </c>
      <c r="B12" s="104">
        <f>'GRP-PU - 360 Europe'!C2</f>
        <v>0</v>
      </c>
      <c r="C12" s="61">
        <f>'GRP-PU - 360 Europe'!D2</f>
        <v>0</v>
      </c>
      <c r="D12" s="248">
        <f>'GRP-PU - 360 Europe'!Y1</f>
        <v>0</v>
      </c>
      <c r="O12" s="2"/>
    </row>
    <row r="13" spans="1:15" ht="26.25" customHeight="1">
      <c r="A13" s="145" t="s">
        <v>939</v>
      </c>
      <c r="B13" s="104">
        <f>'GRP - 360 Mexico'!C2</f>
        <v>0</v>
      </c>
      <c r="C13" s="188">
        <f>'GRP - 360 Mexico'!D2</f>
        <v>0</v>
      </c>
      <c r="D13" s="248">
        <f>'GRP-PU - 360 Europe'!Z2</f>
        <v>0</v>
      </c>
      <c r="O13" s="2"/>
    </row>
    <row r="14" spans="1:15" ht="26.25" customHeight="1">
      <c r="A14" s="145" t="s">
        <v>944</v>
      </c>
      <c r="B14" s="104">
        <f>'GRP-PU - KastLine'!C2</f>
        <v>0</v>
      </c>
      <c r="C14" s="188">
        <f>'GRP-PU - KastLine'!D2</f>
        <v>0</v>
      </c>
      <c r="D14" s="248">
        <f>'GRP-PU - KastLine'!AB1</f>
        <v>0</v>
      </c>
      <c r="O14" s="2"/>
    </row>
    <row r="15" spans="1:15" ht="26.25" customHeight="1">
      <c r="A15" s="145" t="s">
        <v>937</v>
      </c>
      <c r="B15" s="104">
        <f>'Wooden Volumes - Manusad'!C2</f>
        <v>0</v>
      </c>
      <c r="C15" s="105">
        <f>'Wooden Volumes - Manusad'!D3</f>
        <v>0</v>
      </c>
      <c r="D15" s="248">
        <f>'Wooden Volumes - Manusad'!AC1</f>
        <v>0</v>
      </c>
      <c r="O15" s="2"/>
    </row>
    <row r="16" spans="1:15" ht="26.25" customHeight="1">
      <c r="A16" s="145" t="s">
        <v>938</v>
      </c>
      <c r="B16" s="104">
        <f>'Training &amp; Homewall'!C2</f>
        <v>0</v>
      </c>
      <c r="C16" s="61">
        <f>'Training &amp; Homewall'!D2</f>
        <v>0</v>
      </c>
      <c r="D16" s="248">
        <f>'Training &amp; Homewall'!Y1</f>
        <v>0</v>
      </c>
      <c r="O16" s="2"/>
    </row>
    <row r="17" spans="1:15" ht="20.100000000000001" customHeight="1">
      <c r="A17" s="146"/>
      <c r="B17" s="14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spans="1:15" ht="20.100000000000001" customHeight="1">
      <c r="A18" s="133" t="s">
        <v>245</v>
      </c>
      <c r="B18" s="78"/>
      <c r="C18" s="78"/>
      <c r="D18" s="78"/>
      <c r="E18" s="75"/>
    </row>
    <row r="19" spans="1:15" ht="20.100000000000001" customHeight="1">
      <c r="A19" s="35" t="s">
        <v>61</v>
      </c>
      <c r="B19" s="35" t="s">
        <v>20</v>
      </c>
      <c r="C19" s="35" t="s">
        <v>21</v>
      </c>
      <c r="D19" s="35" t="s">
        <v>22</v>
      </c>
      <c r="E19" s="35" t="s">
        <v>23</v>
      </c>
      <c r="F19" s="35" t="s">
        <v>6</v>
      </c>
      <c r="G19" s="35" t="s">
        <v>24</v>
      </c>
      <c r="H19" s="190" t="s">
        <v>391</v>
      </c>
      <c r="I19" s="66" t="s">
        <v>62</v>
      </c>
    </row>
    <row r="20" spans="1:15" ht="20.100000000000001" customHeight="1">
      <c r="A20" s="49">
        <f>'Packs CompositeX'!H3+'PE - CompositeX'!H3+'PU - CompositeX'!H3+'GRP-PU - 360 Europe'!H3+'GRP-PU - KastLine'!H3+'TP Thermoplastic - Ghold'!H3+'PE-PU - Volx'!H3+'GRP - 360 Mexico'!I3+'PU - Peak Performance USA'!I3+Equipment!H3</f>
        <v>0</v>
      </c>
      <c r="B20" s="49">
        <f>'Packs CompositeX'!I3+'PE - CompositeX'!I3+'PU - CompositeX'!I3+'GRP-PU - 360 Europe'!I3+'GRP-PU - KastLine'!I3+'TP Thermoplastic - Ghold'!I3+'PE-PU - Volx'!I3+'GRP - 360 Mexico'!J3+'PU - Peak Performance USA'!J3+Equipment!I3</f>
        <v>0</v>
      </c>
      <c r="C20" s="49">
        <f>'Packs CompositeX'!J3+'PE - CompositeX'!J3+'PU - CompositeX'!J3+'GRP-PU - 360 Europe'!J3+'GRP-PU - KastLine'!J3+'TP Thermoplastic - Ghold'!J3+'PE-PU - Volx'!J3+'GRP - 360 Mexico'!K3+'PU - Peak Performance USA'!K3+Equipment!J3</f>
        <v>0</v>
      </c>
      <c r="D20" s="49">
        <f>'Packs CompositeX'!K3+'PE - CompositeX'!K3+'PU - CompositeX'!K3+'GRP-PU - 360 Europe'!K3+'GRP-PU - KastLine'!K3+'TP Thermoplastic - Ghold'!K3+'PE-PU - Volx'!K3+'GRP - 360 Mexico'!L3+'PU - Peak Performance USA'!L3+Equipment!K3</f>
        <v>0</v>
      </c>
      <c r="E20" s="49">
        <f>'Packs CompositeX'!L3+'PE - CompositeX'!L3+'PU - CompositeX'!L3+'GRP-PU - 360 Europe'!L3+'GRP-PU - KastLine'!L3+'TP Thermoplastic - Ghold'!L3+'PE-PU - Volx'!L3+'GRP - 360 Mexico'!M3+'PU - Peak Performance USA'!M3+Equipment!L3</f>
        <v>0</v>
      </c>
      <c r="F20" s="49">
        <f>'Packs CompositeX'!M3+'PE - CompositeX'!M3+'PU - CompositeX'!M3+'GRP-PU - 360 Europe'!M3+'GRP-PU - KastLine'!M3+'TP Thermoplastic - Ghold'!M3+'PE-PU - Volx'!M3+'GRP - 360 Mexico'!N3+'PU - Peak Performance USA'!N3+Equipment!M3</f>
        <v>0</v>
      </c>
      <c r="G20" s="49">
        <f>'Packs CompositeX'!N3+'PE - CompositeX'!N3+'PU - CompositeX'!N3+'GRP-PU - 360 Europe'!N3+'GRP-PU - KastLine'!N3+'TP Thermoplastic - Ghold'!N3+'PE-PU - Volx'!N3+'GRP - 360 Mexico'!O3+'PU - Peak Performance USA'!O3+Equipment!N3</f>
        <v>0</v>
      </c>
      <c r="H20" s="49">
        <f>'Packs CompositeX'!O3+'PE - CompositeX'!O3+'PU - CompositeX'!O3+'GRP-PU - 360 Europe'!O3+'GRP-PU - KastLine'!O3+'TP Thermoplastic - Ghold'!O3+'PE-PU - Volx'!O3+'GRP - 360 Mexico'!P3</f>
        <v>0</v>
      </c>
      <c r="I20" s="96">
        <f>SUM(A20:H20)</f>
        <v>0</v>
      </c>
    </row>
    <row r="21" spans="1:15" ht="20.100000000000001" customHeight="1">
      <c r="A21" s="162"/>
      <c r="B21" s="162"/>
      <c r="C21" s="162"/>
      <c r="D21" s="162"/>
      <c r="E21" s="162"/>
      <c r="F21" s="162"/>
      <c r="G21" s="162"/>
      <c r="H21" s="162"/>
      <c r="I21" s="162"/>
    </row>
    <row r="22" spans="1:15" ht="20.100000000000001" customHeight="1">
      <c r="A22" s="160" t="s">
        <v>244</v>
      </c>
    </row>
    <row r="23" spans="1:15" ht="20.100000000000001" customHeight="1">
      <c r="A23" s="159" t="s">
        <v>61</v>
      </c>
      <c r="B23" s="159" t="s">
        <v>20</v>
      </c>
      <c r="C23" s="158" t="s">
        <v>21</v>
      </c>
      <c r="D23" s="158" t="s">
        <v>22</v>
      </c>
      <c r="E23" s="158" t="s">
        <v>23</v>
      </c>
      <c r="F23" s="158" t="s">
        <v>6</v>
      </c>
      <c r="G23" s="66" t="s">
        <v>62</v>
      </c>
    </row>
    <row r="24" spans="1:15" ht="20.100000000000001" customHeight="1">
      <c r="A24" s="161">
        <f>'Wooden Volumes - Manusad'!H3</f>
        <v>0</v>
      </c>
      <c r="B24" s="161">
        <f>'Wooden Volumes - Manusad'!I3</f>
        <v>0</v>
      </c>
      <c r="C24" s="161">
        <f>'Wooden Volumes - Manusad'!J3</f>
        <v>0</v>
      </c>
      <c r="D24" s="161">
        <f>'Wooden Volumes - Manusad'!K3</f>
        <v>0</v>
      </c>
      <c r="E24" s="161">
        <f>'Wooden Volumes - Manusad'!L3</f>
        <v>0</v>
      </c>
      <c r="F24" s="161">
        <f>'Wooden Volumes - Manusad'!M3</f>
        <v>0</v>
      </c>
      <c r="G24" s="96">
        <f>SUM(A24:F24)</f>
        <v>0</v>
      </c>
    </row>
    <row r="25" spans="1:15" ht="20.100000000000001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15" ht="20.100000000000001" customHeight="1">
      <c r="A26" s="133" t="s">
        <v>775</v>
      </c>
      <c r="B26" s="75"/>
      <c r="C26" s="75"/>
      <c r="D26" s="75"/>
      <c r="E26" s="75"/>
      <c r="K26" s="9"/>
      <c r="L26" s="9"/>
    </row>
    <row r="27" spans="1:15" ht="20.100000000000001" customHeight="1">
      <c r="A27" s="61" t="s">
        <v>48</v>
      </c>
      <c r="B27" s="95" t="s">
        <v>49</v>
      </c>
      <c r="C27" s="95" t="s">
        <v>50</v>
      </c>
      <c r="D27" s="95" t="s">
        <v>52</v>
      </c>
      <c r="E27" s="61" t="s">
        <v>54</v>
      </c>
      <c r="F27" s="61" t="s">
        <v>55</v>
      </c>
      <c r="G27" s="61" t="s">
        <v>56</v>
      </c>
      <c r="H27" s="61" t="s">
        <v>57</v>
      </c>
      <c r="I27" s="61" t="s">
        <v>58</v>
      </c>
      <c r="J27" s="61" t="s">
        <v>239</v>
      </c>
      <c r="K27" s="61" t="s">
        <v>243</v>
      </c>
      <c r="L27" s="66" t="s">
        <v>62</v>
      </c>
    </row>
    <row r="28" spans="1:15" ht="20.100000000000001" customHeight="1">
      <c r="A28" s="49">
        <f>'Packs CompositeX'!H8+'PE - CompositeX'!H8+'PU - CompositeX'!H8+'Wooden Volumes - Manusad'!H8+'GRP-PU - 360 Europe'!H8+'Training &amp; Homewall'!H8+'GRP-PU - KastLine'!H8+'TP Thermoplastic - Ghold'!H8+'PE-PU - Volx'!H8+'PU - Peak Performance USA'!I8+'GRP - 360 Mexico'!I8+Equipment!H8</f>
        <v>0</v>
      </c>
      <c r="B28" s="49">
        <f>'Packs CompositeX'!I8+'PE - CompositeX'!I8+'PU - CompositeX'!I8+'Wooden Volumes - Manusad'!I8+'GRP-PU - 360 Europe'!I8+'Training &amp; Homewall'!I8+'GRP-PU - KastLine'!I8+'TP Thermoplastic - Ghold'!I8+'PE-PU - Volx'!I8+'PU - Peak Performance USA'!J8+'GRP - 360 Mexico'!J8+Equipment!I8</f>
        <v>0</v>
      </c>
      <c r="C28" s="49">
        <f>'Packs CompositeX'!J8+'PE - CompositeX'!J8+'PU - CompositeX'!J8+'Wooden Volumes - Manusad'!J8+'GRP-PU - 360 Europe'!J8+'Training &amp; Homewall'!J8+'GRP-PU - KastLine'!J8+'TP Thermoplastic - Ghold'!J8+'PE-PU - Volx'!J8+'PU - Peak Performance USA'!K8+'GRP - 360 Mexico'!K8+Equipment!J8</f>
        <v>0</v>
      </c>
      <c r="D28" s="49">
        <f>'Packs CompositeX'!K8+'PE - CompositeX'!K8+'PU - CompositeX'!K8+'Wooden Volumes - Manusad'!K8+'GRP-PU - 360 Europe'!K8+'Training &amp; Homewall'!K8+'GRP-PU - KastLine'!K8+'TP Thermoplastic - Ghold'!K8+'PE-PU - Volx'!K8+'PU - Peak Performance USA'!L8+'GRP - 360 Mexico'!L8+Equipment!K8</f>
        <v>0</v>
      </c>
      <c r="E28" s="49">
        <f>'Packs CompositeX'!L8+'PE - CompositeX'!L8+'PU - CompositeX'!L8+'Wooden Volumes - Manusad'!L8+'GRP-PU - 360 Europe'!L8+'Training &amp; Homewall'!L8+'GRP-PU - KastLine'!L8+'TP Thermoplastic - Ghold'!L8+'PE-PU - Volx'!L8+'PU - Peak Performance USA'!M8+'GRP - 360 Mexico'!M8+Equipment!L8</f>
        <v>0</v>
      </c>
      <c r="F28" s="49">
        <f>'Packs CompositeX'!M8+'PE - CompositeX'!M8+'PU - CompositeX'!M8+'Wooden Volumes - Manusad'!M8+'GRP-PU - 360 Europe'!M8+'Training &amp; Homewall'!M8+'GRP-PU - KastLine'!M8+'TP Thermoplastic - Ghold'!M8+'PE-PU - Volx'!M8+'PU - Peak Performance USA'!N8+'GRP - 360 Mexico'!N8+Equipment!M8</f>
        <v>0</v>
      </c>
      <c r="G28" s="49">
        <f>'Packs CompositeX'!N8+'PE - CompositeX'!N8+'PU - CompositeX'!N8+'Wooden Volumes - Manusad'!N8+'GRP-PU - 360 Europe'!N8+'Training &amp; Homewall'!N8+'GRP-PU - KastLine'!N8+'TP Thermoplastic - Ghold'!N8+'PE-PU - Volx'!N8+'PU - Peak Performance USA'!O8+'GRP - 360 Mexico'!O8+Equipment!N8</f>
        <v>0</v>
      </c>
      <c r="H28" s="49">
        <f>'Packs CompositeX'!O8+'PE - CompositeX'!O8+'PU - CompositeX'!O8+'Wooden Volumes - Manusad'!O8+'GRP-PU - 360 Europe'!O8+'Training &amp; Homewall'!O8+'GRP-PU - KastLine'!O8+'TP Thermoplastic - Ghold'!O8+'PE-PU - Volx'!O8+'PU - Peak Performance USA'!P8+'GRP - 360 Mexico'!P8+Equipment!O8</f>
        <v>0</v>
      </c>
      <c r="I28" s="49">
        <f>'Packs CompositeX'!P8+'PE - CompositeX'!P8+'PU - CompositeX'!P8+'Wooden Volumes - Manusad'!P8+'GRP-PU - 360 Europe'!P8+'Training &amp; Homewall'!P8+'GRP-PU - KastLine'!P8+'TP Thermoplastic - Ghold'!P8+'PE-PU - Volx'!P8+'PU - Peak Performance USA'!Q8+'GRP - 360 Mexico'!Q8+Equipment!P8</f>
        <v>0</v>
      </c>
      <c r="J28" s="49">
        <f>'Packs CompositeX'!Q8+'PE - CompositeX'!Q8+'PU - CompositeX'!Q8+'Wooden Volumes - Manusad'!Q8+'GRP-PU - 360 Europe'!Q8+'Training &amp; Homewall'!Q8+'GRP-PU - KastLine'!Q8+'TP Thermoplastic - Ghold'!Q8+'PE-PU - Volx'!Q8+'PU - Peak Performance USA'!R8+'GRP - 360 Mexico'!R8+Equipment!Q8</f>
        <v>0</v>
      </c>
      <c r="K28" s="49">
        <f>'Packs CompositeX'!R8+'PE - CompositeX'!R8+'PU - CompositeX'!R8+'Wooden Volumes - Manusad'!R8+'GRP-PU - 360 Europe'!R8+'Training &amp; Homewall'!R8+'GRP-PU - KastLine'!R8+'TP Thermoplastic - Ghold'!R8+'PE-PU - Volx'!R8+'PU - Peak Performance USA'!S8+'GRP - 360 Mexico'!S8+Equipment!R8</f>
        <v>0</v>
      </c>
      <c r="L28" s="96">
        <f>SUM(A28:K28)</f>
        <v>0</v>
      </c>
    </row>
    <row r="30" spans="1:15" ht="20.100000000000001" customHeight="1">
      <c r="A30" s="114" t="s">
        <v>776</v>
      </c>
      <c r="B30" s="115"/>
      <c r="C30" s="115"/>
      <c r="D30" s="115"/>
      <c r="E30" s="115"/>
      <c r="F30" s="16"/>
      <c r="G30" s="16"/>
      <c r="H30" s="16"/>
      <c r="I30" s="16"/>
      <c r="J30" s="16"/>
      <c r="K30" s="16"/>
      <c r="L30" s="16"/>
    </row>
    <row r="31" spans="1:15" ht="20.100000000000001" customHeight="1">
      <c r="A31" s="116" t="s">
        <v>50</v>
      </c>
      <c r="B31" s="117" t="s">
        <v>52</v>
      </c>
      <c r="C31" s="67" t="s">
        <v>62</v>
      </c>
      <c r="D31" s="9"/>
      <c r="E31" s="9"/>
    </row>
    <row r="32" spans="1:15" ht="20.100000000000001" customHeight="1">
      <c r="A32" s="37">
        <f>'Packs CompositeX'!W8+'PE - CompositeX'!W8+'PU - CompositeX'!W8+'Wooden Volumes - Manusad'!X8+'GRP-PU - 360 Europe'!U8+'Training &amp; Homewall'!H3+'GRP-PU - KastLine'!X8+'TP Thermoplastic - Ghold'!V8+'PE-PU - Volx'!U8+'PU - Peak Performance USA'!V8+'GRP - 360 Mexico'!V8+Equipment!W8</f>
        <v>0</v>
      </c>
      <c r="B32" s="37">
        <f>'Packs CompositeX'!X8+'PE - CompositeX'!X8+'PU - CompositeX'!X8+'Wooden Volumes - Manusad'!Y8+'GRP-PU - 360 Europe'!V8+'Training &amp; Homewall'!I3+'GRP-PU - KastLine'!Y8+'TP Thermoplastic - Ghold'!W8+'PE-PU - Volx'!V8+'PU - Peak Performance USA'!W8+'GRP - 360 Mexico'!W8+Equipment!X8</f>
        <v>0</v>
      </c>
      <c r="C32" s="94">
        <f>SUM(A32:B32)</f>
        <v>0</v>
      </c>
      <c r="D32" s="9"/>
      <c r="E32" s="70"/>
    </row>
    <row r="33" spans="1:12" ht="20.100000000000001" customHeight="1">
      <c r="A33" s="16"/>
    </row>
    <row r="34" spans="1:12" ht="20.100000000000001" customHeight="1">
      <c r="A34" s="16"/>
      <c r="B34" s="16"/>
      <c r="J34" s="16"/>
      <c r="K34" s="16"/>
      <c r="L34" s="16"/>
    </row>
    <row r="35" spans="1:12" ht="20.100000000000001" customHeight="1">
      <c r="A35" s="127" t="s">
        <v>77</v>
      </c>
      <c r="B35" s="16"/>
      <c r="J35" s="16"/>
      <c r="K35" s="16"/>
      <c r="L35" s="16"/>
    </row>
    <row r="36" spans="1:12" ht="20.100000000000001" customHeight="1">
      <c r="A36" s="127" t="s">
        <v>79</v>
      </c>
    </row>
    <row r="37" spans="1:12" ht="20.100000000000001" customHeight="1">
      <c r="A37" s="127" t="s">
        <v>78</v>
      </c>
    </row>
  </sheetData>
  <mergeCells count="5">
    <mergeCell ref="H3:J3"/>
    <mergeCell ref="H4:K4"/>
    <mergeCell ref="F1:H1"/>
    <mergeCell ref="K1:M1"/>
    <mergeCell ref="C1:E1"/>
  </mergeCells>
  <hyperlinks>
    <hyperlink ref="H4" r:id="rId1" display="infos@artline-holds.com" xr:uid="{00000000-0004-0000-0000-000000000000}"/>
  </hyperlinks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292C0-C532-424A-94A1-FB2446E99AE4}">
  <dimension ref="A1:BP17"/>
  <sheetViews>
    <sheetView workbookViewId="0">
      <selection activeCell="H13" sqref="H13:H14"/>
    </sheetView>
  </sheetViews>
  <sheetFormatPr baseColWidth="10" defaultRowHeight="15"/>
  <cols>
    <col min="1" max="1" width="24.85546875" customWidth="1"/>
    <col min="2" max="2" width="28.5703125" customWidth="1"/>
    <col min="30" max="36" width="0" hidden="1" customWidth="1"/>
    <col min="50" max="61" width="0" hidden="1" customWidth="1"/>
    <col min="64" max="65" width="0" hidden="1" customWidth="1"/>
  </cols>
  <sheetData>
    <row r="1" spans="1:68" s="1" customFormat="1" ht="20.100000000000001" customHeight="1">
      <c r="C1" s="41" t="s">
        <v>47</v>
      </c>
      <c r="D1" s="42" t="s">
        <v>254</v>
      </c>
      <c r="F1" s="9"/>
      <c r="G1" s="9"/>
      <c r="H1" s="475" t="s">
        <v>42</v>
      </c>
      <c r="I1" s="475"/>
      <c r="J1" s="475"/>
      <c r="K1" s="475"/>
      <c r="L1" s="506"/>
      <c r="P1" s="9"/>
      <c r="W1" s="91" t="s">
        <v>70</v>
      </c>
      <c r="X1" s="91"/>
      <c r="Y1" s="91"/>
      <c r="Z1" s="470"/>
      <c r="AA1" s="111">
        <f>BP16</f>
        <v>0</v>
      </c>
    </row>
    <row r="2" spans="1:68" s="1" customFormat="1" ht="20.25">
      <c r="A2" s="43" t="s">
        <v>41</v>
      </c>
      <c r="B2" s="43"/>
      <c r="C2" s="50">
        <f>C3+C4</f>
        <v>0</v>
      </c>
      <c r="D2" s="413">
        <f>AVERAGE(D3:D4)</f>
        <v>0</v>
      </c>
      <c r="F2" s="9"/>
      <c r="G2" s="9"/>
      <c r="H2" s="87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24" t="s">
        <v>62</v>
      </c>
      <c r="P2" s="9"/>
      <c r="V2" s="9"/>
    </row>
    <row r="3" spans="1:68" s="1" customFormat="1" ht="19.5" customHeight="1">
      <c r="A3" s="40"/>
      <c r="B3" s="40"/>
      <c r="C3" s="412">
        <f>F12+F13</f>
        <v>0</v>
      </c>
      <c r="D3" s="414">
        <v>0</v>
      </c>
      <c r="E3" s="1" t="s">
        <v>1195</v>
      </c>
      <c r="H3" s="37">
        <f>W16</f>
        <v>0</v>
      </c>
      <c r="I3" s="37">
        <f t="shared" ref="I3:N3" si="0">X16</f>
        <v>0</v>
      </c>
      <c r="J3" s="37">
        <f t="shared" si="0"/>
        <v>0</v>
      </c>
      <c r="K3" s="37">
        <f t="shared" si="0"/>
        <v>0</v>
      </c>
      <c r="L3" s="37">
        <f t="shared" si="0"/>
        <v>0</v>
      </c>
      <c r="M3" s="37">
        <f t="shared" si="0"/>
        <v>0</v>
      </c>
      <c r="N3" s="37">
        <f t="shared" si="0"/>
        <v>0</v>
      </c>
      <c r="O3" s="85">
        <f>SUM(H3:N3)</f>
        <v>0</v>
      </c>
      <c r="W3" s="9"/>
    </row>
    <row r="4" spans="1:68" s="1" customFormat="1" ht="19.5" customHeight="1">
      <c r="A4" s="40"/>
      <c r="B4" s="40"/>
      <c r="C4" s="412">
        <f>F15</f>
        <v>0</v>
      </c>
      <c r="D4" s="414">
        <v>0</v>
      </c>
      <c r="E4" s="80" t="s">
        <v>1194</v>
      </c>
      <c r="G4" s="9"/>
      <c r="H4" s="46"/>
      <c r="I4" s="46"/>
      <c r="J4" s="46"/>
      <c r="K4" s="46"/>
      <c r="L4" s="46"/>
      <c r="M4" s="46"/>
      <c r="N4" s="46"/>
      <c r="W4" s="9"/>
    </row>
    <row r="5" spans="1:68" s="1" customFormat="1" ht="19.5" customHeight="1">
      <c r="A5" s="474" t="s">
        <v>1187</v>
      </c>
      <c r="B5" s="40"/>
      <c r="C5" s="40"/>
      <c r="D5" s="64"/>
      <c r="E5" s="33"/>
      <c r="F5" s="33"/>
      <c r="G5" s="9"/>
      <c r="H5" s="33"/>
      <c r="I5" s="33"/>
      <c r="W5" s="9"/>
    </row>
    <row r="6" spans="1:68" s="1" customFormat="1" ht="19.5" customHeight="1">
      <c r="A6" s="474"/>
      <c r="B6" s="40"/>
      <c r="C6" s="40"/>
      <c r="D6" s="40"/>
      <c r="E6" s="33"/>
      <c r="G6" s="9"/>
      <c r="H6" s="475" t="s">
        <v>60</v>
      </c>
      <c r="I6" s="475"/>
      <c r="J6" s="475"/>
      <c r="K6" s="475"/>
      <c r="L6" s="475"/>
      <c r="T6" s="9"/>
      <c r="U6" s="9"/>
      <c r="V6" s="9"/>
      <c r="W6" s="91" t="s">
        <v>64</v>
      </c>
      <c r="X6" s="91"/>
      <c r="Y6" s="91"/>
    </row>
    <row r="7" spans="1:68" s="1" customFormat="1" ht="19.5" customHeight="1">
      <c r="A7" s="40"/>
      <c r="B7" s="40"/>
      <c r="C7" s="40"/>
      <c r="D7" s="40"/>
      <c r="E7" s="33"/>
      <c r="H7" s="24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24" t="s">
        <v>62</v>
      </c>
      <c r="T7" s="9"/>
      <c r="W7" s="82" t="s">
        <v>50</v>
      </c>
      <c r="X7" s="71" t="s">
        <v>52</v>
      </c>
      <c r="Y7" s="67" t="s">
        <v>62</v>
      </c>
    </row>
    <row r="8" spans="1:68" s="1" customFormat="1" ht="19.5" customHeight="1">
      <c r="A8" s="250" t="s">
        <v>512</v>
      </c>
      <c r="B8" s="40"/>
      <c r="C8" s="40"/>
      <c r="D8" s="40"/>
      <c r="E8" s="33"/>
      <c r="F8" s="33"/>
      <c r="H8" s="240">
        <f>AL16</f>
        <v>0</v>
      </c>
      <c r="I8" s="240">
        <f t="shared" ref="I8:R8" si="1">AM16</f>
        <v>0</v>
      </c>
      <c r="J8" s="240">
        <f t="shared" si="1"/>
        <v>0</v>
      </c>
      <c r="K8" s="240">
        <f t="shared" si="1"/>
        <v>0</v>
      </c>
      <c r="L8" s="240">
        <f t="shared" si="1"/>
        <v>0</v>
      </c>
      <c r="M8" s="240">
        <f t="shared" si="1"/>
        <v>0</v>
      </c>
      <c r="N8" s="240">
        <f t="shared" si="1"/>
        <v>0</v>
      </c>
      <c r="O8" s="240">
        <f t="shared" si="1"/>
        <v>0</v>
      </c>
      <c r="P8" s="240">
        <f t="shared" si="1"/>
        <v>0</v>
      </c>
      <c r="Q8" s="240">
        <f t="shared" si="1"/>
        <v>0</v>
      </c>
      <c r="R8" s="240">
        <f t="shared" si="1"/>
        <v>0</v>
      </c>
      <c r="S8" s="97">
        <f>SUM(H8:R8)</f>
        <v>0</v>
      </c>
      <c r="T8" s="9"/>
      <c r="W8" s="240">
        <f>BJ16</f>
        <v>0</v>
      </c>
      <c r="X8" s="240">
        <f>BK16</f>
        <v>0</v>
      </c>
      <c r="Y8" s="85">
        <f>SUM(W8:X8)</f>
        <v>0</v>
      </c>
    </row>
    <row r="9" spans="1:68" s="1" customFormat="1" ht="12" customHeight="1">
      <c r="A9" s="40"/>
      <c r="B9" s="40"/>
      <c r="G9" s="9"/>
      <c r="N9" s="2"/>
      <c r="W9" s="9"/>
    </row>
    <row r="10" spans="1:68" s="1" customFormat="1" ht="117.75" customHeight="1">
      <c r="A10" s="45"/>
      <c r="B10" s="142" t="s">
        <v>203</v>
      </c>
      <c r="C10" s="38" t="s">
        <v>30</v>
      </c>
      <c r="D10" s="38" t="s">
        <v>31</v>
      </c>
      <c r="E10" s="38" t="s">
        <v>32</v>
      </c>
      <c r="F10" s="38" t="s">
        <v>33</v>
      </c>
      <c r="G10" s="9"/>
      <c r="H10" s="279" t="s">
        <v>1192</v>
      </c>
      <c r="I10" s="281" t="s">
        <v>132</v>
      </c>
      <c r="J10" s="283" t="s">
        <v>371</v>
      </c>
      <c r="K10" s="287" t="s">
        <v>44</v>
      </c>
      <c r="L10" s="289" t="s">
        <v>1191</v>
      </c>
      <c r="M10" s="291" t="s">
        <v>201</v>
      </c>
      <c r="N10" s="121" t="s">
        <v>202</v>
      </c>
      <c r="O10" s="301" t="s">
        <v>46</v>
      </c>
      <c r="P10" s="293" t="s">
        <v>376</v>
      </c>
      <c r="Q10" s="295" t="s">
        <v>131</v>
      </c>
      <c r="R10" s="4" t="s">
        <v>372</v>
      </c>
      <c r="S10" s="297" t="s">
        <v>224</v>
      </c>
      <c r="T10" s="302" t="s">
        <v>1193</v>
      </c>
      <c r="U10" s="204" t="s">
        <v>746</v>
      </c>
      <c r="V10" s="9"/>
      <c r="W10" s="476" t="s">
        <v>34</v>
      </c>
      <c r="X10" s="477"/>
      <c r="Y10" s="477"/>
      <c r="Z10" s="477"/>
      <c r="AA10" s="477"/>
      <c r="AB10" s="477"/>
      <c r="AC10" s="478"/>
      <c r="AD10" s="36"/>
      <c r="AE10" s="9"/>
      <c r="AF10" s="9"/>
      <c r="AG10" s="9"/>
      <c r="AH10" s="9"/>
      <c r="AI10" s="9"/>
      <c r="AJ10" s="9"/>
      <c r="AK10" s="9"/>
      <c r="AL10" s="489" t="s">
        <v>59</v>
      </c>
      <c r="AM10" s="490"/>
      <c r="AN10" s="490"/>
      <c r="AO10" s="490"/>
      <c r="AP10" s="490"/>
      <c r="AQ10" s="490"/>
      <c r="AR10" s="490"/>
      <c r="AS10" s="490"/>
      <c r="AT10" s="490"/>
      <c r="AU10" s="490"/>
      <c r="AV10" s="490"/>
      <c r="AW10" s="9"/>
      <c r="BI10" s="9"/>
      <c r="BJ10" s="492" t="s">
        <v>65</v>
      </c>
      <c r="BK10" s="492"/>
      <c r="BO10" s="473" t="s">
        <v>67</v>
      </c>
      <c r="BP10" s="473"/>
    </row>
    <row r="11" spans="1:68">
      <c r="A11" s="16"/>
      <c r="B11" s="16"/>
      <c r="C11" s="16"/>
      <c r="D11" s="16"/>
      <c r="E11" s="12"/>
      <c r="F11" s="12"/>
      <c r="G11" s="9"/>
      <c r="H11" s="16"/>
      <c r="I11" s="16"/>
      <c r="J11" s="16"/>
      <c r="K11" s="16"/>
      <c r="L11" s="16"/>
      <c r="M11" s="16"/>
      <c r="N11" s="17"/>
      <c r="O11" s="16"/>
      <c r="P11" s="16"/>
      <c r="Q11" s="16"/>
      <c r="R11" s="16"/>
      <c r="S11" s="16"/>
      <c r="T11" s="16"/>
      <c r="U11" s="9"/>
      <c r="V11" s="1"/>
      <c r="W11" s="6" t="s">
        <v>61</v>
      </c>
      <c r="X11" s="6" t="s">
        <v>20</v>
      </c>
      <c r="Y11" s="6" t="s">
        <v>21</v>
      </c>
      <c r="Z11" s="6" t="s">
        <v>22</v>
      </c>
      <c r="AA11" s="6" t="s">
        <v>23</v>
      </c>
      <c r="AB11" s="6" t="s">
        <v>6</v>
      </c>
      <c r="AC11" s="6" t="s">
        <v>24</v>
      </c>
      <c r="AD11" s="13" t="s">
        <v>61</v>
      </c>
      <c r="AE11" s="13" t="s">
        <v>20</v>
      </c>
      <c r="AF11" s="13" t="s">
        <v>21</v>
      </c>
      <c r="AG11" s="13" t="s">
        <v>22</v>
      </c>
      <c r="AH11" s="13" t="s">
        <v>23</v>
      </c>
      <c r="AI11" s="13" t="s">
        <v>6</v>
      </c>
      <c r="AJ11" s="13" t="s">
        <v>24</v>
      </c>
      <c r="AK11" s="9"/>
      <c r="AL11" s="6" t="s">
        <v>48</v>
      </c>
      <c r="AM11" s="6" t="s">
        <v>49</v>
      </c>
      <c r="AN11" s="6" t="s">
        <v>50</v>
      </c>
      <c r="AO11" s="6" t="s">
        <v>52</v>
      </c>
      <c r="AP11" s="6" t="s">
        <v>54</v>
      </c>
      <c r="AQ11" s="6" t="s">
        <v>55</v>
      </c>
      <c r="AR11" s="6" t="s">
        <v>56</v>
      </c>
      <c r="AS11" s="6" t="s">
        <v>57</v>
      </c>
      <c r="AT11" s="6" t="s">
        <v>58</v>
      </c>
      <c r="AU11" s="6" t="s">
        <v>239</v>
      </c>
      <c r="AV11" s="6" t="s">
        <v>240</v>
      </c>
      <c r="AW11" s="1"/>
      <c r="AX11" s="13" t="s">
        <v>48</v>
      </c>
      <c r="AY11" s="13" t="s">
        <v>49</v>
      </c>
      <c r="AZ11" s="13" t="s">
        <v>50</v>
      </c>
      <c r="BA11" s="13" t="s">
        <v>52</v>
      </c>
      <c r="BB11" s="13" t="s">
        <v>54</v>
      </c>
      <c r="BC11" s="13" t="s">
        <v>55</v>
      </c>
      <c r="BD11" s="13" t="s">
        <v>56</v>
      </c>
      <c r="BE11" s="13" t="s">
        <v>57</v>
      </c>
      <c r="BF11" s="13" t="s">
        <v>58</v>
      </c>
      <c r="BG11" s="13" t="s">
        <v>239</v>
      </c>
      <c r="BH11" s="13" t="s">
        <v>240</v>
      </c>
      <c r="BI11" s="9"/>
      <c r="BJ11" s="174" t="s">
        <v>50</v>
      </c>
      <c r="BK11" s="175" t="s">
        <v>52</v>
      </c>
      <c r="BL11" s="13" t="s">
        <v>50</v>
      </c>
      <c r="BM11" s="13" t="s">
        <v>52</v>
      </c>
      <c r="BN11" s="1"/>
      <c r="BO11" s="72" t="s">
        <v>68</v>
      </c>
      <c r="BP11" s="72" t="s">
        <v>69</v>
      </c>
    </row>
    <row r="12" spans="1:68" s="1" customFormat="1" ht="23.1" customHeight="1">
      <c r="A12" s="368" t="s">
        <v>1190</v>
      </c>
      <c r="B12" s="19" t="s">
        <v>22</v>
      </c>
      <c r="C12" s="19">
        <v>10</v>
      </c>
      <c r="D12" s="130">
        <f>SUM(H12:T12)</f>
        <v>0</v>
      </c>
      <c r="E12" s="8">
        <v>135</v>
      </c>
      <c r="F12" s="8">
        <f>D12*E12*(100-$D$3)/100</f>
        <v>0</v>
      </c>
      <c r="G12" s="9"/>
      <c r="H12" s="450"/>
      <c r="I12" s="451"/>
      <c r="J12" s="452"/>
      <c r="K12" s="453"/>
      <c r="L12" s="454"/>
      <c r="M12" s="455"/>
      <c r="N12" s="456"/>
      <c r="O12" s="457"/>
      <c r="P12" s="458"/>
      <c r="Q12" s="459"/>
      <c r="R12" s="460"/>
      <c r="S12" s="461"/>
      <c r="T12" s="462"/>
      <c r="U12" s="463"/>
      <c r="W12" s="20"/>
      <c r="X12" s="20"/>
      <c r="Y12" s="20"/>
      <c r="Z12" s="48">
        <f>AG12*$D12</f>
        <v>0</v>
      </c>
      <c r="AA12" s="20"/>
      <c r="AB12" s="20"/>
      <c r="AC12" s="20"/>
      <c r="AD12" s="59"/>
      <c r="AE12" s="59"/>
      <c r="AF12" s="59"/>
      <c r="AG12" s="59">
        <v>10</v>
      </c>
      <c r="AH12" s="59"/>
      <c r="AI12" s="59"/>
      <c r="AJ12" s="59"/>
      <c r="AK12" s="9"/>
      <c r="AL12" s="20"/>
      <c r="AM12" s="48">
        <f>AY12*$D12</f>
        <v>0</v>
      </c>
      <c r="AN12" s="20"/>
      <c r="AO12" s="20"/>
      <c r="AP12" s="20"/>
      <c r="AQ12" s="20"/>
      <c r="AR12" s="20"/>
      <c r="AS12" s="20"/>
      <c r="AT12" s="20"/>
      <c r="AU12" s="20"/>
      <c r="AV12" s="20"/>
      <c r="AX12" s="20"/>
      <c r="AY12" s="59">
        <v>10</v>
      </c>
      <c r="AZ12" s="20"/>
      <c r="BA12" s="20"/>
      <c r="BB12" s="20"/>
      <c r="BC12" s="20"/>
      <c r="BD12" s="20"/>
      <c r="BE12" s="20"/>
      <c r="BF12" s="20"/>
      <c r="BG12" s="20"/>
      <c r="BH12" s="20"/>
      <c r="BI12" s="9"/>
      <c r="BJ12" s="20"/>
      <c r="BK12" s="20"/>
      <c r="BL12" s="20"/>
      <c r="BM12" s="20"/>
      <c r="BO12" s="110">
        <v>6.93</v>
      </c>
      <c r="BP12" s="98">
        <f>BO12*D12</f>
        <v>0</v>
      </c>
    </row>
    <row r="13" spans="1:68" s="466" customFormat="1" ht="18" customHeight="1">
      <c r="A13" s="493" t="s">
        <v>796</v>
      </c>
      <c r="B13" s="495" t="s">
        <v>22</v>
      </c>
      <c r="C13" s="495">
        <v>10</v>
      </c>
      <c r="D13" s="496">
        <f>SUM(H13:U13)</f>
        <v>0</v>
      </c>
      <c r="E13" s="497">
        <v>260</v>
      </c>
      <c r="F13" s="497">
        <f>D13*E13*(100-$D$3)/100</f>
        <v>0</v>
      </c>
      <c r="G13" s="16"/>
      <c r="H13" s="498"/>
      <c r="I13" s="499"/>
      <c r="J13" s="507"/>
      <c r="K13" s="508"/>
      <c r="L13" s="290"/>
      <c r="M13" s="509"/>
      <c r="N13" s="456"/>
      <c r="O13" s="505"/>
      <c r="P13" s="491"/>
      <c r="Q13" s="504"/>
      <c r="R13" s="503"/>
      <c r="S13" s="502"/>
      <c r="T13" s="501"/>
      <c r="U13" s="500"/>
      <c r="V13" s="16"/>
      <c r="W13" s="464"/>
      <c r="X13" s="464"/>
      <c r="Y13" s="464"/>
      <c r="Z13" s="19">
        <f>AG13*$D13</f>
        <v>0</v>
      </c>
      <c r="AA13" s="464"/>
      <c r="AB13" s="464"/>
      <c r="AC13" s="464"/>
      <c r="AD13" s="465"/>
      <c r="AE13" s="465"/>
      <c r="AF13" s="465"/>
      <c r="AG13" s="465">
        <v>10</v>
      </c>
      <c r="AH13" s="465"/>
      <c r="AI13" s="465"/>
      <c r="AJ13" s="465"/>
      <c r="AK13" s="16"/>
      <c r="AL13" s="464"/>
      <c r="AM13" s="19">
        <f>AY13*$D13</f>
        <v>0</v>
      </c>
      <c r="AN13" s="464"/>
      <c r="AO13" s="464"/>
      <c r="AP13" s="464"/>
      <c r="AQ13" s="464"/>
      <c r="AR13" s="464"/>
      <c r="AS13" s="464"/>
      <c r="AT13" s="464"/>
      <c r="AU13" s="464"/>
      <c r="AV13" s="464"/>
      <c r="AX13" s="464"/>
      <c r="AY13" s="465">
        <v>10</v>
      </c>
      <c r="AZ13" s="464"/>
      <c r="BA13" s="464"/>
      <c r="BB13" s="464"/>
      <c r="BC13" s="464"/>
      <c r="BD13" s="464"/>
      <c r="BE13" s="464"/>
      <c r="BF13" s="464"/>
      <c r="BG13" s="464"/>
      <c r="BH13" s="464"/>
      <c r="BJ13" s="464"/>
      <c r="BK13" s="464"/>
      <c r="BL13" s="464"/>
      <c r="BM13" s="464"/>
      <c r="BO13" s="110">
        <v>5</v>
      </c>
      <c r="BP13" s="90">
        <f>BO13*D13</f>
        <v>0</v>
      </c>
    </row>
    <row r="14" spans="1:68" s="467" customFormat="1" ht="18" customHeight="1">
      <c r="A14" s="494"/>
      <c r="B14" s="495"/>
      <c r="C14" s="495"/>
      <c r="D14" s="496"/>
      <c r="E14" s="497"/>
      <c r="F14" s="497"/>
      <c r="H14" s="498"/>
      <c r="I14" s="499"/>
      <c r="J14" s="507"/>
      <c r="K14" s="508"/>
      <c r="L14" s="468"/>
      <c r="M14" s="509"/>
      <c r="N14" s="456"/>
      <c r="O14" s="505"/>
      <c r="P14" s="491"/>
      <c r="Q14" s="504"/>
      <c r="R14" s="503"/>
      <c r="S14" s="502"/>
      <c r="T14" s="501"/>
      <c r="U14" s="500"/>
    </row>
    <row r="15" spans="1:68" ht="31.5" customHeight="1">
      <c r="A15" s="404" t="s">
        <v>1196</v>
      </c>
      <c r="B15" s="449" t="s">
        <v>1189</v>
      </c>
      <c r="C15" s="18">
        <v>1</v>
      </c>
      <c r="D15" s="130">
        <f>SUM(H15:T15)</f>
        <v>0</v>
      </c>
      <c r="E15" s="8">
        <v>74.17</v>
      </c>
      <c r="F15" s="8">
        <f>D15*E15*(100-$D$4)/100</f>
        <v>0</v>
      </c>
      <c r="H15" s="20"/>
      <c r="I15" s="20"/>
      <c r="J15" s="20"/>
      <c r="K15" s="20"/>
      <c r="L15" s="20"/>
      <c r="M15" s="20"/>
      <c r="N15" s="456"/>
      <c r="O15" s="20"/>
      <c r="P15" s="20"/>
      <c r="Q15" s="20"/>
      <c r="R15" s="20"/>
      <c r="S15" s="20"/>
      <c r="T15" s="20"/>
      <c r="U15" s="20"/>
      <c r="BO15" s="110">
        <v>0.65</v>
      </c>
      <c r="BP15" s="90">
        <f>BO15*D15</f>
        <v>0</v>
      </c>
    </row>
    <row r="16" spans="1:68">
      <c r="F16" s="109">
        <f>SUM(F12:F15)</f>
        <v>0</v>
      </c>
      <c r="G16" s="3"/>
      <c r="H16" s="31">
        <f t="shared" ref="H16:T16" si="2">SUM(H12:H15)</f>
        <v>0</v>
      </c>
      <c r="I16" s="31">
        <f t="shared" si="2"/>
        <v>0</v>
      </c>
      <c r="J16" s="31">
        <f t="shared" si="2"/>
        <v>0</v>
      </c>
      <c r="K16" s="31">
        <f t="shared" si="2"/>
        <v>0</v>
      </c>
      <c r="L16" s="31">
        <f t="shared" si="2"/>
        <v>0</v>
      </c>
      <c r="M16" s="31">
        <f t="shared" si="2"/>
        <v>0</v>
      </c>
      <c r="N16" s="31">
        <f t="shared" si="2"/>
        <v>0</v>
      </c>
      <c r="O16" s="31">
        <f t="shared" si="2"/>
        <v>0</v>
      </c>
      <c r="P16" s="31">
        <f t="shared" si="2"/>
        <v>0</v>
      </c>
      <c r="Q16" s="31">
        <f t="shared" si="2"/>
        <v>0</v>
      </c>
      <c r="R16" s="31">
        <f t="shared" si="2"/>
        <v>0</v>
      </c>
      <c r="S16" s="31">
        <f t="shared" si="2"/>
        <v>0</v>
      </c>
      <c r="T16" s="31">
        <f t="shared" si="2"/>
        <v>0</v>
      </c>
      <c r="U16" s="31">
        <f>SUM(U12:U15)</f>
        <v>0</v>
      </c>
      <c r="W16" s="31">
        <f t="shared" ref="W16" si="3">SUM(W12:W15)</f>
        <v>0</v>
      </c>
      <c r="X16" s="31">
        <f t="shared" ref="X16" si="4">SUM(X12:X15)</f>
        <v>0</v>
      </c>
      <c r="Y16" s="31">
        <f t="shared" ref="Y16" si="5">SUM(Y12:Y15)</f>
        <v>0</v>
      </c>
      <c r="Z16" s="31">
        <f t="shared" ref="Z16" si="6">SUM(Z12:Z15)</f>
        <v>0</v>
      </c>
      <c r="AA16" s="31">
        <f t="shared" ref="AA16" si="7">SUM(AA12:AA15)</f>
        <v>0</v>
      </c>
      <c r="AB16" s="31">
        <f t="shared" ref="AB16" si="8">SUM(AB12:AB15)</f>
        <v>0</v>
      </c>
      <c r="AC16" s="31">
        <f t="shared" ref="AC16" si="9">SUM(AC12:AC15)</f>
        <v>0</v>
      </c>
      <c r="AL16" s="31">
        <f t="shared" ref="AL16" si="10">SUM(AL12:AL15)</f>
        <v>0</v>
      </c>
      <c r="AM16" s="31">
        <f t="shared" ref="AM16" si="11">SUM(AM12:AM15)</f>
        <v>0</v>
      </c>
      <c r="AN16" s="31">
        <f t="shared" ref="AN16" si="12">SUM(AN12:AN15)</f>
        <v>0</v>
      </c>
      <c r="AO16" s="31">
        <f t="shared" ref="AO16" si="13">SUM(AO12:AO15)</f>
        <v>0</v>
      </c>
      <c r="AP16" s="31">
        <f t="shared" ref="AP16" si="14">SUM(AP12:AP15)</f>
        <v>0</v>
      </c>
      <c r="AQ16" s="31">
        <f t="shared" ref="AQ16" si="15">SUM(AQ12:AQ15)</f>
        <v>0</v>
      </c>
      <c r="AR16" s="31">
        <f t="shared" ref="AR16" si="16">SUM(AR12:AR15)</f>
        <v>0</v>
      </c>
      <c r="AS16" s="31">
        <f t="shared" ref="AS16" si="17">SUM(AS12:AS15)</f>
        <v>0</v>
      </c>
      <c r="AT16" s="31">
        <f t="shared" ref="AT16" si="18">SUM(AT12:AT15)</f>
        <v>0</v>
      </c>
      <c r="AU16" s="31">
        <f t="shared" ref="AU16" si="19">SUM(AU12:AU15)</f>
        <v>0</v>
      </c>
      <c r="AV16" s="31">
        <f t="shared" ref="AV16" si="20">SUM(AV12:AV15)</f>
        <v>0</v>
      </c>
      <c r="BJ16" s="31">
        <f>SUM(BJ12:BJ15)</f>
        <v>0</v>
      </c>
      <c r="BK16" s="31">
        <f t="shared" ref="BK16" si="21">SUM(BK12:BK15)</f>
        <v>0</v>
      </c>
      <c r="BP16" s="31">
        <f>SUM(BP12:BP15)</f>
        <v>0</v>
      </c>
    </row>
    <row r="17" customFormat="1"/>
  </sheetData>
  <mergeCells count="25">
    <mergeCell ref="H1:L1"/>
    <mergeCell ref="J13:J14"/>
    <mergeCell ref="K13:K14"/>
    <mergeCell ref="M13:M14"/>
    <mergeCell ref="BJ10:BK10"/>
    <mergeCell ref="BO10:BP10"/>
    <mergeCell ref="A13:A14"/>
    <mergeCell ref="B13:B14"/>
    <mergeCell ref="C13:C14"/>
    <mergeCell ref="D13:D14"/>
    <mergeCell ref="E13:E14"/>
    <mergeCell ref="F13:F14"/>
    <mergeCell ref="H13:H14"/>
    <mergeCell ref="I13:I14"/>
    <mergeCell ref="U13:U14"/>
    <mergeCell ref="T13:T14"/>
    <mergeCell ref="S13:S14"/>
    <mergeCell ref="R13:R14"/>
    <mergeCell ref="Q13:Q14"/>
    <mergeCell ref="O13:O14"/>
    <mergeCell ref="A5:A6"/>
    <mergeCell ref="H6:L6"/>
    <mergeCell ref="W10:AC10"/>
    <mergeCell ref="AL10:AV10"/>
    <mergeCell ref="P13:P14"/>
  </mergeCells>
  <hyperlinks>
    <hyperlink ref="A15" r:id="rId1" display="Alpha Setter Bag" xr:uid="{9DE6676F-C42D-4D04-ACA9-B33AB97A5E43}"/>
    <hyperlink ref="A12" r:id="rId2" display="Top Down Jugs (PU)" xr:uid="{C77C92D3-CAAF-4B55-A263-F7930AAFB182}"/>
    <hyperlink ref="A13" r:id="rId3" xr:uid="{1E0BCEE2-4660-40ED-B734-A199ED2F4B22}"/>
  </hyperlinks>
  <pageMargins left="0.7" right="0.7" top="0.75" bottom="0.75" header="0.3" footer="0.3"/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8B90D-3720-4AF7-80FC-AD9C357A38CB}">
  <sheetPr codeName="Feuil2"/>
  <dimension ref="A1:BN25"/>
  <sheetViews>
    <sheetView zoomScale="70" zoomScaleNormal="70" workbookViewId="0">
      <selection activeCell="D18" sqref="D18"/>
    </sheetView>
  </sheetViews>
  <sheetFormatPr baseColWidth="10" defaultRowHeight="15"/>
  <cols>
    <col min="1" max="1" width="40" customWidth="1"/>
    <col min="2" max="4" width="11.42578125" customWidth="1"/>
    <col min="8" max="19" width="14.28515625" customWidth="1"/>
    <col min="27" max="27" width="11" customWidth="1"/>
    <col min="28" max="34" width="11.42578125" hidden="1" customWidth="1"/>
    <col min="46" max="46" width="10.7109375" customWidth="1"/>
    <col min="47" max="58" width="11.42578125" hidden="1" customWidth="1"/>
    <col min="61" max="61" width="10.5703125" customWidth="1"/>
    <col min="62" max="63" width="11.42578125" hidden="1" customWidth="1"/>
  </cols>
  <sheetData>
    <row r="1" spans="1:66" s="1" customFormat="1" ht="20.100000000000001" customHeight="1">
      <c r="B1" s="41" t="s">
        <v>47</v>
      </c>
      <c r="C1" s="39" t="s">
        <v>254</v>
      </c>
      <c r="F1" s="9"/>
      <c r="G1" s="9"/>
      <c r="H1" s="475" t="s">
        <v>42</v>
      </c>
      <c r="I1" s="475"/>
      <c r="J1" s="475"/>
      <c r="K1" s="475"/>
      <c r="L1" s="506"/>
      <c r="T1" s="9"/>
      <c r="U1" s="481" t="s">
        <v>70</v>
      </c>
      <c r="V1" s="481"/>
      <c r="W1" s="481"/>
      <c r="X1" s="154">
        <f>BN15+BN25</f>
        <v>0</v>
      </c>
      <c r="AA1" s="9"/>
      <c r="AB1" s="9"/>
      <c r="AC1" s="9"/>
      <c r="AD1" s="9"/>
      <c r="AE1" s="9"/>
      <c r="AF1" s="9"/>
      <c r="AG1" s="9"/>
      <c r="AH1" s="9"/>
      <c r="AT1" s="9"/>
    </row>
    <row r="2" spans="1:66" s="1" customFormat="1" ht="21" customHeight="1">
      <c r="A2" s="43" t="s">
        <v>41</v>
      </c>
      <c r="B2" s="50">
        <f>F15+F25</f>
        <v>0</v>
      </c>
      <c r="C2" s="81"/>
      <c r="F2" s="9"/>
      <c r="G2" s="9"/>
      <c r="H2" s="87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66" t="s">
        <v>62</v>
      </c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T2" s="9"/>
    </row>
    <row r="3" spans="1:66" s="1" customFormat="1" ht="19.5" customHeight="1">
      <c r="A3" s="89"/>
      <c r="B3" s="89"/>
      <c r="C3" s="40"/>
      <c r="D3" s="40"/>
      <c r="E3" s="33"/>
      <c r="G3" s="9"/>
      <c r="H3" s="37">
        <f>U15+U25</f>
        <v>0</v>
      </c>
      <c r="I3" s="37">
        <f t="shared" ref="I3:N3" si="0">V15+V25</f>
        <v>0</v>
      </c>
      <c r="J3" s="37">
        <f t="shared" si="0"/>
        <v>0</v>
      </c>
      <c r="K3" s="37">
        <f t="shared" si="0"/>
        <v>0</v>
      </c>
      <c r="L3" s="37">
        <f t="shared" si="0"/>
        <v>0</v>
      </c>
      <c r="M3" s="37">
        <f t="shared" si="0"/>
        <v>0</v>
      </c>
      <c r="N3" s="37">
        <f t="shared" si="0"/>
        <v>0</v>
      </c>
      <c r="O3" s="85">
        <f>SUM(H3:N3)</f>
        <v>0</v>
      </c>
      <c r="P3" s="46"/>
      <c r="T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U3" s="9"/>
      <c r="BG3" s="9"/>
    </row>
    <row r="4" spans="1:66" s="1" customFormat="1" ht="19.5" customHeight="1">
      <c r="A4" s="92"/>
      <c r="B4" s="92"/>
      <c r="C4" s="93"/>
      <c r="D4" s="40"/>
      <c r="E4" s="33"/>
      <c r="G4" s="9"/>
      <c r="H4" s="46"/>
      <c r="I4" s="46"/>
      <c r="J4" s="46"/>
      <c r="K4" s="46"/>
      <c r="L4" s="46"/>
      <c r="M4" s="46"/>
      <c r="N4" s="46"/>
      <c r="T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U4" s="9"/>
      <c r="BG4" s="9"/>
    </row>
    <row r="5" spans="1:66" s="1" customFormat="1" ht="19.5" customHeight="1">
      <c r="A5" s="474" t="s">
        <v>947</v>
      </c>
      <c r="B5" s="92"/>
      <c r="C5" s="40"/>
      <c r="D5" s="40"/>
      <c r="E5" s="33"/>
      <c r="F5" s="33"/>
      <c r="G5" s="9"/>
      <c r="H5" s="33"/>
      <c r="I5" s="33"/>
      <c r="T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U5" s="9"/>
      <c r="BG5" s="9"/>
    </row>
    <row r="6" spans="1:66" s="1" customFormat="1" ht="19.5" customHeight="1">
      <c r="A6" s="474"/>
      <c r="B6" s="92"/>
      <c r="C6" s="40"/>
      <c r="D6" s="40"/>
      <c r="E6" s="33"/>
      <c r="G6" s="9"/>
      <c r="H6" s="481" t="s">
        <v>777</v>
      </c>
      <c r="I6" s="475"/>
      <c r="J6" s="475"/>
      <c r="K6" s="475"/>
      <c r="L6" s="475"/>
      <c r="R6" s="9"/>
      <c r="S6" s="9"/>
      <c r="T6" s="9"/>
      <c r="U6" s="114" t="s">
        <v>778</v>
      </c>
      <c r="V6" s="114"/>
      <c r="W6" s="114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U6" s="9"/>
      <c r="BG6" s="9"/>
    </row>
    <row r="7" spans="1:66" s="1" customFormat="1" ht="19.5" customHeight="1">
      <c r="A7" s="40"/>
      <c r="B7" s="40"/>
      <c r="C7" s="40"/>
      <c r="D7" s="40"/>
      <c r="E7" s="33"/>
      <c r="H7" s="86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66" t="s">
        <v>62</v>
      </c>
      <c r="T7" s="9"/>
      <c r="U7" s="69" t="s">
        <v>50</v>
      </c>
      <c r="V7" s="71" t="s">
        <v>52</v>
      </c>
      <c r="W7" s="67" t="s">
        <v>62</v>
      </c>
      <c r="X7" s="9"/>
      <c r="Y7" s="9"/>
      <c r="Z7" s="9"/>
      <c r="AA7" s="9"/>
      <c r="AB7" s="9"/>
      <c r="AC7" s="9"/>
      <c r="AD7" s="9"/>
      <c r="AE7" s="9"/>
    </row>
    <row r="8" spans="1:66" s="1" customFormat="1" ht="19.5" customHeight="1">
      <c r="A8" s="40"/>
      <c r="B8" s="40"/>
      <c r="C8" s="40"/>
      <c r="D8" s="40"/>
      <c r="E8" s="33"/>
      <c r="F8" s="33"/>
      <c r="H8" s="153">
        <f>AJ15+AJ25</f>
        <v>0</v>
      </c>
      <c r="I8" s="153">
        <f t="shared" ref="I8:R8" si="1">AK15+AK25</f>
        <v>0</v>
      </c>
      <c r="J8" s="153">
        <f t="shared" si="1"/>
        <v>0</v>
      </c>
      <c r="K8" s="153">
        <f t="shared" si="1"/>
        <v>0</v>
      </c>
      <c r="L8" s="153">
        <f t="shared" si="1"/>
        <v>0</v>
      </c>
      <c r="M8" s="153">
        <f t="shared" si="1"/>
        <v>0</v>
      </c>
      <c r="N8" s="153">
        <f t="shared" si="1"/>
        <v>0</v>
      </c>
      <c r="O8" s="153">
        <f t="shared" si="1"/>
        <v>0</v>
      </c>
      <c r="P8" s="153">
        <f t="shared" si="1"/>
        <v>0</v>
      </c>
      <c r="Q8" s="153">
        <f t="shared" si="1"/>
        <v>0</v>
      </c>
      <c r="R8" s="153">
        <f t="shared" si="1"/>
        <v>0</v>
      </c>
      <c r="S8" s="85">
        <f>SUM(H8:R8)</f>
        <v>0</v>
      </c>
      <c r="T8" s="9"/>
      <c r="U8" s="37">
        <f>BH15+BH25</f>
        <v>0</v>
      </c>
      <c r="V8" s="37">
        <f>BI15+BI25</f>
        <v>0</v>
      </c>
      <c r="W8" s="94">
        <f>SUM(U8:V8)</f>
        <v>0</v>
      </c>
      <c r="X8" s="9"/>
      <c r="Y8" s="9"/>
      <c r="Z8" s="9"/>
      <c r="AA8" s="9"/>
      <c r="AB8" s="9"/>
      <c r="AC8" s="9"/>
      <c r="AD8" s="9"/>
      <c r="AE8" s="9"/>
    </row>
    <row r="9" spans="1:66" s="1" customFormat="1" ht="17.25" customHeight="1">
      <c r="A9" s="40"/>
      <c r="B9" s="40"/>
      <c r="G9" s="9"/>
      <c r="N9" s="2"/>
      <c r="T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U9" s="9"/>
      <c r="BG9" s="9"/>
    </row>
    <row r="10" spans="1:66" s="1" customFormat="1" ht="117.75" customHeight="1">
      <c r="A10" s="45"/>
      <c r="B10" s="142" t="s">
        <v>203</v>
      </c>
      <c r="C10" s="38" t="s">
        <v>30</v>
      </c>
      <c r="D10" s="38" t="s">
        <v>31</v>
      </c>
      <c r="E10" s="38" t="s">
        <v>32</v>
      </c>
      <c r="F10" s="38" t="s">
        <v>33</v>
      </c>
      <c r="G10" s="9"/>
      <c r="H10" s="279" t="s">
        <v>786</v>
      </c>
      <c r="I10" s="281" t="s">
        <v>43</v>
      </c>
      <c r="J10" s="285" t="s">
        <v>226</v>
      </c>
      <c r="K10" s="287" t="s">
        <v>44</v>
      </c>
      <c r="L10" s="289" t="s">
        <v>45</v>
      </c>
      <c r="M10" s="291" t="s">
        <v>736</v>
      </c>
      <c r="N10" s="121" t="s">
        <v>202</v>
      </c>
      <c r="O10" s="299" t="s">
        <v>156</v>
      </c>
      <c r="P10" s="293" t="s">
        <v>737</v>
      </c>
      <c r="Q10" s="295" t="s">
        <v>738</v>
      </c>
      <c r="R10" s="4" t="s">
        <v>739</v>
      </c>
      <c r="S10" s="297" t="s">
        <v>740</v>
      </c>
      <c r="T10" s="9"/>
      <c r="U10" s="476" t="s">
        <v>34</v>
      </c>
      <c r="V10" s="477"/>
      <c r="W10" s="477"/>
      <c r="X10" s="477"/>
      <c r="Y10" s="477"/>
      <c r="Z10" s="477"/>
      <c r="AA10" s="478"/>
      <c r="AB10" s="36"/>
      <c r="AC10" s="9"/>
      <c r="AD10" s="9"/>
      <c r="AE10" s="9"/>
      <c r="AF10" s="9"/>
      <c r="AG10" s="9"/>
      <c r="AH10" s="9"/>
      <c r="AI10" s="9"/>
      <c r="AJ10" s="489" t="s">
        <v>59</v>
      </c>
      <c r="AK10" s="490"/>
      <c r="AL10" s="490"/>
      <c r="AM10" s="490"/>
      <c r="AN10" s="490"/>
      <c r="AO10" s="490"/>
      <c r="AP10" s="490"/>
      <c r="AQ10" s="490"/>
      <c r="AR10" s="490"/>
      <c r="AS10" s="490"/>
      <c r="AT10" s="490"/>
      <c r="AU10" s="9"/>
      <c r="BG10" s="9"/>
      <c r="BH10" s="492" t="s">
        <v>65</v>
      </c>
      <c r="BI10" s="492"/>
      <c r="BM10" s="473" t="s">
        <v>67</v>
      </c>
      <c r="BN10" s="473"/>
    </row>
    <row r="11" spans="1:66" s="1" customFormat="1" ht="20.100000000000001" customHeight="1">
      <c r="A11" s="28" t="s">
        <v>679</v>
      </c>
      <c r="B11" s="16"/>
      <c r="C11" s="16"/>
      <c r="D11" s="16"/>
      <c r="E11" s="12"/>
      <c r="F11" s="12"/>
      <c r="G11" s="9"/>
      <c r="H11" s="16"/>
      <c r="I11" s="16"/>
      <c r="J11" s="16"/>
      <c r="K11" s="16"/>
      <c r="L11" s="16"/>
      <c r="M11" s="16"/>
      <c r="N11" s="17"/>
      <c r="O11" s="16"/>
      <c r="P11" s="16"/>
      <c r="Q11" s="16"/>
      <c r="R11" s="16"/>
      <c r="S11" s="16"/>
      <c r="T11" s="9"/>
      <c r="U11" s="6" t="s">
        <v>61</v>
      </c>
      <c r="V11" s="6" t="s">
        <v>20</v>
      </c>
      <c r="W11" s="6" t="s">
        <v>21</v>
      </c>
      <c r="X11" s="6" t="s">
        <v>22</v>
      </c>
      <c r="Y11" s="6" t="s">
        <v>23</v>
      </c>
      <c r="Z11" s="6" t="s">
        <v>6</v>
      </c>
      <c r="AA11" s="6" t="s">
        <v>24</v>
      </c>
      <c r="AB11" s="13" t="s">
        <v>61</v>
      </c>
      <c r="AC11" s="13" t="s">
        <v>20</v>
      </c>
      <c r="AD11" s="13" t="s">
        <v>21</v>
      </c>
      <c r="AE11" s="13" t="s">
        <v>22</v>
      </c>
      <c r="AF11" s="13" t="s">
        <v>23</v>
      </c>
      <c r="AG11" s="13" t="s">
        <v>6</v>
      </c>
      <c r="AH11" s="13" t="s">
        <v>24</v>
      </c>
      <c r="AI11" s="9"/>
      <c r="AJ11" s="6" t="s">
        <v>48</v>
      </c>
      <c r="AK11" s="6" t="s">
        <v>49</v>
      </c>
      <c r="AL11" s="6" t="s">
        <v>50</v>
      </c>
      <c r="AM11" s="6" t="s">
        <v>52</v>
      </c>
      <c r="AN11" s="6" t="s">
        <v>54</v>
      </c>
      <c r="AO11" s="6" t="s">
        <v>55</v>
      </c>
      <c r="AP11" s="6" t="s">
        <v>56</v>
      </c>
      <c r="AQ11" s="6" t="s">
        <v>57</v>
      </c>
      <c r="AR11" s="6" t="s">
        <v>58</v>
      </c>
      <c r="AS11" s="6" t="s">
        <v>239</v>
      </c>
      <c r="AT11" s="6" t="s">
        <v>240</v>
      </c>
      <c r="AU11" s="9"/>
      <c r="AV11" s="13" t="s">
        <v>48</v>
      </c>
      <c r="AW11" s="13" t="s">
        <v>49</v>
      </c>
      <c r="AX11" s="13" t="s">
        <v>50</v>
      </c>
      <c r="AY11" s="13" t="s">
        <v>52</v>
      </c>
      <c r="AZ11" s="13" t="s">
        <v>54</v>
      </c>
      <c r="BA11" s="13" t="s">
        <v>55</v>
      </c>
      <c r="BB11" s="13" t="s">
        <v>56</v>
      </c>
      <c r="BC11" s="13" t="s">
        <v>57</v>
      </c>
      <c r="BD11" s="13" t="s">
        <v>58</v>
      </c>
      <c r="BE11" s="13" t="s">
        <v>239</v>
      </c>
      <c r="BF11" s="13" t="s">
        <v>240</v>
      </c>
      <c r="BG11" s="9"/>
      <c r="BH11" s="73" t="s">
        <v>50</v>
      </c>
      <c r="BI11" s="73" t="s">
        <v>52</v>
      </c>
      <c r="BJ11" s="140" t="s">
        <v>50</v>
      </c>
      <c r="BK11" s="140" t="s">
        <v>52</v>
      </c>
      <c r="BM11" s="72" t="s">
        <v>68</v>
      </c>
      <c r="BN11" s="72" t="s">
        <v>69</v>
      </c>
    </row>
    <row r="12" spans="1:66" s="1" customFormat="1" ht="20.100000000000001" customHeight="1">
      <c r="A12" s="252" t="s">
        <v>365</v>
      </c>
      <c r="B12" s="19" t="s">
        <v>366</v>
      </c>
      <c r="C12" s="19">
        <v>16</v>
      </c>
      <c r="D12" s="130">
        <f>SUM(H12:S12)</f>
        <v>0</v>
      </c>
      <c r="E12" s="8">
        <v>560</v>
      </c>
      <c r="F12" s="8">
        <f>D12*E12*(100-$C$2)/100</f>
        <v>0</v>
      </c>
      <c r="G12" s="9"/>
      <c r="H12" s="346" t="s">
        <v>787</v>
      </c>
      <c r="I12" s="345" t="s">
        <v>787</v>
      </c>
      <c r="J12" s="347" t="s">
        <v>787</v>
      </c>
      <c r="K12" s="288"/>
      <c r="L12" s="348" t="s">
        <v>787</v>
      </c>
      <c r="M12" s="349" t="s">
        <v>787</v>
      </c>
      <c r="N12" s="350" t="s">
        <v>787</v>
      </c>
      <c r="O12" s="351" t="s">
        <v>787</v>
      </c>
      <c r="P12" s="352" t="s">
        <v>787</v>
      </c>
      <c r="Q12" s="353" t="s">
        <v>787</v>
      </c>
      <c r="R12" s="354" t="s">
        <v>787</v>
      </c>
      <c r="S12" s="355" t="s">
        <v>787</v>
      </c>
      <c r="T12" s="9"/>
      <c r="U12" s="20"/>
      <c r="V12" s="48">
        <f>AC12*$D12</f>
        <v>0</v>
      </c>
      <c r="W12" s="20"/>
      <c r="X12" s="20"/>
      <c r="Y12" s="48">
        <f>AF12*$D12</f>
        <v>0</v>
      </c>
      <c r="Z12" s="20"/>
      <c r="AA12" s="20"/>
      <c r="AB12" s="59"/>
      <c r="AC12" s="59">
        <v>4</v>
      </c>
      <c r="AD12" s="59"/>
      <c r="AE12" s="59"/>
      <c r="AF12" s="59">
        <v>12</v>
      </c>
      <c r="AG12" s="59"/>
      <c r="AH12" s="59"/>
      <c r="AI12" s="9"/>
      <c r="AJ12" s="48">
        <f>AV12*$D12</f>
        <v>0</v>
      </c>
      <c r="AK12" s="20"/>
      <c r="AL12" s="20"/>
      <c r="AM12" s="20"/>
      <c r="AN12" s="48">
        <f>AZ12*$D12</f>
        <v>0</v>
      </c>
      <c r="AO12" s="20"/>
      <c r="AP12" s="20"/>
      <c r="AQ12" s="20"/>
      <c r="AR12" s="20"/>
      <c r="AS12" s="20"/>
      <c r="AT12" s="20"/>
      <c r="AU12" s="59"/>
      <c r="AV12" s="228">
        <v>4</v>
      </c>
      <c r="AW12" s="228"/>
      <c r="AX12" s="228"/>
      <c r="AY12" s="228"/>
      <c r="AZ12" s="228">
        <v>12</v>
      </c>
      <c r="BA12" s="228"/>
      <c r="BB12" s="228"/>
      <c r="BC12" s="228"/>
      <c r="BD12" s="228"/>
      <c r="BE12" s="228"/>
      <c r="BF12" s="228"/>
      <c r="BG12" s="9"/>
      <c r="BH12" s="48">
        <f>BJ12*$D12</f>
        <v>0</v>
      </c>
      <c r="BI12" s="20"/>
      <c r="BJ12" s="228"/>
      <c r="BK12" s="228"/>
      <c r="BM12" s="98">
        <v>21.6</v>
      </c>
      <c r="BN12" s="98">
        <f>BM12*D12</f>
        <v>0</v>
      </c>
    </row>
    <row r="13" spans="1:66" s="1" customFormat="1" ht="20.100000000000001" customHeight="1">
      <c r="A13" s="252" t="s">
        <v>681</v>
      </c>
      <c r="B13" s="19" t="s">
        <v>20</v>
      </c>
      <c r="C13" s="19">
        <v>1</v>
      </c>
      <c r="D13" s="130">
        <f>SUM(H13:S13)</f>
        <v>0</v>
      </c>
      <c r="E13" s="8">
        <v>5</v>
      </c>
      <c r="F13" s="8">
        <f>D13*E13*(100-$C$2)/100</f>
        <v>0</v>
      </c>
      <c r="G13" s="9"/>
      <c r="H13" s="346" t="s">
        <v>787</v>
      </c>
      <c r="I13" s="345" t="s">
        <v>787</v>
      </c>
      <c r="J13" s="347" t="s">
        <v>787</v>
      </c>
      <c r="K13" s="288"/>
      <c r="L13" s="348" t="s">
        <v>787</v>
      </c>
      <c r="M13" s="349" t="s">
        <v>787</v>
      </c>
      <c r="N13" s="350" t="s">
        <v>787</v>
      </c>
      <c r="O13" s="351" t="s">
        <v>787</v>
      </c>
      <c r="P13" s="352" t="s">
        <v>787</v>
      </c>
      <c r="Q13" s="353" t="s">
        <v>787</v>
      </c>
      <c r="R13" s="354" t="s">
        <v>787</v>
      </c>
      <c r="S13" s="355" t="s">
        <v>787</v>
      </c>
      <c r="T13" s="9"/>
      <c r="U13" s="20"/>
      <c r="V13" s="48">
        <f t="shared" ref="V13" si="2">AC13*$D13</f>
        <v>0</v>
      </c>
      <c r="W13" s="20"/>
      <c r="X13" s="20"/>
      <c r="Y13" s="20"/>
      <c r="Z13" s="20"/>
      <c r="AA13" s="20"/>
      <c r="AB13" s="59"/>
      <c r="AC13" s="59">
        <v>1</v>
      </c>
      <c r="AD13" s="59"/>
      <c r="AE13" s="59"/>
      <c r="AF13" s="59"/>
      <c r="AG13" s="59"/>
      <c r="AH13" s="59"/>
      <c r="AI13" s="9"/>
      <c r="AJ13" s="48">
        <f>AV13*$D13</f>
        <v>0</v>
      </c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59"/>
      <c r="AV13" s="228">
        <v>1</v>
      </c>
      <c r="AW13" s="228"/>
      <c r="AX13" s="228"/>
      <c r="AY13" s="228"/>
      <c r="AZ13" s="228"/>
      <c r="BA13" s="228"/>
      <c r="BB13" s="228"/>
      <c r="BC13" s="228"/>
      <c r="BD13" s="228"/>
      <c r="BE13" s="228"/>
      <c r="BF13" s="228"/>
      <c r="BG13" s="9"/>
      <c r="BH13" s="48">
        <f t="shared" ref="BH13:BH14" si="3">BJ13*$D13</f>
        <v>0</v>
      </c>
      <c r="BI13" s="20"/>
      <c r="BJ13" s="228"/>
      <c r="BK13" s="228"/>
      <c r="BM13" s="98">
        <v>0.15</v>
      </c>
      <c r="BN13" s="98">
        <f>BM13*D13</f>
        <v>0</v>
      </c>
    </row>
    <row r="14" spans="1:66" s="1" customFormat="1" ht="20.100000000000001" customHeight="1">
      <c r="A14" s="252" t="s">
        <v>680</v>
      </c>
      <c r="B14" s="19" t="s">
        <v>23</v>
      </c>
      <c r="C14" s="19">
        <v>1</v>
      </c>
      <c r="D14" s="130">
        <f>SUM(H14:S14)</f>
        <v>0</v>
      </c>
      <c r="E14" s="8">
        <v>45</v>
      </c>
      <c r="F14" s="8">
        <f>D14*E14*(100-$C$2)/100</f>
        <v>0</v>
      </c>
      <c r="G14" s="9"/>
      <c r="H14" s="346" t="s">
        <v>787</v>
      </c>
      <c r="I14" s="345" t="s">
        <v>787</v>
      </c>
      <c r="J14" s="347" t="s">
        <v>787</v>
      </c>
      <c r="K14" s="288"/>
      <c r="L14" s="348" t="s">
        <v>787</v>
      </c>
      <c r="M14" s="349" t="s">
        <v>787</v>
      </c>
      <c r="N14" s="350" t="s">
        <v>787</v>
      </c>
      <c r="O14" s="351" t="s">
        <v>787</v>
      </c>
      <c r="P14" s="352" t="s">
        <v>787</v>
      </c>
      <c r="Q14" s="353" t="s">
        <v>787</v>
      </c>
      <c r="R14" s="354" t="s">
        <v>787</v>
      </c>
      <c r="S14" s="355" t="s">
        <v>787</v>
      </c>
      <c r="T14" s="9"/>
      <c r="U14" s="20"/>
      <c r="V14" s="20"/>
      <c r="W14" s="20"/>
      <c r="X14" s="20"/>
      <c r="Y14" s="48">
        <f t="shared" ref="Y14" si="4">AF14*$D14</f>
        <v>0</v>
      </c>
      <c r="Z14" s="20"/>
      <c r="AA14" s="20"/>
      <c r="AB14" s="59"/>
      <c r="AC14" s="59"/>
      <c r="AD14" s="59"/>
      <c r="AE14" s="59"/>
      <c r="AF14" s="59">
        <v>1</v>
      </c>
      <c r="AG14" s="59"/>
      <c r="AH14" s="59"/>
      <c r="AI14" s="9"/>
      <c r="AJ14" s="20"/>
      <c r="AK14" s="20"/>
      <c r="AL14" s="20"/>
      <c r="AM14" s="20"/>
      <c r="AN14" s="48">
        <f>AZ14*$D14</f>
        <v>0</v>
      </c>
      <c r="AO14" s="20"/>
      <c r="AP14" s="20"/>
      <c r="AQ14" s="20"/>
      <c r="AR14" s="20"/>
      <c r="AS14" s="20"/>
      <c r="AT14" s="20"/>
      <c r="AU14" s="59"/>
      <c r="AV14" s="228"/>
      <c r="AW14" s="228"/>
      <c r="AX14" s="228"/>
      <c r="AY14" s="228"/>
      <c r="AZ14" s="228">
        <v>1</v>
      </c>
      <c r="BA14" s="228"/>
      <c r="BB14" s="228"/>
      <c r="BC14" s="228"/>
      <c r="BD14" s="228"/>
      <c r="BE14" s="228"/>
      <c r="BF14" s="228"/>
      <c r="BG14" s="9"/>
      <c r="BH14" s="48">
        <f t="shared" si="3"/>
        <v>0</v>
      </c>
      <c r="BI14" s="20"/>
      <c r="BJ14" s="228"/>
      <c r="BK14" s="228"/>
      <c r="BM14" s="98">
        <v>1.75</v>
      </c>
      <c r="BN14" s="98">
        <f>BM14*D14</f>
        <v>0</v>
      </c>
    </row>
    <row r="15" spans="1:66" s="1" customFormat="1" ht="20.100000000000001" customHeight="1">
      <c r="A15" s="263"/>
      <c r="B15" s="9"/>
      <c r="C15" s="57"/>
      <c r="F15" s="109">
        <f>SUM(F12:F14)</f>
        <v>0</v>
      </c>
      <c r="G15" s="3"/>
      <c r="H15" s="31">
        <f>SUM(H12:H14)</f>
        <v>0</v>
      </c>
      <c r="I15" s="31">
        <f t="shared" ref="I15:S15" si="5">SUM(I12:I14)</f>
        <v>0</v>
      </c>
      <c r="J15" s="31">
        <f t="shared" si="5"/>
        <v>0</v>
      </c>
      <c r="K15" s="31">
        <f>SUM(K12:K14)</f>
        <v>0</v>
      </c>
      <c r="L15" s="31">
        <f>SUM(L12:L14)</f>
        <v>0</v>
      </c>
      <c r="M15" s="31">
        <f t="shared" si="5"/>
        <v>0</v>
      </c>
      <c r="N15" s="31">
        <f t="shared" si="5"/>
        <v>0</v>
      </c>
      <c r="O15" s="31">
        <f t="shared" si="5"/>
        <v>0</v>
      </c>
      <c r="P15" s="31">
        <f t="shared" si="5"/>
        <v>0</v>
      </c>
      <c r="Q15" s="31">
        <f t="shared" si="5"/>
        <v>0</v>
      </c>
      <c r="R15" s="31">
        <f t="shared" si="5"/>
        <v>0</v>
      </c>
      <c r="S15" s="31">
        <f t="shared" si="5"/>
        <v>0</v>
      </c>
      <c r="T15" s="3"/>
      <c r="U15" s="31">
        <f t="shared" ref="U15" si="6">SUM(U12:U14)</f>
        <v>0</v>
      </c>
      <c r="V15" s="31">
        <f t="shared" ref="V15" si="7">SUM(V12:V14)</f>
        <v>0</v>
      </c>
      <c r="W15" s="31">
        <f t="shared" ref="W15" si="8">SUM(W12:W14)</f>
        <v>0</v>
      </c>
      <c r="X15" s="31">
        <f t="shared" ref="X15" si="9">SUM(X12:X14)</f>
        <v>0</v>
      </c>
      <c r="Y15" s="31">
        <f t="shared" ref="Y15" si="10">SUM(Y12:Y14)</f>
        <v>0</v>
      </c>
      <c r="Z15" s="31">
        <f t="shared" ref="Z15" si="11">SUM(Z12:Z14)</f>
        <v>0</v>
      </c>
      <c r="AA15" s="31">
        <f t="shared" ref="AA15" si="12">SUM(AA12:AA14)</f>
        <v>0</v>
      </c>
      <c r="AB15" s="21"/>
      <c r="AC15" s="21"/>
      <c r="AD15" s="21"/>
      <c r="AE15" s="21"/>
      <c r="AF15" s="21"/>
      <c r="AG15" s="21"/>
      <c r="AH15" s="21"/>
      <c r="AI15" s="3"/>
      <c r="AJ15" s="31">
        <f>SUM(AJ12:AJ14)</f>
        <v>0</v>
      </c>
      <c r="AK15" s="31">
        <f t="shared" ref="AK15" si="13">SUM(AK12:AK14)</f>
        <v>0</v>
      </c>
      <c r="AL15" s="31">
        <f t="shared" ref="AL15" si="14">SUM(AL12:AL14)</f>
        <v>0</v>
      </c>
      <c r="AM15" s="31">
        <f t="shared" ref="AM15" si="15">SUM(AM12:AM14)</f>
        <v>0</v>
      </c>
      <c r="AN15" s="31">
        <f t="shared" ref="AN15" si="16">SUM(AN12:AN14)</f>
        <v>0</v>
      </c>
      <c r="AO15" s="31">
        <f t="shared" ref="AO15" si="17">SUM(AO12:AO14)</f>
        <v>0</v>
      </c>
      <c r="AP15" s="31">
        <f t="shared" ref="AP15" si="18">SUM(AP12:AP14)</f>
        <v>0</v>
      </c>
      <c r="AQ15" s="31">
        <f t="shared" ref="AQ15" si="19">SUM(AQ12:AQ14)</f>
        <v>0</v>
      </c>
      <c r="AR15" s="31">
        <f t="shared" ref="AR15" si="20">SUM(AR12:AR14)</f>
        <v>0</v>
      </c>
      <c r="AS15" s="31">
        <f t="shared" ref="AS15" si="21">SUM(AS12:AS14)</f>
        <v>0</v>
      </c>
      <c r="AT15" s="31">
        <f t="shared" ref="AT15" si="22">SUM(AT12:AT14)</f>
        <v>0</v>
      </c>
      <c r="AU15" s="3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9"/>
      <c r="BH15" s="31">
        <f t="shared" ref="BH15:BI15" si="23">SUM(BH12:BH14)</f>
        <v>0</v>
      </c>
      <c r="BI15" s="31">
        <f t="shared" si="23"/>
        <v>0</v>
      </c>
      <c r="BJ15" s="51"/>
      <c r="BK15" s="51"/>
      <c r="BM15" s="51"/>
      <c r="BN15" s="31">
        <f>SUM(BN12:BN14)</f>
        <v>0</v>
      </c>
    </row>
    <row r="16" spans="1:66" s="1" customFormat="1" ht="20.100000000000001" customHeight="1">
      <c r="A16" s="28" t="s">
        <v>682</v>
      </c>
      <c r="B16" s="16"/>
      <c r="C16" s="16"/>
      <c r="D16" s="16"/>
      <c r="E16" s="12"/>
      <c r="F16" s="12"/>
      <c r="G16" s="9"/>
      <c r="H16" s="16"/>
      <c r="I16" s="16"/>
      <c r="J16" s="16"/>
      <c r="K16" s="16"/>
      <c r="L16" s="16"/>
      <c r="M16" s="16"/>
      <c r="N16" s="17"/>
      <c r="O16" s="16"/>
      <c r="P16" s="16"/>
      <c r="Q16" s="16"/>
      <c r="R16" s="16"/>
      <c r="S16" s="16"/>
      <c r="T16" s="9"/>
      <c r="U16" s="6" t="s">
        <v>61</v>
      </c>
      <c r="V16" s="6" t="s">
        <v>20</v>
      </c>
      <c r="W16" s="6" t="s">
        <v>21</v>
      </c>
      <c r="X16" s="6" t="s">
        <v>22</v>
      </c>
      <c r="Y16" s="6" t="s">
        <v>23</v>
      </c>
      <c r="Z16" s="6" t="s">
        <v>6</v>
      </c>
      <c r="AA16" s="6" t="s">
        <v>24</v>
      </c>
      <c r="AB16" s="13" t="s">
        <v>61</v>
      </c>
      <c r="AC16" s="13" t="s">
        <v>20</v>
      </c>
      <c r="AD16" s="13" t="s">
        <v>21</v>
      </c>
      <c r="AE16" s="13" t="s">
        <v>22</v>
      </c>
      <c r="AF16" s="13" t="s">
        <v>23</v>
      </c>
      <c r="AG16" s="13" t="s">
        <v>6</v>
      </c>
      <c r="AH16" s="13" t="s">
        <v>24</v>
      </c>
      <c r="AI16" s="9"/>
      <c r="AJ16" s="6" t="s">
        <v>48</v>
      </c>
      <c r="AK16" s="6" t="s">
        <v>49</v>
      </c>
      <c r="AL16" s="6" t="s">
        <v>50</v>
      </c>
      <c r="AM16" s="6" t="s">
        <v>52</v>
      </c>
      <c r="AN16" s="6" t="s">
        <v>54</v>
      </c>
      <c r="AO16" s="6" t="s">
        <v>55</v>
      </c>
      <c r="AP16" s="6" t="s">
        <v>56</v>
      </c>
      <c r="AQ16" s="6" t="s">
        <v>57</v>
      </c>
      <c r="AR16" s="6" t="s">
        <v>58</v>
      </c>
      <c r="AS16" s="6" t="s">
        <v>239</v>
      </c>
      <c r="AT16" s="6" t="s">
        <v>240</v>
      </c>
      <c r="AU16" s="9"/>
      <c r="AV16" s="13" t="s">
        <v>48</v>
      </c>
      <c r="AW16" s="13" t="s">
        <v>49</v>
      </c>
      <c r="AX16" s="13" t="s">
        <v>50</v>
      </c>
      <c r="AY16" s="13" t="s">
        <v>52</v>
      </c>
      <c r="AZ16" s="13" t="s">
        <v>54</v>
      </c>
      <c r="BA16" s="13" t="s">
        <v>55</v>
      </c>
      <c r="BB16" s="13" t="s">
        <v>56</v>
      </c>
      <c r="BC16" s="13" t="s">
        <v>57</v>
      </c>
      <c r="BD16" s="13" t="s">
        <v>58</v>
      </c>
      <c r="BE16" s="13" t="s">
        <v>239</v>
      </c>
      <c r="BF16" s="13" t="s">
        <v>240</v>
      </c>
      <c r="BG16" s="9"/>
      <c r="BH16" s="73" t="s">
        <v>50</v>
      </c>
      <c r="BI16" s="73" t="s">
        <v>52</v>
      </c>
      <c r="BJ16" s="140" t="s">
        <v>50</v>
      </c>
      <c r="BK16" s="140" t="s">
        <v>52</v>
      </c>
      <c r="BM16" s="72" t="s">
        <v>68</v>
      </c>
      <c r="BN16" s="72" t="s">
        <v>69</v>
      </c>
    </row>
    <row r="17" spans="1:66" s="1" customFormat="1" ht="20.100000000000001" customHeight="1">
      <c r="A17" s="362" t="s">
        <v>683</v>
      </c>
      <c r="B17" s="19" t="s">
        <v>61</v>
      </c>
      <c r="C17" s="19">
        <v>6</v>
      </c>
      <c r="D17" s="130">
        <f>SUM(H17:S17)</f>
        <v>0</v>
      </c>
      <c r="E17" s="8">
        <v>42.5</v>
      </c>
      <c r="F17" s="8">
        <f>D17*E17*(100-$C$2)/100</f>
        <v>0</v>
      </c>
      <c r="G17" s="9"/>
      <c r="H17" s="280"/>
      <c r="I17" s="282"/>
      <c r="J17" s="286"/>
      <c r="K17" s="288"/>
      <c r="L17" s="290"/>
      <c r="M17" s="292"/>
      <c r="N17" s="25"/>
      <c r="O17" s="300"/>
      <c r="P17" s="294"/>
      <c r="Q17" s="296"/>
      <c r="R17" s="14"/>
      <c r="S17" s="298"/>
      <c r="T17" s="9"/>
      <c r="U17" s="48">
        <f>AB17*$D17</f>
        <v>0</v>
      </c>
      <c r="V17" s="20"/>
      <c r="W17" s="20"/>
      <c r="X17" s="20"/>
      <c r="Y17" s="20"/>
      <c r="Z17" s="20"/>
      <c r="AA17" s="20"/>
      <c r="AB17" s="59">
        <v>6</v>
      </c>
      <c r="AC17" s="59"/>
      <c r="AD17" s="59"/>
      <c r="AE17" s="59"/>
      <c r="AF17" s="59"/>
      <c r="AG17" s="59"/>
      <c r="AH17" s="59"/>
      <c r="AI17" s="9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59"/>
      <c r="AV17" s="228"/>
      <c r="AW17" s="228"/>
      <c r="AX17" s="228"/>
      <c r="AY17" s="228"/>
      <c r="AZ17" s="228"/>
      <c r="BA17" s="228"/>
      <c r="BB17" s="228"/>
      <c r="BC17" s="228"/>
      <c r="BD17" s="228"/>
      <c r="BE17" s="228"/>
      <c r="BF17" s="228"/>
      <c r="BG17" s="9"/>
      <c r="BH17" s="48">
        <f>BJ17*$D17</f>
        <v>0</v>
      </c>
      <c r="BI17" s="20"/>
      <c r="BJ17" s="228">
        <v>12</v>
      </c>
      <c r="BK17" s="228"/>
      <c r="BM17" s="98">
        <v>0.26</v>
      </c>
      <c r="BN17" s="98">
        <f t="shared" ref="BN17:BN24" si="24">BM17*D17</f>
        <v>0</v>
      </c>
    </row>
    <row r="18" spans="1:66" s="1" customFormat="1" ht="20.100000000000001" customHeight="1">
      <c r="A18" s="363" t="s">
        <v>685</v>
      </c>
      <c r="B18" s="19" t="s">
        <v>20</v>
      </c>
      <c r="C18" s="19">
        <v>6</v>
      </c>
      <c r="D18" s="130">
        <f t="shared" ref="D17:D23" si="25">SUM(H18:S18)</f>
        <v>0</v>
      </c>
      <c r="E18" s="8">
        <v>82.5</v>
      </c>
      <c r="F18" s="8">
        <f t="shared" ref="F18:F24" si="26">D18*E18*(100-$C$2)/100</f>
        <v>0</v>
      </c>
      <c r="G18" s="9"/>
      <c r="H18" s="280"/>
      <c r="I18" s="282"/>
      <c r="J18" s="286"/>
      <c r="K18" s="288"/>
      <c r="L18" s="290"/>
      <c r="M18" s="292"/>
      <c r="N18" s="25"/>
      <c r="O18" s="300"/>
      <c r="P18" s="294"/>
      <c r="Q18" s="296"/>
      <c r="R18" s="14"/>
      <c r="S18" s="298"/>
      <c r="T18" s="9"/>
      <c r="U18" s="20"/>
      <c r="V18" s="48">
        <f t="shared" ref="U18:W23" si="27">AC18*$D18</f>
        <v>0</v>
      </c>
      <c r="W18" s="20"/>
      <c r="X18" s="20"/>
      <c r="Y18" s="20"/>
      <c r="Z18" s="20"/>
      <c r="AA18" s="20"/>
      <c r="AB18" s="59"/>
      <c r="AC18" s="59">
        <v>6</v>
      </c>
      <c r="AD18" s="59"/>
      <c r="AE18" s="59"/>
      <c r="AF18" s="59"/>
      <c r="AG18" s="59"/>
      <c r="AH18" s="59"/>
      <c r="AI18" s="9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59"/>
      <c r="AV18" s="228"/>
      <c r="AW18" s="228"/>
      <c r="AX18" s="228"/>
      <c r="AY18" s="228"/>
      <c r="AZ18" s="228"/>
      <c r="BA18" s="228"/>
      <c r="BB18" s="228"/>
      <c r="BC18" s="228"/>
      <c r="BD18" s="228"/>
      <c r="BE18" s="228"/>
      <c r="BF18" s="228"/>
      <c r="BG18" s="9"/>
      <c r="BH18" s="48">
        <f t="shared" ref="BH18:BI24" si="28">BJ18*$D18</f>
        <v>0</v>
      </c>
      <c r="BI18" s="20"/>
      <c r="BJ18" s="228">
        <v>12</v>
      </c>
      <c r="BK18" s="228"/>
      <c r="BM18" s="98">
        <v>0.69</v>
      </c>
      <c r="BN18" s="98">
        <f t="shared" si="24"/>
        <v>0</v>
      </c>
    </row>
    <row r="19" spans="1:66" s="1" customFormat="1" ht="20.100000000000001" customHeight="1">
      <c r="A19" s="363" t="s">
        <v>686</v>
      </c>
      <c r="B19" s="19" t="s">
        <v>21</v>
      </c>
      <c r="C19" s="19">
        <v>6</v>
      </c>
      <c r="D19" s="130">
        <f t="shared" si="25"/>
        <v>0</v>
      </c>
      <c r="E19" s="8">
        <v>107.5</v>
      </c>
      <c r="F19" s="8">
        <f t="shared" si="26"/>
        <v>0</v>
      </c>
      <c r="G19" s="9"/>
      <c r="H19" s="280"/>
      <c r="I19" s="282"/>
      <c r="J19" s="286"/>
      <c r="K19" s="288"/>
      <c r="L19" s="290"/>
      <c r="M19" s="292"/>
      <c r="N19" s="25"/>
      <c r="O19" s="300"/>
      <c r="P19" s="294"/>
      <c r="Q19" s="296"/>
      <c r="R19" s="14"/>
      <c r="S19" s="298"/>
      <c r="T19" s="9"/>
      <c r="U19" s="20"/>
      <c r="V19" s="20"/>
      <c r="W19" s="48">
        <f t="shared" ref="W19" si="29">AD19*$D19</f>
        <v>0</v>
      </c>
      <c r="X19" s="20"/>
      <c r="Y19" s="20"/>
      <c r="Z19" s="20"/>
      <c r="AA19" s="20"/>
      <c r="AB19" s="59"/>
      <c r="AC19" s="59"/>
      <c r="AD19" s="59">
        <v>6</v>
      </c>
      <c r="AE19" s="59"/>
      <c r="AF19" s="59"/>
      <c r="AG19" s="59"/>
      <c r="AH19" s="59"/>
      <c r="AI19" s="9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59"/>
      <c r="AV19" s="228"/>
      <c r="AW19" s="228"/>
      <c r="AX19" s="228"/>
      <c r="AY19" s="228"/>
      <c r="AZ19" s="228"/>
      <c r="BA19" s="228"/>
      <c r="BB19" s="228"/>
      <c r="BC19" s="228"/>
      <c r="BD19" s="228"/>
      <c r="BE19" s="228"/>
      <c r="BF19" s="228"/>
      <c r="BG19" s="9"/>
      <c r="BH19" s="48">
        <f t="shared" si="28"/>
        <v>0</v>
      </c>
      <c r="BI19" s="20"/>
      <c r="BJ19" s="228">
        <v>12</v>
      </c>
      <c r="BK19" s="228"/>
      <c r="BM19" s="98">
        <v>1.26</v>
      </c>
      <c r="BN19" s="98">
        <f t="shared" si="24"/>
        <v>0</v>
      </c>
    </row>
    <row r="20" spans="1:66" s="1" customFormat="1" ht="20.100000000000001" customHeight="1">
      <c r="A20" s="363" t="s">
        <v>687</v>
      </c>
      <c r="B20" s="19" t="s">
        <v>22</v>
      </c>
      <c r="C20" s="19">
        <v>6</v>
      </c>
      <c r="D20" s="130">
        <f t="shared" si="25"/>
        <v>0</v>
      </c>
      <c r="E20" s="8">
        <v>167.5</v>
      </c>
      <c r="F20" s="8">
        <f t="shared" si="26"/>
        <v>0</v>
      </c>
      <c r="G20" s="9"/>
      <c r="H20" s="280"/>
      <c r="I20" s="282"/>
      <c r="J20" s="286"/>
      <c r="K20" s="288"/>
      <c r="L20" s="290"/>
      <c r="M20" s="292"/>
      <c r="N20" s="25"/>
      <c r="O20" s="300"/>
      <c r="P20" s="294"/>
      <c r="Q20" s="296"/>
      <c r="R20" s="14"/>
      <c r="S20" s="298"/>
      <c r="T20" s="9"/>
      <c r="U20" s="20"/>
      <c r="V20" s="20"/>
      <c r="W20" s="20"/>
      <c r="X20" s="48">
        <f>AE20*$D20</f>
        <v>0</v>
      </c>
      <c r="Y20" s="20"/>
      <c r="Z20" s="20"/>
      <c r="AA20" s="20"/>
      <c r="AB20" s="59"/>
      <c r="AC20" s="59"/>
      <c r="AD20" s="59"/>
      <c r="AE20" s="59">
        <v>6</v>
      </c>
      <c r="AF20" s="59"/>
      <c r="AG20" s="59"/>
      <c r="AH20" s="59"/>
      <c r="AI20" s="9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59"/>
      <c r="AV20" s="228"/>
      <c r="AW20" s="228"/>
      <c r="AX20" s="228"/>
      <c r="AY20" s="228"/>
      <c r="AZ20" s="228"/>
      <c r="BA20" s="228"/>
      <c r="BB20" s="228"/>
      <c r="BC20" s="228"/>
      <c r="BD20" s="228"/>
      <c r="BE20" s="228"/>
      <c r="BF20" s="228"/>
      <c r="BG20" s="9"/>
      <c r="BH20" s="20"/>
      <c r="BI20" s="48">
        <f>BK20*$D20</f>
        <v>0</v>
      </c>
      <c r="BJ20" s="228"/>
      <c r="BK20" s="228">
        <v>18</v>
      </c>
      <c r="BM20" s="98">
        <v>2.23</v>
      </c>
      <c r="BN20" s="98">
        <f t="shared" si="24"/>
        <v>0</v>
      </c>
    </row>
    <row r="21" spans="1:66" s="1" customFormat="1" ht="20.100000000000001" customHeight="1">
      <c r="A21" s="364" t="s">
        <v>688</v>
      </c>
      <c r="B21" s="19" t="s">
        <v>61</v>
      </c>
      <c r="C21" s="19">
        <v>12</v>
      </c>
      <c r="D21" s="130">
        <f t="shared" si="25"/>
        <v>0</v>
      </c>
      <c r="E21" s="8">
        <v>52.5</v>
      </c>
      <c r="F21" s="8">
        <f t="shared" si="26"/>
        <v>0</v>
      </c>
      <c r="G21" s="9"/>
      <c r="H21" s="280"/>
      <c r="I21" s="282"/>
      <c r="J21" s="286"/>
      <c r="K21" s="288"/>
      <c r="L21" s="290"/>
      <c r="M21" s="292"/>
      <c r="N21" s="25"/>
      <c r="O21" s="300"/>
      <c r="P21" s="294"/>
      <c r="Q21" s="296"/>
      <c r="R21" s="14"/>
      <c r="S21" s="298"/>
      <c r="T21" s="9"/>
      <c r="U21" s="48">
        <f t="shared" si="27"/>
        <v>0</v>
      </c>
      <c r="V21" s="20"/>
      <c r="W21" s="20"/>
      <c r="X21" s="20"/>
      <c r="Y21" s="20"/>
      <c r="Z21" s="20"/>
      <c r="AA21" s="20"/>
      <c r="AB21" s="59">
        <v>12</v>
      </c>
      <c r="AC21" s="59"/>
      <c r="AD21" s="59"/>
      <c r="AE21" s="59"/>
      <c r="AF21" s="59"/>
      <c r="AG21" s="59"/>
      <c r="AH21" s="59"/>
      <c r="AI21" s="9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59"/>
      <c r="AV21" s="228"/>
      <c r="AW21" s="228"/>
      <c r="AX21" s="228"/>
      <c r="AY21" s="228"/>
      <c r="AZ21" s="228"/>
      <c r="BA21" s="228"/>
      <c r="BB21" s="228"/>
      <c r="BC21" s="228"/>
      <c r="BD21" s="228"/>
      <c r="BE21" s="228"/>
      <c r="BF21" s="228"/>
      <c r="BG21" s="9"/>
      <c r="BH21" s="48">
        <f>BJ21*$D21</f>
        <v>0</v>
      </c>
      <c r="BI21" s="20"/>
      <c r="BJ21" s="228">
        <v>12</v>
      </c>
      <c r="BK21" s="228"/>
      <c r="BM21" s="98">
        <v>0.3</v>
      </c>
      <c r="BN21" s="98">
        <f t="shared" si="24"/>
        <v>0</v>
      </c>
    </row>
    <row r="22" spans="1:66" s="1" customFormat="1" ht="20.100000000000001" customHeight="1">
      <c r="A22" s="365" t="s">
        <v>689</v>
      </c>
      <c r="B22" s="19" t="s">
        <v>20</v>
      </c>
      <c r="C22" s="19">
        <v>12</v>
      </c>
      <c r="D22" s="130">
        <f t="shared" si="25"/>
        <v>0</v>
      </c>
      <c r="E22" s="8">
        <v>97.5</v>
      </c>
      <c r="F22" s="8">
        <f t="shared" si="26"/>
        <v>0</v>
      </c>
      <c r="G22" s="9"/>
      <c r="H22" s="280"/>
      <c r="I22" s="282"/>
      <c r="J22" s="286"/>
      <c r="K22" s="288"/>
      <c r="L22" s="290"/>
      <c r="M22" s="292"/>
      <c r="N22" s="25"/>
      <c r="O22" s="300"/>
      <c r="P22" s="294"/>
      <c r="Q22" s="296"/>
      <c r="R22" s="14"/>
      <c r="S22" s="298"/>
      <c r="T22" s="9"/>
      <c r="U22" s="20"/>
      <c r="V22" s="48">
        <f t="shared" si="27"/>
        <v>0</v>
      </c>
      <c r="W22" s="20"/>
      <c r="X22" s="20"/>
      <c r="Y22" s="20"/>
      <c r="Z22" s="20"/>
      <c r="AA22" s="20"/>
      <c r="AB22" s="59"/>
      <c r="AC22" s="59">
        <v>12</v>
      </c>
      <c r="AD22" s="59"/>
      <c r="AE22" s="59"/>
      <c r="AF22" s="59"/>
      <c r="AG22" s="59"/>
      <c r="AH22" s="59"/>
      <c r="AI22" s="9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59"/>
      <c r="AV22" s="228"/>
      <c r="AW22" s="228"/>
      <c r="AX22" s="228"/>
      <c r="AY22" s="228"/>
      <c r="AZ22" s="228"/>
      <c r="BA22" s="228"/>
      <c r="BB22" s="228"/>
      <c r="BC22" s="228"/>
      <c r="BD22" s="228"/>
      <c r="BE22" s="228"/>
      <c r="BF22" s="228"/>
      <c r="BG22" s="9"/>
      <c r="BH22" s="48">
        <f t="shared" si="28"/>
        <v>0</v>
      </c>
      <c r="BI22" s="20"/>
      <c r="BJ22" s="228">
        <v>12</v>
      </c>
      <c r="BK22" s="228"/>
      <c r="BM22" s="98">
        <v>0.79999999999999993</v>
      </c>
      <c r="BN22" s="98">
        <f t="shared" si="24"/>
        <v>0</v>
      </c>
    </row>
    <row r="23" spans="1:66" s="1" customFormat="1" ht="20.100000000000001" customHeight="1">
      <c r="A23" s="365" t="s">
        <v>690</v>
      </c>
      <c r="B23" s="19" t="s">
        <v>21</v>
      </c>
      <c r="C23" s="19">
        <v>12</v>
      </c>
      <c r="D23" s="130">
        <f t="shared" si="25"/>
        <v>0</v>
      </c>
      <c r="E23" s="8">
        <v>125</v>
      </c>
      <c r="F23" s="8">
        <f t="shared" si="26"/>
        <v>0</v>
      </c>
      <c r="G23" s="9"/>
      <c r="H23" s="280"/>
      <c r="I23" s="282"/>
      <c r="J23" s="286"/>
      <c r="K23" s="288"/>
      <c r="L23" s="290"/>
      <c r="M23" s="292"/>
      <c r="N23" s="25"/>
      <c r="O23" s="300"/>
      <c r="P23" s="294"/>
      <c r="Q23" s="296"/>
      <c r="R23" s="14"/>
      <c r="S23" s="298"/>
      <c r="T23" s="9"/>
      <c r="U23" s="20"/>
      <c r="V23" s="20"/>
      <c r="W23" s="48">
        <f t="shared" si="27"/>
        <v>0</v>
      </c>
      <c r="X23" s="20"/>
      <c r="Y23" s="20"/>
      <c r="Z23" s="20"/>
      <c r="AA23" s="20"/>
      <c r="AB23" s="59"/>
      <c r="AC23" s="59"/>
      <c r="AD23" s="59">
        <v>12</v>
      </c>
      <c r="AE23" s="59"/>
      <c r="AF23" s="59"/>
      <c r="AG23" s="59"/>
      <c r="AH23" s="59"/>
      <c r="AI23" s="9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59"/>
      <c r="AV23" s="228"/>
      <c r="AW23" s="228"/>
      <c r="AX23" s="228"/>
      <c r="AY23" s="228"/>
      <c r="AZ23" s="228"/>
      <c r="BA23" s="228"/>
      <c r="BB23" s="228"/>
      <c r="BC23" s="228"/>
      <c r="BD23" s="228"/>
      <c r="BE23" s="228"/>
      <c r="BF23" s="228"/>
      <c r="BG23" s="9"/>
      <c r="BH23" s="48">
        <f t="shared" si="28"/>
        <v>0</v>
      </c>
      <c r="BI23" s="20"/>
      <c r="BJ23" s="228">
        <v>12</v>
      </c>
      <c r="BK23" s="228"/>
      <c r="BM23" s="98">
        <v>1.5</v>
      </c>
      <c r="BN23" s="98">
        <f t="shared" si="24"/>
        <v>0</v>
      </c>
    </row>
    <row r="24" spans="1:66" s="1" customFormat="1" ht="20.100000000000001" customHeight="1">
      <c r="A24" s="365" t="s">
        <v>691</v>
      </c>
      <c r="B24" s="19" t="s">
        <v>22</v>
      </c>
      <c r="C24" s="19">
        <v>12</v>
      </c>
      <c r="D24" s="130">
        <f>SUM(H24:S24)</f>
        <v>0</v>
      </c>
      <c r="E24" s="8">
        <v>192.5</v>
      </c>
      <c r="F24" s="8">
        <f t="shared" si="26"/>
        <v>0</v>
      </c>
      <c r="G24" s="9"/>
      <c r="H24" s="280"/>
      <c r="I24" s="282"/>
      <c r="J24" s="286"/>
      <c r="K24" s="288"/>
      <c r="L24" s="290"/>
      <c r="M24" s="292"/>
      <c r="N24" s="25"/>
      <c r="O24" s="300"/>
      <c r="P24" s="294"/>
      <c r="Q24" s="296"/>
      <c r="R24" s="14"/>
      <c r="S24" s="298"/>
      <c r="T24" s="9"/>
      <c r="U24" s="20"/>
      <c r="V24" s="20"/>
      <c r="W24" s="20"/>
      <c r="X24" s="48">
        <f t="shared" ref="X24" si="30">AE24*$D24</f>
        <v>0</v>
      </c>
      <c r="Y24" s="20"/>
      <c r="Z24" s="20"/>
      <c r="AA24" s="20"/>
      <c r="AB24" s="59"/>
      <c r="AC24" s="59"/>
      <c r="AD24" s="59"/>
      <c r="AE24" s="59">
        <v>12</v>
      </c>
      <c r="AF24" s="59"/>
      <c r="AG24" s="59"/>
      <c r="AH24" s="59"/>
      <c r="AI24" s="9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59"/>
      <c r="AV24" s="228"/>
      <c r="AW24" s="228"/>
      <c r="AX24" s="228"/>
      <c r="AY24" s="228"/>
      <c r="AZ24" s="228"/>
      <c r="BA24" s="228"/>
      <c r="BB24" s="228"/>
      <c r="BC24" s="228"/>
      <c r="BD24" s="228"/>
      <c r="BE24" s="228"/>
      <c r="BF24" s="228"/>
      <c r="BG24" s="9"/>
      <c r="BH24" s="20"/>
      <c r="BI24" s="48">
        <f t="shared" si="28"/>
        <v>0</v>
      </c>
      <c r="BJ24" s="228"/>
      <c r="BK24" s="228">
        <v>18</v>
      </c>
      <c r="BM24" s="98">
        <v>2.75</v>
      </c>
      <c r="BN24" s="98">
        <f t="shared" si="24"/>
        <v>0</v>
      </c>
    </row>
    <row r="25" spans="1:66" s="1" customFormat="1" ht="20.100000000000001" customHeight="1">
      <c r="A25" s="263"/>
      <c r="B25" s="9"/>
      <c r="C25" s="57"/>
      <c r="F25" s="109">
        <f>SUM(F17:F24)</f>
        <v>0</v>
      </c>
      <c r="G25" s="3"/>
      <c r="H25" s="31">
        <f t="shared" ref="H25:S25" si="31">SUM(H17:H24)</f>
        <v>0</v>
      </c>
      <c r="I25" s="31">
        <f t="shared" si="31"/>
        <v>0</v>
      </c>
      <c r="J25" s="31">
        <f t="shared" si="31"/>
        <v>0</v>
      </c>
      <c r="K25" s="31">
        <f t="shared" si="31"/>
        <v>0</v>
      </c>
      <c r="L25" s="31">
        <f t="shared" si="31"/>
        <v>0</v>
      </c>
      <c r="M25" s="31">
        <f t="shared" si="31"/>
        <v>0</v>
      </c>
      <c r="N25" s="31">
        <f t="shared" si="31"/>
        <v>0</v>
      </c>
      <c r="O25" s="31">
        <f t="shared" si="31"/>
        <v>0</v>
      </c>
      <c r="P25" s="31">
        <f t="shared" si="31"/>
        <v>0</v>
      </c>
      <c r="Q25" s="31">
        <f t="shared" si="31"/>
        <v>0</v>
      </c>
      <c r="R25" s="31">
        <f t="shared" si="31"/>
        <v>0</v>
      </c>
      <c r="S25" s="31">
        <f t="shared" si="31"/>
        <v>0</v>
      </c>
      <c r="T25" s="3"/>
      <c r="U25" s="31">
        <f t="shared" ref="U25:AA25" si="32">SUM(U17:U24)</f>
        <v>0</v>
      </c>
      <c r="V25" s="31">
        <f t="shared" si="32"/>
        <v>0</v>
      </c>
      <c r="W25" s="31">
        <f t="shared" si="32"/>
        <v>0</v>
      </c>
      <c r="X25" s="31">
        <f t="shared" si="32"/>
        <v>0</v>
      </c>
      <c r="Y25" s="31">
        <f t="shared" si="32"/>
        <v>0</v>
      </c>
      <c r="Z25" s="31">
        <f t="shared" si="32"/>
        <v>0</v>
      </c>
      <c r="AA25" s="31">
        <f t="shared" si="32"/>
        <v>0</v>
      </c>
      <c r="AB25" s="21"/>
      <c r="AC25" s="21"/>
      <c r="AD25" s="21"/>
      <c r="AE25" s="21"/>
      <c r="AF25" s="21"/>
      <c r="AG25" s="21"/>
      <c r="AH25" s="21"/>
      <c r="AI25" s="3"/>
      <c r="AJ25" s="31">
        <f t="shared" ref="AJ25:AT25" si="33">SUM(AJ17:AJ24)</f>
        <v>0</v>
      </c>
      <c r="AK25" s="31">
        <f t="shared" si="33"/>
        <v>0</v>
      </c>
      <c r="AL25" s="31">
        <f t="shared" si="33"/>
        <v>0</v>
      </c>
      <c r="AM25" s="31">
        <f t="shared" si="33"/>
        <v>0</v>
      </c>
      <c r="AN25" s="31">
        <f t="shared" si="33"/>
        <v>0</v>
      </c>
      <c r="AO25" s="31">
        <f t="shared" si="33"/>
        <v>0</v>
      </c>
      <c r="AP25" s="31">
        <f t="shared" si="33"/>
        <v>0</v>
      </c>
      <c r="AQ25" s="31">
        <f t="shared" si="33"/>
        <v>0</v>
      </c>
      <c r="AR25" s="31">
        <f t="shared" si="33"/>
        <v>0</v>
      </c>
      <c r="AS25" s="31">
        <f t="shared" si="33"/>
        <v>0</v>
      </c>
      <c r="AT25" s="31">
        <f t="shared" si="33"/>
        <v>0</v>
      </c>
      <c r="AU25" s="3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9"/>
      <c r="BH25" s="31">
        <f>SUM(BH17:BH24)</f>
        <v>0</v>
      </c>
      <c r="BI25" s="31">
        <f>SUM(BI17:BI24)</f>
        <v>0</v>
      </c>
      <c r="BJ25" s="51"/>
      <c r="BK25" s="51"/>
      <c r="BM25" s="51"/>
      <c r="BN25" s="31">
        <f>SUM(BN17:BN24)</f>
        <v>0</v>
      </c>
    </row>
  </sheetData>
  <mergeCells count="8">
    <mergeCell ref="BM10:BN10"/>
    <mergeCell ref="U1:W1"/>
    <mergeCell ref="H1:L1"/>
    <mergeCell ref="A5:A6"/>
    <mergeCell ref="H6:L6"/>
    <mergeCell ref="U10:AA10"/>
    <mergeCell ref="AJ10:AT10"/>
    <mergeCell ref="BH10:BI10"/>
  </mergeCells>
  <hyperlinks>
    <hyperlink ref="A12" r:id="rId1" xr:uid="{86389DE3-35A8-4398-A488-380AE86E1196}"/>
    <hyperlink ref="A13" r:id="rId2" display="Pack Speed Kid" xr:uid="{032F21BA-F6BE-4C2C-BC9D-26D2E201F4BA}"/>
    <hyperlink ref="A14" r:id="rId3" display="Pack Speed Kid" xr:uid="{04498812-DDA4-43BE-9D11-D9D391CE26EA}"/>
  </hyperlinks>
  <pageMargins left="0.7" right="0.7" top="0.75" bottom="0.75" header="0.3" footer="0.3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3">
    <tabColor rgb="FFFF0000"/>
  </sheetPr>
  <dimension ref="A1:BP118"/>
  <sheetViews>
    <sheetView zoomScale="80" zoomScaleNormal="80" workbookViewId="0">
      <pane xSplit="1" ySplit="10" topLeftCell="B11" activePane="bottomRight" state="frozenSplit"/>
      <selection activeCell="B79" sqref="B79"/>
      <selection pane="topRight" activeCell="B1" sqref="B1"/>
      <selection pane="bottomLeft" activeCell="B65" sqref="B65"/>
      <selection pane="bottomRight" activeCell="D15" sqref="D15"/>
    </sheetView>
  </sheetViews>
  <sheetFormatPr baseColWidth="10" defaultColWidth="11.42578125" defaultRowHeight="20.100000000000001" customHeight="1"/>
  <cols>
    <col min="1" max="1" width="55" style="1" customWidth="1"/>
    <col min="2" max="2" width="10.42578125" style="1" customWidth="1"/>
    <col min="3" max="3" width="15.7109375" style="1" customWidth="1"/>
    <col min="4" max="4" width="16.42578125" style="1" bestFit="1" customWidth="1"/>
    <col min="5" max="5" width="22.5703125" style="1" bestFit="1" customWidth="1"/>
    <col min="6" max="6" width="13.7109375" style="1" customWidth="1"/>
    <col min="7" max="7" width="4.5703125" style="9" customWidth="1"/>
    <col min="8" max="13" width="11.42578125" style="1" customWidth="1"/>
    <col min="14" max="14" width="11.42578125" style="2" customWidth="1"/>
    <col min="15" max="21" width="11.42578125" style="1" customWidth="1"/>
    <col min="22" max="22" width="11.7109375" style="9" customWidth="1"/>
    <col min="23" max="23" width="9.5703125" style="1" customWidth="1"/>
    <col min="24" max="28" width="9.5703125" style="9" customWidth="1"/>
    <col min="29" max="29" width="6.42578125" style="9" bestFit="1" customWidth="1"/>
    <col min="30" max="30" width="3.7109375" style="9" hidden="1" customWidth="1"/>
    <col min="31" max="33" width="3.28515625" style="9" hidden="1" customWidth="1"/>
    <col min="34" max="34" width="3.5703125" style="9" hidden="1" customWidth="1"/>
    <col min="35" max="35" width="5" style="9" hidden="1" customWidth="1"/>
    <col min="36" max="36" width="6.42578125" style="9" hidden="1" customWidth="1"/>
    <col min="37" max="37" width="4.7109375" style="9" customWidth="1"/>
    <col min="38" max="47" width="8.7109375" style="1" customWidth="1"/>
    <col min="48" max="48" width="8.7109375" style="1" bestFit="1" customWidth="1"/>
    <col min="49" max="49" width="3.42578125" style="9" hidden="1" customWidth="1"/>
    <col min="50" max="54" width="7.7109375" style="1" hidden="1" customWidth="1"/>
    <col min="55" max="60" width="8.7109375" style="1" hidden="1" customWidth="1"/>
    <col min="61" max="61" width="4.7109375" style="9" customWidth="1"/>
    <col min="62" max="62" width="8.7109375" style="1" customWidth="1"/>
    <col min="63" max="63" width="7.28515625" style="1" customWidth="1"/>
    <col min="64" max="65" width="8.28515625" style="1" hidden="1" customWidth="1"/>
    <col min="66" max="66" width="5.5703125" style="1" customWidth="1"/>
    <col min="67" max="67" width="6.28515625" style="1" bestFit="1" customWidth="1"/>
    <col min="68" max="68" width="13.28515625" style="1" customWidth="1"/>
    <col min="69" max="16384" width="11.42578125" style="1"/>
  </cols>
  <sheetData>
    <row r="1" spans="1:68" ht="20.100000000000001" customHeight="1">
      <c r="B1" s="41" t="s">
        <v>47</v>
      </c>
      <c r="C1" s="39" t="s">
        <v>254</v>
      </c>
      <c r="F1" s="9"/>
      <c r="H1" s="475" t="s">
        <v>42</v>
      </c>
      <c r="I1" s="475"/>
      <c r="J1" s="475"/>
      <c r="K1" s="475"/>
      <c r="L1" s="506"/>
      <c r="N1" s="1"/>
      <c r="T1" s="9"/>
      <c r="U1" s="9"/>
      <c r="W1" s="91" t="s">
        <v>70</v>
      </c>
      <c r="X1" s="91"/>
      <c r="Y1" s="91"/>
      <c r="Z1" s="91"/>
      <c r="AA1" s="154">
        <f>BP26+BP56+BP67+BP81+BP118+BP36+BP12</f>
        <v>0</v>
      </c>
      <c r="AK1" s="1"/>
      <c r="AV1" s="9"/>
      <c r="AW1" s="1"/>
      <c r="BI1" s="1"/>
    </row>
    <row r="2" spans="1:68" ht="21" customHeight="1">
      <c r="A2" s="43" t="s">
        <v>41</v>
      </c>
      <c r="B2" s="50">
        <f>F26+F36+F56+F67+F81+F118+F12</f>
        <v>0</v>
      </c>
      <c r="C2" s="81"/>
      <c r="F2" s="9"/>
      <c r="H2" s="87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66" t="s">
        <v>62</v>
      </c>
      <c r="T2" s="9"/>
      <c r="U2" s="9"/>
      <c r="V2" s="1"/>
      <c r="W2" s="9"/>
      <c r="AK2" s="1"/>
      <c r="AV2" s="9"/>
      <c r="AW2" s="1"/>
      <c r="BI2" s="1"/>
    </row>
    <row r="3" spans="1:68" ht="19.5" customHeight="1">
      <c r="A3" s="89"/>
      <c r="B3" s="89"/>
      <c r="C3" s="40"/>
      <c r="D3" s="40"/>
      <c r="E3" s="33"/>
      <c r="H3" s="37">
        <f>W26+W36+W56+W67+W81+W118+W12</f>
        <v>0</v>
      </c>
      <c r="I3" s="37">
        <f t="shared" ref="I3:N3" si="0">X26+X36+X56+X67+X81+X118+X12</f>
        <v>0</v>
      </c>
      <c r="J3" s="37">
        <f t="shared" si="0"/>
        <v>0</v>
      </c>
      <c r="K3" s="37">
        <f>Z26+Z36+Z56+Z67+Z81+Z118+Z12</f>
        <v>0</v>
      </c>
      <c r="L3" s="37">
        <f t="shared" si="0"/>
        <v>0</v>
      </c>
      <c r="M3" s="37">
        <f t="shared" si="0"/>
        <v>0</v>
      </c>
      <c r="N3" s="37">
        <f t="shared" si="0"/>
        <v>0</v>
      </c>
      <c r="O3" s="85">
        <f>SUM(H3:N3)</f>
        <v>0</v>
      </c>
      <c r="P3" s="46"/>
    </row>
    <row r="4" spans="1:68" ht="19.5" customHeight="1">
      <c r="A4" s="92"/>
      <c r="B4" s="92"/>
      <c r="C4" s="93"/>
      <c r="D4" s="40"/>
      <c r="E4" s="33"/>
      <c r="H4" s="46"/>
      <c r="I4" s="46"/>
      <c r="J4" s="46"/>
      <c r="K4" s="46"/>
      <c r="L4" s="46"/>
      <c r="M4" s="46"/>
      <c r="N4" s="46"/>
    </row>
    <row r="5" spans="1:68" ht="19.5" customHeight="1">
      <c r="A5" s="474" t="s">
        <v>948</v>
      </c>
      <c r="B5" s="92"/>
      <c r="C5" s="40"/>
      <c r="D5" s="40"/>
      <c r="E5" s="33"/>
      <c r="F5" s="33"/>
      <c r="H5" s="33"/>
      <c r="I5" s="33"/>
      <c r="N5" s="1"/>
    </row>
    <row r="6" spans="1:68" ht="19.5" customHeight="1">
      <c r="A6" s="474"/>
      <c r="B6" s="374" t="s">
        <v>923</v>
      </c>
      <c r="C6" s="40"/>
      <c r="D6" s="40"/>
      <c r="E6" s="33"/>
      <c r="H6" s="91" t="s">
        <v>777</v>
      </c>
      <c r="I6" s="114"/>
      <c r="J6" s="114"/>
      <c r="K6" s="114"/>
      <c r="L6" s="114"/>
      <c r="N6" s="1"/>
      <c r="R6" s="9"/>
      <c r="S6" s="9"/>
      <c r="T6" s="9"/>
      <c r="U6" s="9"/>
      <c r="W6" s="475" t="s">
        <v>778</v>
      </c>
      <c r="X6" s="475"/>
      <c r="Y6" s="475"/>
      <c r="Z6" s="475"/>
    </row>
    <row r="7" spans="1:68" ht="19.5" customHeight="1">
      <c r="A7" s="40"/>
      <c r="B7" s="40"/>
      <c r="C7" s="40"/>
      <c r="D7" s="40"/>
      <c r="E7" s="33"/>
      <c r="G7" s="1"/>
      <c r="H7" s="86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66" t="s">
        <v>62</v>
      </c>
      <c r="W7" s="69" t="s">
        <v>50</v>
      </c>
      <c r="X7" s="71" t="s">
        <v>52</v>
      </c>
      <c r="Y7" s="67" t="s">
        <v>62</v>
      </c>
      <c r="AH7" s="1"/>
      <c r="AI7" s="1"/>
      <c r="AJ7" s="1"/>
      <c r="AK7" s="1"/>
      <c r="AW7" s="1"/>
      <c r="BI7" s="1"/>
    </row>
    <row r="8" spans="1:68" ht="19.5" customHeight="1">
      <c r="A8" s="250" t="s">
        <v>512</v>
      </c>
      <c r="B8" s="40"/>
      <c r="C8" s="40"/>
      <c r="D8" s="40"/>
      <c r="E8" s="33"/>
      <c r="F8" s="33"/>
      <c r="G8" s="1"/>
      <c r="H8" s="153">
        <f>AL26+AL36+AL56+AL67+AL81+AL118+AL12</f>
        <v>0</v>
      </c>
      <c r="I8" s="153">
        <f t="shared" ref="I8:R8" si="1">AM26+AM36+AM56+AM67+AM81+AM118+AM12</f>
        <v>0</v>
      </c>
      <c r="J8" s="153">
        <f t="shared" si="1"/>
        <v>0</v>
      </c>
      <c r="K8" s="153">
        <f t="shared" si="1"/>
        <v>0</v>
      </c>
      <c r="L8" s="153">
        <f t="shared" si="1"/>
        <v>0</v>
      </c>
      <c r="M8" s="153">
        <f t="shared" si="1"/>
        <v>0</v>
      </c>
      <c r="N8" s="153">
        <f t="shared" si="1"/>
        <v>0</v>
      </c>
      <c r="O8" s="153">
        <f t="shared" si="1"/>
        <v>0</v>
      </c>
      <c r="P8" s="153">
        <f t="shared" si="1"/>
        <v>0</v>
      </c>
      <c r="Q8" s="153">
        <f t="shared" si="1"/>
        <v>0</v>
      </c>
      <c r="R8" s="153">
        <f t="shared" si="1"/>
        <v>0</v>
      </c>
      <c r="S8" s="85">
        <f>SUM(H8:R8)</f>
        <v>0</v>
      </c>
      <c r="W8" s="37">
        <f>BJ26+BJ36+BJ56+BJ67+BJ81+BJ118</f>
        <v>0</v>
      </c>
      <c r="X8" s="37">
        <f>BK26+BK36+BK56+BK67+BK81</f>
        <v>0</v>
      </c>
      <c r="Y8" s="94">
        <f>SUM(W8:X8)</f>
        <v>0</v>
      </c>
      <c r="AH8" s="1"/>
      <c r="AI8" s="1"/>
      <c r="AJ8" s="1"/>
      <c r="AK8" s="1"/>
      <c r="AW8" s="1"/>
      <c r="BI8" s="1"/>
    </row>
    <row r="9" spans="1:68" ht="17.25" customHeight="1">
      <c r="A9" s="40"/>
      <c r="B9" s="40"/>
    </row>
    <row r="10" spans="1:68" ht="117.75" customHeight="1">
      <c r="A10" s="45"/>
      <c r="B10" s="142" t="s">
        <v>203</v>
      </c>
      <c r="C10" s="38" t="s">
        <v>30</v>
      </c>
      <c r="D10" s="38" t="s">
        <v>31</v>
      </c>
      <c r="E10" s="38" t="s">
        <v>32</v>
      </c>
      <c r="F10" s="38" t="s">
        <v>33</v>
      </c>
      <c r="H10" s="279" t="s">
        <v>370</v>
      </c>
      <c r="I10" s="281" t="s">
        <v>132</v>
      </c>
      <c r="J10" s="283" t="s">
        <v>371</v>
      </c>
      <c r="K10" s="287" t="s">
        <v>44</v>
      </c>
      <c r="L10" s="289" t="s">
        <v>45</v>
      </c>
      <c r="M10" s="291" t="s">
        <v>201</v>
      </c>
      <c r="N10" s="121" t="s">
        <v>202</v>
      </c>
      <c r="O10" s="301" t="s">
        <v>46</v>
      </c>
      <c r="P10" s="293" t="s">
        <v>376</v>
      </c>
      <c r="Q10" s="295" t="s">
        <v>131</v>
      </c>
      <c r="R10" s="4" t="s">
        <v>372</v>
      </c>
      <c r="S10" s="297" t="s">
        <v>224</v>
      </c>
      <c r="T10" s="302" t="s">
        <v>130</v>
      </c>
      <c r="U10" s="204" t="s">
        <v>746</v>
      </c>
      <c r="W10" s="476" t="s">
        <v>34</v>
      </c>
      <c r="X10" s="477"/>
      <c r="Y10" s="477"/>
      <c r="Z10" s="477"/>
      <c r="AA10" s="477"/>
      <c r="AB10" s="477"/>
      <c r="AC10" s="478"/>
      <c r="AD10" s="36"/>
      <c r="AL10" s="489" t="s">
        <v>59</v>
      </c>
      <c r="AM10" s="490"/>
      <c r="AN10" s="490"/>
      <c r="AO10" s="490"/>
      <c r="AP10" s="490"/>
      <c r="AQ10" s="490"/>
      <c r="AR10" s="490"/>
      <c r="AS10" s="490"/>
      <c r="AT10" s="490"/>
      <c r="AU10" s="490"/>
      <c r="AV10" s="490"/>
      <c r="BJ10" s="492" t="s">
        <v>65</v>
      </c>
      <c r="BK10" s="492"/>
      <c r="BO10" s="473" t="s">
        <v>67</v>
      </c>
      <c r="BP10" s="473"/>
    </row>
    <row r="11" spans="1:68" ht="20.100000000000001" customHeight="1">
      <c r="A11" s="28" t="s">
        <v>795</v>
      </c>
      <c r="B11" s="16"/>
      <c r="C11" s="16"/>
      <c r="D11" s="16"/>
      <c r="E11" s="12"/>
      <c r="F11" s="12"/>
      <c r="H11" s="16"/>
      <c r="I11" s="16"/>
      <c r="J11" s="16"/>
      <c r="K11" s="16"/>
      <c r="L11" s="16"/>
      <c r="M11" s="16"/>
      <c r="N11" s="17"/>
      <c r="O11" s="16"/>
      <c r="P11" s="16"/>
      <c r="Q11" s="16"/>
      <c r="R11" s="16"/>
      <c r="S11" s="16"/>
      <c r="T11" s="16"/>
      <c r="U11" s="9"/>
      <c r="V11" s="1"/>
      <c r="W11" s="6" t="s">
        <v>61</v>
      </c>
      <c r="X11" s="6" t="s">
        <v>20</v>
      </c>
      <c r="Y11" s="6" t="s">
        <v>21</v>
      </c>
      <c r="Z11" s="6" t="s">
        <v>22</v>
      </c>
      <c r="AA11" s="6" t="s">
        <v>23</v>
      </c>
      <c r="AB11" s="6" t="s">
        <v>6</v>
      </c>
      <c r="AC11" s="6" t="s">
        <v>24</v>
      </c>
      <c r="AD11" s="13" t="s">
        <v>61</v>
      </c>
      <c r="AE11" s="13" t="s">
        <v>20</v>
      </c>
      <c r="AF11" s="13" t="s">
        <v>21</v>
      </c>
      <c r="AG11" s="13" t="s">
        <v>22</v>
      </c>
      <c r="AH11" s="13" t="s">
        <v>23</v>
      </c>
      <c r="AI11" s="13" t="s">
        <v>6</v>
      </c>
      <c r="AJ11" s="13" t="s">
        <v>24</v>
      </c>
      <c r="AL11" s="6" t="s">
        <v>48</v>
      </c>
      <c r="AM11" s="6" t="s">
        <v>49</v>
      </c>
      <c r="AN11" s="6" t="s">
        <v>50</v>
      </c>
      <c r="AO11" s="6" t="s">
        <v>52</v>
      </c>
      <c r="AP11" s="6" t="s">
        <v>54</v>
      </c>
      <c r="AQ11" s="6" t="s">
        <v>55</v>
      </c>
      <c r="AR11" s="6" t="s">
        <v>56</v>
      </c>
      <c r="AS11" s="6" t="s">
        <v>57</v>
      </c>
      <c r="AT11" s="6" t="s">
        <v>58</v>
      </c>
      <c r="AU11" s="6" t="s">
        <v>239</v>
      </c>
      <c r="AV11" s="6" t="s">
        <v>240</v>
      </c>
      <c r="AW11" s="1"/>
      <c r="AX11" s="13" t="s">
        <v>48</v>
      </c>
      <c r="AY11" s="13" t="s">
        <v>49</v>
      </c>
      <c r="AZ11" s="13" t="s">
        <v>50</v>
      </c>
      <c r="BA11" s="13" t="s">
        <v>52</v>
      </c>
      <c r="BB11" s="13" t="s">
        <v>54</v>
      </c>
      <c r="BC11" s="13" t="s">
        <v>55</v>
      </c>
      <c r="BD11" s="13" t="s">
        <v>56</v>
      </c>
      <c r="BE11" s="13" t="s">
        <v>57</v>
      </c>
      <c r="BF11" s="13" t="s">
        <v>58</v>
      </c>
      <c r="BG11" s="13" t="s">
        <v>239</v>
      </c>
      <c r="BH11" s="13" t="s">
        <v>240</v>
      </c>
      <c r="BJ11" s="174" t="s">
        <v>50</v>
      </c>
      <c r="BK11" s="175" t="s">
        <v>52</v>
      </c>
      <c r="BL11" s="13" t="s">
        <v>50</v>
      </c>
      <c r="BM11" s="13" t="s">
        <v>52</v>
      </c>
      <c r="BO11" s="72" t="s">
        <v>68</v>
      </c>
      <c r="BP11" s="72" t="s">
        <v>69</v>
      </c>
    </row>
    <row r="12" spans="1:68" ht="20.100000000000001" customHeight="1">
      <c r="A12" s="368" t="s">
        <v>935</v>
      </c>
      <c r="B12" s="19" t="s">
        <v>22</v>
      </c>
      <c r="C12" s="19">
        <v>10</v>
      </c>
      <c r="D12" s="130">
        <f>SUM(H12:T12)</f>
        <v>0</v>
      </c>
      <c r="E12" s="8">
        <v>135</v>
      </c>
      <c r="F12" s="8">
        <f>D12*E12*(100-$D$2)/100</f>
        <v>0</v>
      </c>
      <c r="H12" s="280"/>
      <c r="I12" s="282"/>
      <c r="J12" s="284"/>
      <c r="K12" s="288"/>
      <c r="L12" s="290"/>
      <c r="M12" s="292"/>
      <c r="N12" s="25"/>
      <c r="O12" s="314"/>
      <c r="P12" s="294"/>
      <c r="Q12" s="296"/>
      <c r="R12" s="14"/>
      <c r="S12" s="298"/>
      <c r="T12" s="58"/>
      <c r="U12" s="322"/>
      <c r="V12" s="1"/>
      <c r="W12" s="20"/>
      <c r="X12" s="20"/>
      <c r="Y12" s="20"/>
      <c r="Z12" s="48">
        <f>AG12*$D12</f>
        <v>0</v>
      </c>
      <c r="AA12" s="20"/>
      <c r="AB12" s="20"/>
      <c r="AC12" s="20"/>
      <c r="AD12" s="59"/>
      <c r="AE12" s="59"/>
      <c r="AF12" s="59"/>
      <c r="AG12" s="59">
        <v>10</v>
      </c>
      <c r="AH12" s="59"/>
      <c r="AI12" s="59"/>
      <c r="AJ12" s="59"/>
      <c r="AL12" s="20"/>
      <c r="AM12" s="48">
        <f>AY12*$D12</f>
        <v>0</v>
      </c>
      <c r="AN12" s="20"/>
      <c r="AO12" s="20"/>
      <c r="AP12" s="20"/>
      <c r="AQ12" s="20"/>
      <c r="AR12" s="20"/>
      <c r="AS12" s="20"/>
      <c r="AT12" s="20"/>
      <c r="AU12" s="20"/>
      <c r="AV12" s="20"/>
      <c r="AW12" s="1"/>
      <c r="AX12" s="20"/>
      <c r="AY12" s="59">
        <v>10</v>
      </c>
      <c r="AZ12" s="20"/>
      <c r="BA12" s="20"/>
      <c r="BB12" s="20"/>
      <c r="BC12" s="20"/>
      <c r="BD12" s="20"/>
      <c r="BE12" s="20"/>
      <c r="BF12" s="20"/>
      <c r="BG12" s="20"/>
      <c r="BH12" s="20"/>
      <c r="BJ12" s="20"/>
      <c r="BK12" s="20"/>
      <c r="BL12" s="20"/>
      <c r="BM12" s="20"/>
      <c r="BO12" s="110">
        <v>6.93</v>
      </c>
      <c r="BP12" s="98">
        <f>BO12*D12</f>
        <v>0</v>
      </c>
    </row>
    <row r="13" spans="1:68" ht="20.100000000000001" customHeight="1">
      <c r="A13" s="28" t="s">
        <v>74</v>
      </c>
      <c r="B13" s="16"/>
      <c r="C13" s="16"/>
      <c r="D13" s="16"/>
      <c r="E13" s="12"/>
      <c r="F13" s="12"/>
      <c r="H13" s="16"/>
      <c r="I13" s="16"/>
      <c r="J13" s="16"/>
      <c r="K13" s="16"/>
      <c r="L13" s="16"/>
      <c r="M13" s="16"/>
      <c r="N13" s="17"/>
      <c r="O13" s="16"/>
      <c r="P13" s="16"/>
      <c r="Q13" s="16"/>
      <c r="R13" s="16"/>
      <c r="S13" s="16"/>
      <c r="T13" s="16"/>
      <c r="U13" s="16"/>
      <c r="W13" s="6" t="s">
        <v>61</v>
      </c>
      <c r="X13" s="6" t="s">
        <v>20</v>
      </c>
      <c r="Y13" s="6" t="s">
        <v>21</v>
      </c>
      <c r="Z13" s="6" t="s">
        <v>22</v>
      </c>
      <c r="AA13" s="6" t="s">
        <v>23</v>
      </c>
      <c r="AB13" s="6" t="s">
        <v>6</v>
      </c>
      <c r="AC13" s="6" t="s">
        <v>24</v>
      </c>
      <c r="AD13" s="13" t="s">
        <v>61</v>
      </c>
      <c r="AE13" s="13" t="s">
        <v>20</v>
      </c>
      <c r="AF13" s="13" t="s">
        <v>21</v>
      </c>
      <c r="AG13" s="13" t="s">
        <v>22</v>
      </c>
      <c r="AH13" s="13" t="s">
        <v>23</v>
      </c>
      <c r="AI13" s="13" t="s">
        <v>6</v>
      </c>
      <c r="AJ13" s="13" t="s">
        <v>24</v>
      </c>
      <c r="AL13" s="6" t="s">
        <v>48</v>
      </c>
      <c r="AM13" s="6" t="s">
        <v>49</v>
      </c>
      <c r="AN13" s="6" t="s">
        <v>50</v>
      </c>
      <c r="AO13" s="6" t="s">
        <v>52</v>
      </c>
      <c r="AP13" s="6" t="s">
        <v>54</v>
      </c>
      <c r="AQ13" s="6" t="s">
        <v>55</v>
      </c>
      <c r="AR13" s="6" t="s">
        <v>56</v>
      </c>
      <c r="AS13" s="6" t="s">
        <v>57</v>
      </c>
      <c r="AT13" s="6" t="s">
        <v>58</v>
      </c>
      <c r="AU13" s="6" t="s">
        <v>239</v>
      </c>
      <c r="AV13" s="6" t="s">
        <v>240</v>
      </c>
      <c r="AX13" s="13" t="s">
        <v>48</v>
      </c>
      <c r="AY13" s="13" t="s">
        <v>49</v>
      </c>
      <c r="AZ13" s="13" t="s">
        <v>50</v>
      </c>
      <c r="BA13" s="13" t="s">
        <v>52</v>
      </c>
      <c r="BB13" s="13" t="s">
        <v>54</v>
      </c>
      <c r="BC13" s="13" t="s">
        <v>55</v>
      </c>
      <c r="BD13" s="13" t="s">
        <v>56</v>
      </c>
      <c r="BE13" s="13" t="s">
        <v>57</v>
      </c>
      <c r="BF13" s="13" t="s">
        <v>58</v>
      </c>
      <c r="BG13" s="13" t="s">
        <v>239</v>
      </c>
      <c r="BH13" s="13" t="s">
        <v>240</v>
      </c>
      <c r="BJ13" s="73" t="s">
        <v>49</v>
      </c>
      <c r="BK13" s="73" t="s">
        <v>52</v>
      </c>
      <c r="BL13" s="140" t="s">
        <v>49</v>
      </c>
      <c r="BM13" s="140" t="s">
        <v>52</v>
      </c>
      <c r="BO13" s="72" t="s">
        <v>68</v>
      </c>
      <c r="BP13" s="72" t="s">
        <v>69</v>
      </c>
    </row>
    <row r="14" spans="1:68" ht="20.100000000000001" customHeight="1">
      <c r="A14" s="256" t="s">
        <v>333</v>
      </c>
      <c r="B14" s="19" t="s">
        <v>61</v>
      </c>
      <c r="C14" s="19">
        <v>15</v>
      </c>
      <c r="D14" s="130">
        <f>SUM(H14:U14)</f>
        <v>0</v>
      </c>
      <c r="E14" s="8">
        <v>57.5</v>
      </c>
      <c r="F14" s="8">
        <f t="shared" ref="F14:F25" si="2">D14*E14*(100-$C$2)/100</f>
        <v>0</v>
      </c>
      <c r="H14" s="280"/>
      <c r="I14" s="282"/>
      <c r="J14" s="284"/>
      <c r="K14" s="288"/>
      <c r="L14" s="290"/>
      <c r="M14" s="292"/>
      <c r="N14" s="25"/>
      <c r="O14" s="314"/>
      <c r="P14" s="294"/>
      <c r="Q14" s="296"/>
      <c r="R14" s="14"/>
      <c r="S14" s="298"/>
      <c r="T14" s="58"/>
      <c r="U14" s="322"/>
      <c r="W14" s="48">
        <f>AD14*$D14</f>
        <v>0</v>
      </c>
      <c r="X14" s="20"/>
      <c r="Y14" s="20"/>
      <c r="Z14" s="20"/>
      <c r="AA14" s="20"/>
      <c r="AB14" s="20"/>
      <c r="AC14" s="20"/>
      <c r="AD14" s="59">
        <v>15</v>
      </c>
      <c r="AE14" s="59"/>
      <c r="AF14" s="59"/>
      <c r="AG14" s="59"/>
      <c r="AH14" s="59"/>
      <c r="AI14" s="59"/>
      <c r="AJ14" s="59"/>
      <c r="AL14" s="48">
        <f>AX14*$D14</f>
        <v>0</v>
      </c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59"/>
      <c r="AX14" s="59">
        <v>15</v>
      </c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J14" s="20"/>
      <c r="BK14" s="20"/>
      <c r="BL14" s="20"/>
      <c r="BM14" s="20"/>
      <c r="BO14" s="98">
        <v>0.7</v>
      </c>
      <c r="BP14" s="98">
        <f>BO14*D14</f>
        <v>0</v>
      </c>
    </row>
    <row r="15" spans="1:68" ht="19.5" customHeight="1">
      <c r="A15" s="256" t="s">
        <v>368</v>
      </c>
      <c r="B15" s="19" t="s">
        <v>61</v>
      </c>
      <c r="C15" s="19">
        <v>15</v>
      </c>
      <c r="D15" s="130">
        <f t="shared" ref="D15:D24" si="3">SUM(H15:U15)</f>
        <v>0</v>
      </c>
      <c r="E15" s="8">
        <v>60</v>
      </c>
      <c r="F15" s="8">
        <f t="shared" si="2"/>
        <v>0</v>
      </c>
      <c r="H15" s="280"/>
      <c r="I15" s="282"/>
      <c r="J15" s="284"/>
      <c r="K15" s="288"/>
      <c r="L15" s="290"/>
      <c r="M15" s="292"/>
      <c r="N15" s="25"/>
      <c r="O15" s="22"/>
      <c r="P15" s="294"/>
      <c r="Q15" s="296"/>
      <c r="R15" s="14"/>
      <c r="S15" s="298"/>
      <c r="T15" s="58"/>
      <c r="U15" s="322"/>
      <c r="W15" s="48">
        <f>AD15*$D15</f>
        <v>0</v>
      </c>
      <c r="X15" s="20"/>
      <c r="Y15" s="20"/>
      <c r="Z15" s="20"/>
      <c r="AA15" s="20"/>
      <c r="AB15" s="20"/>
      <c r="AC15" s="20"/>
      <c r="AD15" s="59">
        <v>15</v>
      </c>
      <c r="AE15" s="59"/>
      <c r="AF15" s="59"/>
      <c r="AG15" s="59"/>
      <c r="AH15" s="59"/>
      <c r="AI15" s="59"/>
      <c r="AJ15" s="59"/>
      <c r="AL15" s="48">
        <f>AX15*$D15</f>
        <v>0</v>
      </c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59"/>
      <c r="AX15" s="59">
        <v>15</v>
      </c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J15" s="20"/>
      <c r="BK15" s="20"/>
      <c r="BL15" s="20"/>
      <c r="BM15" s="20"/>
      <c r="BO15" s="98">
        <v>0.7</v>
      </c>
      <c r="BP15" s="98">
        <f t="shared" ref="BP15:BP25" si="4">BO15*D15</f>
        <v>0</v>
      </c>
    </row>
    <row r="16" spans="1:68" ht="19.5" customHeight="1">
      <c r="A16" s="256" t="s">
        <v>97</v>
      </c>
      <c r="B16" s="19" t="s">
        <v>21</v>
      </c>
      <c r="C16" s="19">
        <v>10</v>
      </c>
      <c r="D16" s="130">
        <f t="shared" si="3"/>
        <v>0</v>
      </c>
      <c r="E16" s="30">
        <v>70</v>
      </c>
      <c r="F16" s="8">
        <f t="shared" si="2"/>
        <v>0</v>
      </c>
      <c r="H16" s="280"/>
      <c r="I16" s="282"/>
      <c r="J16" s="284"/>
      <c r="K16" s="288"/>
      <c r="L16" s="290"/>
      <c r="M16" s="292"/>
      <c r="N16" s="25"/>
      <c r="O16" s="22"/>
      <c r="P16" s="294"/>
      <c r="Q16" s="296"/>
      <c r="R16" s="14"/>
      <c r="S16" s="298"/>
      <c r="T16" s="58"/>
      <c r="U16" s="322"/>
      <c r="W16" s="20"/>
      <c r="X16" s="20"/>
      <c r="Y16" s="48">
        <f>AF16*$D16</f>
        <v>0</v>
      </c>
      <c r="Z16" s="20"/>
      <c r="AA16" s="20"/>
      <c r="AB16" s="20"/>
      <c r="AC16" s="20"/>
      <c r="AD16" s="59"/>
      <c r="AE16" s="59"/>
      <c r="AF16" s="59">
        <v>10</v>
      </c>
      <c r="AG16" s="59"/>
      <c r="AH16" s="59"/>
      <c r="AI16" s="59"/>
      <c r="AJ16" s="59"/>
      <c r="AL16" s="48">
        <f t="shared" ref="AL16:AL25" si="5">AX16*$D16</f>
        <v>0</v>
      </c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X16" s="59">
        <v>10</v>
      </c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J16" s="51"/>
      <c r="BK16" s="51"/>
      <c r="BL16" s="51"/>
      <c r="BM16" s="51"/>
      <c r="BO16" s="110">
        <v>2.31</v>
      </c>
      <c r="BP16" s="98">
        <f t="shared" si="4"/>
        <v>0</v>
      </c>
    </row>
    <row r="17" spans="1:68" ht="19.5" customHeight="1">
      <c r="A17" s="256" t="s">
        <v>98</v>
      </c>
      <c r="B17" s="19" t="s">
        <v>21</v>
      </c>
      <c r="C17" s="19">
        <v>10</v>
      </c>
      <c r="D17" s="130">
        <f t="shared" si="3"/>
        <v>0</v>
      </c>
      <c r="E17" s="30">
        <v>70</v>
      </c>
      <c r="F17" s="8">
        <f t="shared" si="2"/>
        <v>0</v>
      </c>
      <c r="H17" s="280"/>
      <c r="I17" s="282"/>
      <c r="J17" s="284"/>
      <c r="K17" s="288"/>
      <c r="L17" s="290"/>
      <c r="M17" s="292"/>
      <c r="N17" s="25"/>
      <c r="O17" s="22"/>
      <c r="P17" s="294"/>
      <c r="Q17" s="296"/>
      <c r="R17" s="14"/>
      <c r="S17" s="298"/>
      <c r="T17" s="58"/>
      <c r="U17" s="322"/>
      <c r="W17" s="20"/>
      <c r="X17" s="20"/>
      <c r="Y17" s="48">
        <f>AF17*$D17</f>
        <v>0</v>
      </c>
      <c r="Z17" s="20"/>
      <c r="AA17" s="20"/>
      <c r="AB17" s="20"/>
      <c r="AC17" s="20"/>
      <c r="AD17" s="59"/>
      <c r="AE17" s="59"/>
      <c r="AF17" s="59">
        <v>10</v>
      </c>
      <c r="AG17" s="59"/>
      <c r="AH17" s="59"/>
      <c r="AI17" s="59"/>
      <c r="AJ17" s="59"/>
      <c r="AL17" s="48">
        <f t="shared" si="5"/>
        <v>0</v>
      </c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X17" s="59">
        <v>10</v>
      </c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J17" s="51"/>
      <c r="BK17" s="51"/>
      <c r="BL17" s="51"/>
      <c r="BM17" s="51"/>
      <c r="BO17" s="128">
        <v>2.34</v>
      </c>
      <c r="BP17" s="98">
        <f t="shared" si="4"/>
        <v>0</v>
      </c>
    </row>
    <row r="18" spans="1:68" ht="19.5" customHeight="1">
      <c r="A18" s="256" t="s">
        <v>99</v>
      </c>
      <c r="B18" s="19" t="s">
        <v>21</v>
      </c>
      <c r="C18" s="19">
        <v>10</v>
      </c>
      <c r="D18" s="130">
        <f t="shared" si="3"/>
        <v>0</v>
      </c>
      <c r="E18" s="30">
        <v>85</v>
      </c>
      <c r="F18" s="8">
        <f t="shared" si="2"/>
        <v>0</v>
      </c>
      <c r="H18" s="280"/>
      <c r="I18" s="282"/>
      <c r="J18" s="284"/>
      <c r="K18" s="288"/>
      <c r="L18" s="290"/>
      <c r="M18" s="292"/>
      <c r="N18" s="25"/>
      <c r="O18" s="22"/>
      <c r="P18" s="294"/>
      <c r="Q18" s="296"/>
      <c r="R18" s="14"/>
      <c r="S18" s="298"/>
      <c r="T18" s="58"/>
      <c r="U18" s="322"/>
      <c r="W18" s="20"/>
      <c r="X18" s="20"/>
      <c r="Y18" s="48">
        <f>AF18*$D18</f>
        <v>0</v>
      </c>
      <c r="Z18" s="20"/>
      <c r="AA18" s="20"/>
      <c r="AB18" s="20"/>
      <c r="AC18" s="20"/>
      <c r="AD18" s="59"/>
      <c r="AE18" s="59"/>
      <c r="AF18" s="59">
        <v>10</v>
      </c>
      <c r="AG18" s="59"/>
      <c r="AH18" s="59"/>
      <c r="AI18" s="59"/>
      <c r="AJ18" s="59"/>
      <c r="AL18" s="48">
        <f t="shared" si="5"/>
        <v>0</v>
      </c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X18" s="59">
        <v>10</v>
      </c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J18" s="51"/>
      <c r="BK18" s="51"/>
      <c r="BL18" s="51"/>
      <c r="BM18" s="51"/>
      <c r="BO18" s="90">
        <v>3.33</v>
      </c>
      <c r="BP18" s="98">
        <f t="shared" si="4"/>
        <v>0</v>
      </c>
    </row>
    <row r="19" spans="1:68" ht="19.5" customHeight="1">
      <c r="A19" s="256" t="s">
        <v>100</v>
      </c>
      <c r="B19" s="19" t="s">
        <v>22</v>
      </c>
      <c r="C19" s="19">
        <v>5</v>
      </c>
      <c r="D19" s="130">
        <f t="shared" si="3"/>
        <v>0</v>
      </c>
      <c r="E19" s="30">
        <v>92.5</v>
      </c>
      <c r="F19" s="8">
        <f t="shared" si="2"/>
        <v>0</v>
      </c>
      <c r="H19" s="280"/>
      <c r="I19" s="282"/>
      <c r="J19" s="284"/>
      <c r="K19" s="288"/>
      <c r="L19" s="290"/>
      <c r="M19" s="292"/>
      <c r="N19" s="25"/>
      <c r="O19" s="22"/>
      <c r="P19" s="294"/>
      <c r="Q19" s="296"/>
      <c r="R19" s="14"/>
      <c r="S19" s="298"/>
      <c r="T19" s="58"/>
      <c r="U19" s="322"/>
      <c r="W19" s="20"/>
      <c r="X19" s="20"/>
      <c r="Y19" s="20"/>
      <c r="Z19" s="48">
        <f t="shared" ref="Z19:Z25" si="6">AG19*$D19</f>
        <v>0</v>
      </c>
      <c r="AA19" s="20"/>
      <c r="AB19" s="20"/>
      <c r="AC19" s="20"/>
      <c r="AD19" s="59"/>
      <c r="AE19" s="59"/>
      <c r="AF19" s="59"/>
      <c r="AG19" s="59">
        <v>5</v>
      </c>
      <c r="AH19" s="59"/>
      <c r="AI19" s="59"/>
      <c r="AJ19" s="59"/>
      <c r="AL19" s="48">
        <f t="shared" si="5"/>
        <v>0</v>
      </c>
      <c r="AM19" s="48">
        <f>AY19*$D19</f>
        <v>0</v>
      </c>
      <c r="AN19" s="20"/>
      <c r="AO19" s="20"/>
      <c r="AP19" s="20"/>
      <c r="AQ19" s="20"/>
      <c r="AR19" s="20"/>
      <c r="AS19" s="20"/>
      <c r="AT19" s="20"/>
      <c r="AU19" s="20"/>
      <c r="AV19" s="20"/>
      <c r="AX19" s="59">
        <v>4</v>
      </c>
      <c r="AY19" s="59">
        <v>1</v>
      </c>
      <c r="AZ19" s="20"/>
      <c r="BA19" s="20"/>
      <c r="BB19" s="20"/>
      <c r="BC19" s="20"/>
      <c r="BD19" s="20"/>
      <c r="BE19" s="20"/>
      <c r="BF19" s="20"/>
      <c r="BG19" s="20"/>
      <c r="BH19" s="20"/>
      <c r="BJ19" s="51"/>
      <c r="BK19" s="51"/>
      <c r="BL19" s="51"/>
      <c r="BM19" s="51"/>
      <c r="BO19" s="128">
        <v>4.3499999999999996</v>
      </c>
      <c r="BP19" s="98">
        <f t="shared" si="4"/>
        <v>0</v>
      </c>
    </row>
    <row r="20" spans="1:68" ht="20.100000000000001" customHeight="1">
      <c r="A20" s="256" t="s">
        <v>101</v>
      </c>
      <c r="B20" s="19" t="s">
        <v>22</v>
      </c>
      <c r="C20" s="19">
        <v>10</v>
      </c>
      <c r="D20" s="130">
        <f t="shared" si="3"/>
        <v>0</v>
      </c>
      <c r="E20" s="30">
        <v>102.5</v>
      </c>
      <c r="F20" s="8">
        <f t="shared" si="2"/>
        <v>0</v>
      </c>
      <c r="H20" s="280"/>
      <c r="I20" s="282"/>
      <c r="J20" s="284"/>
      <c r="K20" s="288"/>
      <c r="L20" s="290"/>
      <c r="M20" s="292"/>
      <c r="N20" s="25"/>
      <c r="O20" s="22"/>
      <c r="P20" s="294"/>
      <c r="Q20" s="296"/>
      <c r="R20" s="14"/>
      <c r="S20" s="298"/>
      <c r="T20" s="58"/>
      <c r="U20" s="322"/>
      <c r="W20" s="20"/>
      <c r="X20" s="20"/>
      <c r="Y20" s="20"/>
      <c r="Z20" s="48">
        <f t="shared" si="6"/>
        <v>0</v>
      </c>
      <c r="AA20" s="20"/>
      <c r="AB20" s="20"/>
      <c r="AC20" s="20"/>
      <c r="AD20" s="59"/>
      <c r="AE20" s="59"/>
      <c r="AF20" s="59"/>
      <c r="AG20" s="59">
        <v>10</v>
      </c>
      <c r="AH20" s="59"/>
      <c r="AI20" s="59"/>
      <c r="AJ20" s="59"/>
      <c r="AL20" s="48">
        <f t="shared" si="5"/>
        <v>0</v>
      </c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X20" s="59">
        <v>10</v>
      </c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J20" s="51"/>
      <c r="BK20" s="51"/>
      <c r="BL20" s="51"/>
      <c r="BM20" s="51"/>
      <c r="BO20" s="128">
        <v>4.33</v>
      </c>
      <c r="BP20" s="98">
        <f t="shared" si="4"/>
        <v>0</v>
      </c>
    </row>
    <row r="21" spans="1:68" ht="19.5" customHeight="1">
      <c r="A21" s="256" t="s">
        <v>26</v>
      </c>
      <c r="B21" s="19" t="s">
        <v>22</v>
      </c>
      <c r="C21" s="19">
        <v>5</v>
      </c>
      <c r="D21" s="130">
        <f t="shared" si="3"/>
        <v>0</v>
      </c>
      <c r="E21" s="30">
        <v>105</v>
      </c>
      <c r="F21" s="8">
        <f t="shared" si="2"/>
        <v>0</v>
      </c>
      <c r="G21" s="3"/>
      <c r="H21" s="280"/>
      <c r="I21" s="282"/>
      <c r="J21" s="284"/>
      <c r="K21" s="288"/>
      <c r="L21" s="290"/>
      <c r="M21" s="292"/>
      <c r="N21" s="25"/>
      <c r="O21" s="22"/>
      <c r="P21" s="294"/>
      <c r="Q21" s="296"/>
      <c r="R21" s="14"/>
      <c r="S21" s="298"/>
      <c r="T21" s="58"/>
      <c r="U21" s="322"/>
      <c r="V21" s="3"/>
      <c r="W21" s="20"/>
      <c r="X21" s="20"/>
      <c r="Y21" s="20"/>
      <c r="Z21" s="48">
        <f t="shared" si="6"/>
        <v>0</v>
      </c>
      <c r="AA21" s="20"/>
      <c r="AB21" s="20"/>
      <c r="AC21" s="20"/>
      <c r="AD21" s="59"/>
      <c r="AE21" s="59"/>
      <c r="AF21" s="59"/>
      <c r="AG21" s="59">
        <v>5</v>
      </c>
      <c r="AH21" s="59"/>
      <c r="AI21" s="59"/>
      <c r="AJ21" s="59"/>
      <c r="AK21" s="3"/>
      <c r="AL21" s="48">
        <f t="shared" si="5"/>
        <v>0</v>
      </c>
      <c r="AM21" s="48">
        <f>AY21*$D21</f>
        <v>0</v>
      </c>
      <c r="AN21" s="20"/>
      <c r="AO21" s="20"/>
      <c r="AP21" s="20"/>
      <c r="AQ21" s="20"/>
      <c r="AR21" s="20"/>
      <c r="AS21" s="20"/>
      <c r="AT21" s="20"/>
      <c r="AU21" s="20"/>
      <c r="AV21" s="20"/>
      <c r="AW21" s="3"/>
      <c r="AX21" s="59">
        <v>4</v>
      </c>
      <c r="AY21" s="59">
        <v>1</v>
      </c>
      <c r="AZ21" s="20"/>
      <c r="BA21" s="20"/>
      <c r="BB21" s="20"/>
      <c r="BC21" s="20"/>
      <c r="BD21" s="20"/>
      <c r="BE21" s="20"/>
      <c r="BF21" s="20"/>
      <c r="BG21" s="20"/>
      <c r="BH21" s="20"/>
      <c r="BJ21" s="51"/>
      <c r="BK21" s="51"/>
      <c r="BL21" s="51"/>
      <c r="BM21" s="51"/>
      <c r="BO21" s="128">
        <v>5.14</v>
      </c>
      <c r="BP21" s="98">
        <f t="shared" si="4"/>
        <v>0</v>
      </c>
    </row>
    <row r="22" spans="1:68" ht="19.5" customHeight="1">
      <c r="A22" s="256" t="s">
        <v>102</v>
      </c>
      <c r="B22" s="19" t="s">
        <v>22</v>
      </c>
      <c r="C22" s="19">
        <v>10</v>
      </c>
      <c r="D22" s="130">
        <f t="shared" si="3"/>
        <v>0</v>
      </c>
      <c r="E22" s="30">
        <v>137.5</v>
      </c>
      <c r="F22" s="8">
        <f t="shared" si="2"/>
        <v>0</v>
      </c>
      <c r="G22" s="3"/>
      <c r="H22" s="280"/>
      <c r="I22" s="282"/>
      <c r="J22" s="284"/>
      <c r="K22" s="288"/>
      <c r="L22" s="290"/>
      <c r="M22" s="292"/>
      <c r="N22" s="25"/>
      <c r="O22" s="22"/>
      <c r="P22" s="294"/>
      <c r="Q22" s="296"/>
      <c r="R22" s="14"/>
      <c r="S22" s="298"/>
      <c r="T22" s="58"/>
      <c r="U22" s="322"/>
      <c r="V22" s="3"/>
      <c r="W22" s="20"/>
      <c r="X22" s="20"/>
      <c r="Y22" s="20"/>
      <c r="Z22" s="48">
        <f t="shared" si="6"/>
        <v>0</v>
      </c>
      <c r="AA22" s="20"/>
      <c r="AB22" s="20"/>
      <c r="AC22" s="20"/>
      <c r="AD22" s="59"/>
      <c r="AE22" s="59"/>
      <c r="AF22" s="59"/>
      <c r="AG22" s="59">
        <v>10</v>
      </c>
      <c r="AH22" s="59"/>
      <c r="AI22" s="59"/>
      <c r="AJ22" s="59"/>
      <c r="AK22" s="3"/>
      <c r="AL22" s="48">
        <f t="shared" si="5"/>
        <v>0</v>
      </c>
      <c r="AM22" s="48">
        <f>AY22*$D22</f>
        <v>0</v>
      </c>
      <c r="AN22" s="48">
        <f>AZ22*$D22</f>
        <v>0</v>
      </c>
      <c r="AO22" s="20"/>
      <c r="AP22" s="20"/>
      <c r="AQ22" s="20"/>
      <c r="AR22" s="20"/>
      <c r="AS22" s="20"/>
      <c r="AT22" s="20"/>
      <c r="AU22" s="20"/>
      <c r="AV22" s="20"/>
      <c r="AW22" s="3"/>
      <c r="AX22" s="59">
        <v>4</v>
      </c>
      <c r="AY22" s="59">
        <v>3</v>
      </c>
      <c r="AZ22" s="59">
        <v>3</v>
      </c>
      <c r="BA22" s="20"/>
      <c r="BB22" s="20"/>
      <c r="BC22" s="20"/>
      <c r="BD22" s="20"/>
      <c r="BE22" s="20"/>
      <c r="BF22" s="20"/>
      <c r="BG22" s="20"/>
      <c r="BH22" s="20"/>
      <c r="BJ22" s="51"/>
      <c r="BK22" s="51"/>
      <c r="BL22" s="51"/>
      <c r="BM22" s="51"/>
      <c r="BO22" s="128">
        <v>6.22</v>
      </c>
      <c r="BP22" s="98">
        <f t="shared" si="4"/>
        <v>0</v>
      </c>
    </row>
    <row r="23" spans="1:68" ht="19.5" customHeight="1">
      <c r="A23" s="256" t="s">
        <v>2</v>
      </c>
      <c r="B23" s="19" t="s">
        <v>204</v>
      </c>
      <c r="C23" s="19">
        <v>5</v>
      </c>
      <c r="D23" s="130">
        <f t="shared" si="3"/>
        <v>0</v>
      </c>
      <c r="E23" s="30">
        <v>92.5</v>
      </c>
      <c r="F23" s="8">
        <f t="shared" si="2"/>
        <v>0</v>
      </c>
      <c r="G23" s="3"/>
      <c r="H23" s="280"/>
      <c r="I23" s="282"/>
      <c r="J23" s="284"/>
      <c r="K23" s="288"/>
      <c r="L23" s="290"/>
      <c r="M23" s="292"/>
      <c r="N23" s="25"/>
      <c r="O23" s="22"/>
      <c r="P23" s="294"/>
      <c r="Q23" s="296"/>
      <c r="R23" s="14"/>
      <c r="S23" s="298"/>
      <c r="T23" s="58"/>
      <c r="U23" s="322"/>
      <c r="V23" s="3"/>
      <c r="W23" s="20"/>
      <c r="X23" s="20"/>
      <c r="Y23" s="20"/>
      <c r="Z23" s="48">
        <f t="shared" si="6"/>
        <v>0</v>
      </c>
      <c r="AA23" s="48">
        <f>AH23*$D23</f>
        <v>0</v>
      </c>
      <c r="AB23" s="20"/>
      <c r="AC23" s="20"/>
      <c r="AD23" s="59"/>
      <c r="AE23" s="59"/>
      <c r="AF23" s="59"/>
      <c r="AG23" s="59">
        <v>3</v>
      </c>
      <c r="AH23" s="59">
        <v>2</v>
      </c>
      <c r="AI23" s="59"/>
      <c r="AJ23" s="59"/>
      <c r="AK23" s="3"/>
      <c r="AL23" s="48">
        <f t="shared" si="5"/>
        <v>0</v>
      </c>
      <c r="AM23" s="48">
        <f>AY23*$D23</f>
        <v>0</v>
      </c>
      <c r="AN23" s="20"/>
      <c r="AO23" s="48">
        <f>BA23*$D23</f>
        <v>0</v>
      </c>
      <c r="AP23" s="20"/>
      <c r="AQ23" s="20"/>
      <c r="AR23" s="20"/>
      <c r="AS23" s="20"/>
      <c r="AT23" s="20"/>
      <c r="AU23" s="20"/>
      <c r="AV23" s="20"/>
      <c r="AW23" s="3"/>
      <c r="AX23" s="59">
        <v>1</v>
      </c>
      <c r="AY23" s="59">
        <v>1</v>
      </c>
      <c r="AZ23" s="20"/>
      <c r="BA23" s="59">
        <v>3</v>
      </c>
      <c r="BB23" s="20"/>
      <c r="BC23" s="20"/>
      <c r="BD23" s="20"/>
      <c r="BE23" s="20"/>
      <c r="BF23" s="20"/>
      <c r="BG23" s="20"/>
      <c r="BH23" s="20"/>
      <c r="BJ23" s="51"/>
      <c r="BK23" s="51"/>
      <c r="BL23" s="51"/>
      <c r="BM23" s="51"/>
      <c r="BO23" s="128">
        <v>4.2</v>
      </c>
      <c r="BP23" s="98">
        <f t="shared" si="4"/>
        <v>0</v>
      </c>
    </row>
    <row r="24" spans="1:68" ht="19.5" customHeight="1">
      <c r="A24" s="256" t="s">
        <v>103</v>
      </c>
      <c r="B24" s="19" t="s">
        <v>22</v>
      </c>
      <c r="C24" s="19">
        <v>10</v>
      </c>
      <c r="D24" s="130">
        <f t="shared" si="3"/>
        <v>0</v>
      </c>
      <c r="E24" s="30">
        <v>155</v>
      </c>
      <c r="F24" s="8">
        <f t="shared" si="2"/>
        <v>0</v>
      </c>
      <c r="G24" s="3"/>
      <c r="H24" s="280"/>
      <c r="I24" s="282"/>
      <c r="J24" s="284"/>
      <c r="K24" s="288"/>
      <c r="L24" s="290"/>
      <c r="M24" s="292"/>
      <c r="N24" s="25"/>
      <c r="O24" s="22"/>
      <c r="P24" s="294"/>
      <c r="Q24" s="296"/>
      <c r="R24" s="14"/>
      <c r="S24" s="298"/>
      <c r="T24" s="58"/>
      <c r="U24" s="322"/>
      <c r="V24" s="3"/>
      <c r="W24" s="20"/>
      <c r="X24" s="20"/>
      <c r="Y24" s="20"/>
      <c r="Z24" s="48">
        <f t="shared" si="6"/>
        <v>0</v>
      </c>
      <c r="AA24" s="20"/>
      <c r="AB24" s="20"/>
      <c r="AC24" s="20"/>
      <c r="AD24" s="59"/>
      <c r="AE24" s="59"/>
      <c r="AF24" s="59"/>
      <c r="AG24" s="59">
        <v>10</v>
      </c>
      <c r="AH24" s="59"/>
      <c r="AI24" s="59"/>
      <c r="AJ24" s="59"/>
      <c r="AK24" s="3"/>
      <c r="AL24" s="48">
        <f t="shared" si="5"/>
        <v>0</v>
      </c>
      <c r="AM24" s="48">
        <f>AY24*$D24</f>
        <v>0</v>
      </c>
      <c r="AN24" s="48">
        <f>AZ24*$D24</f>
        <v>0</v>
      </c>
      <c r="AO24" s="20"/>
      <c r="AP24" s="20"/>
      <c r="AQ24" s="20"/>
      <c r="AR24" s="20"/>
      <c r="AS24" s="20"/>
      <c r="AT24" s="20"/>
      <c r="AU24" s="20"/>
      <c r="AV24" s="20"/>
      <c r="AW24" s="3"/>
      <c r="AX24" s="59">
        <v>4</v>
      </c>
      <c r="AY24" s="59">
        <v>4</v>
      </c>
      <c r="AZ24" s="59">
        <v>2</v>
      </c>
      <c r="BA24" s="20"/>
      <c r="BB24" s="20"/>
      <c r="BC24" s="20"/>
      <c r="BD24" s="20"/>
      <c r="BE24" s="20"/>
      <c r="BF24" s="20"/>
      <c r="BG24" s="20"/>
      <c r="BH24" s="20"/>
      <c r="BJ24" s="51"/>
      <c r="BK24" s="51"/>
      <c r="BL24" s="51"/>
      <c r="BM24" s="51"/>
      <c r="BO24" s="128">
        <v>7.87</v>
      </c>
      <c r="BP24" s="98">
        <f t="shared" si="4"/>
        <v>0</v>
      </c>
    </row>
    <row r="25" spans="1:68" ht="19.5" customHeight="1">
      <c r="A25" s="256" t="s">
        <v>104</v>
      </c>
      <c r="B25" s="19" t="s">
        <v>22</v>
      </c>
      <c r="C25" s="19">
        <v>5</v>
      </c>
      <c r="D25" s="130">
        <f>SUM(H25:U25)</f>
        <v>0</v>
      </c>
      <c r="E25" s="8">
        <v>105</v>
      </c>
      <c r="F25" s="8">
        <f t="shared" si="2"/>
        <v>0</v>
      </c>
      <c r="G25" s="3"/>
      <c r="H25" s="280"/>
      <c r="I25" s="282"/>
      <c r="J25" s="284"/>
      <c r="K25" s="288"/>
      <c r="L25" s="290"/>
      <c r="M25" s="292"/>
      <c r="N25" s="25"/>
      <c r="O25" s="22"/>
      <c r="P25" s="294"/>
      <c r="Q25" s="296"/>
      <c r="R25" s="14"/>
      <c r="S25" s="298"/>
      <c r="T25" s="58"/>
      <c r="U25" s="322"/>
      <c r="V25" s="3"/>
      <c r="W25" s="20"/>
      <c r="X25" s="20"/>
      <c r="Y25" s="20"/>
      <c r="Z25" s="48">
        <f t="shared" si="6"/>
        <v>0</v>
      </c>
      <c r="AA25" s="20"/>
      <c r="AB25" s="20"/>
      <c r="AC25" s="20"/>
      <c r="AD25" s="59"/>
      <c r="AE25" s="59"/>
      <c r="AF25" s="59"/>
      <c r="AG25" s="59">
        <v>5</v>
      </c>
      <c r="AH25" s="59"/>
      <c r="AI25" s="59"/>
      <c r="AJ25" s="59"/>
      <c r="AK25" s="3"/>
      <c r="AL25" s="48">
        <f t="shared" si="5"/>
        <v>0</v>
      </c>
      <c r="AM25" s="48">
        <f>AY25*$D25</f>
        <v>0</v>
      </c>
      <c r="AN25" s="48">
        <f>AZ25*$D25</f>
        <v>0</v>
      </c>
      <c r="AO25" s="20"/>
      <c r="AP25" s="20"/>
      <c r="AQ25" s="20"/>
      <c r="AR25" s="20"/>
      <c r="AS25" s="20"/>
      <c r="AT25" s="20"/>
      <c r="AU25" s="20"/>
      <c r="AV25" s="20"/>
      <c r="AW25" s="3"/>
      <c r="AX25" s="59">
        <v>1</v>
      </c>
      <c r="AY25" s="59">
        <v>3</v>
      </c>
      <c r="AZ25" s="59">
        <v>1</v>
      </c>
      <c r="BA25" s="20"/>
      <c r="BB25" s="20"/>
      <c r="BC25" s="20"/>
      <c r="BD25" s="20"/>
      <c r="BE25" s="20"/>
      <c r="BF25" s="20"/>
      <c r="BG25" s="20"/>
      <c r="BH25" s="20"/>
      <c r="BJ25" s="51"/>
      <c r="BK25" s="51"/>
      <c r="BL25" s="51"/>
      <c r="BM25" s="51"/>
      <c r="BO25" s="128">
        <v>5.5</v>
      </c>
      <c r="BP25" s="98">
        <f t="shared" si="4"/>
        <v>0</v>
      </c>
    </row>
    <row r="26" spans="1:68" ht="20.100000000000001" customHeight="1">
      <c r="A26" s="263"/>
      <c r="B26" s="9"/>
      <c r="C26" s="57"/>
      <c r="F26" s="109">
        <f>SUM(F14:F25)</f>
        <v>0</v>
      </c>
      <c r="G26" s="3"/>
      <c r="H26" s="31">
        <f>SUM(H14:H25)</f>
        <v>0</v>
      </c>
      <c r="I26" s="31">
        <f t="shared" ref="I26:T26" si="7">SUM(I14:I25)</f>
        <v>0</v>
      </c>
      <c r="J26" s="31">
        <f t="shared" si="7"/>
        <v>0</v>
      </c>
      <c r="K26" s="31">
        <f t="shared" si="7"/>
        <v>0</v>
      </c>
      <c r="L26" s="31">
        <f>SUM(L14:L25)</f>
        <v>0</v>
      </c>
      <c r="M26" s="31">
        <f>SUM(M14:M25)</f>
        <v>0</v>
      </c>
      <c r="N26" s="31">
        <f t="shared" si="7"/>
        <v>0</v>
      </c>
      <c r="O26" s="31">
        <f t="shared" si="7"/>
        <v>0</v>
      </c>
      <c r="P26" s="31">
        <f t="shared" si="7"/>
        <v>0</v>
      </c>
      <c r="Q26" s="31">
        <f t="shared" si="7"/>
        <v>0</v>
      </c>
      <c r="R26" s="31">
        <f t="shared" si="7"/>
        <v>0</v>
      </c>
      <c r="S26" s="31">
        <f t="shared" si="7"/>
        <v>0</v>
      </c>
      <c r="T26" s="31">
        <f t="shared" si="7"/>
        <v>0</v>
      </c>
      <c r="U26" s="31">
        <f>SUM(U14:U25)</f>
        <v>0</v>
      </c>
      <c r="V26" s="3"/>
      <c r="W26" s="13">
        <f>SUM(W14:W25)</f>
        <v>0</v>
      </c>
      <c r="X26" s="13">
        <f t="shared" ref="X26:AC26" si="8">SUM(X14:X25)</f>
        <v>0</v>
      </c>
      <c r="Y26" s="13">
        <f t="shared" si="8"/>
        <v>0</v>
      </c>
      <c r="Z26" s="13">
        <f t="shared" si="8"/>
        <v>0</v>
      </c>
      <c r="AA26" s="13">
        <f t="shared" si="8"/>
        <v>0</v>
      </c>
      <c r="AB26" s="13">
        <f t="shared" si="8"/>
        <v>0</v>
      </c>
      <c r="AC26" s="13">
        <f t="shared" si="8"/>
        <v>0</v>
      </c>
      <c r="AD26" s="21"/>
      <c r="AE26" s="21"/>
      <c r="AF26" s="21"/>
      <c r="AG26" s="21"/>
      <c r="AH26" s="21"/>
      <c r="AI26" s="21"/>
      <c r="AJ26" s="21"/>
      <c r="AK26" s="3"/>
      <c r="AL26" s="13">
        <f>SUM(AL14:AL25)</f>
        <v>0</v>
      </c>
      <c r="AM26" s="13">
        <f t="shared" ref="AM26:AO26" si="9">SUM(AM14:AM25)</f>
        <v>0</v>
      </c>
      <c r="AN26" s="13">
        <f t="shared" si="9"/>
        <v>0</v>
      </c>
      <c r="AO26" s="13">
        <f t="shared" si="9"/>
        <v>0</v>
      </c>
      <c r="AP26" s="20"/>
      <c r="AQ26" s="20"/>
      <c r="AR26" s="20"/>
      <c r="AS26" s="20"/>
      <c r="AT26" s="20"/>
      <c r="AU26" s="20"/>
      <c r="AV26" s="20"/>
      <c r="AW26" s="3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J26" s="51"/>
      <c r="BK26" s="51"/>
      <c r="BL26" s="51"/>
      <c r="BM26" s="51"/>
      <c r="BO26" s="51"/>
      <c r="BP26" s="100">
        <f>SUM(BP14:BP25)</f>
        <v>0</v>
      </c>
    </row>
    <row r="27" spans="1:68" ht="20.100000000000001" customHeight="1">
      <c r="A27" s="28" t="s">
        <v>154</v>
      </c>
      <c r="B27" s="16"/>
      <c r="C27" s="16"/>
      <c r="D27" s="16"/>
      <c r="E27" s="12"/>
      <c r="F27" s="12"/>
      <c r="H27" s="16"/>
      <c r="I27" s="16"/>
      <c r="J27" s="16"/>
      <c r="K27" s="16"/>
      <c r="L27" s="16"/>
      <c r="M27" s="16"/>
      <c r="N27" s="17"/>
      <c r="O27" s="16"/>
      <c r="P27" s="16"/>
      <c r="Q27" s="16"/>
      <c r="R27" s="16"/>
      <c r="S27" s="16"/>
      <c r="T27" s="16"/>
      <c r="U27" s="16"/>
      <c r="W27" s="6" t="s">
        <v>61</v>
      </c>
      <c r="X27" s="6" t="s">
        <v>20</v>
      </c>
      <c r="Y27" s="6" t="s">
        <v>21</v>
      </c>
      <c r="Z27" s="6" t="s">
        <v>22</v>
      </c>
      <c r="AA27" s="6" t="s">
        <v>23</v>
      </c>
      <c r="AB27" s="6" t="s">
        <v>6</v>
      </c>
      <c r="AC27" s="6" t="s">
        <v>24</v>
      </c>
      <c r="AD27" s="13" t="s">
        <v>61</v>
      </c>
      <c r="AE27" s="13" t="s">
        <v>20</v>
      </c>
      <c r="AF27" s="13" t="s">
        <v>21</v>
      </c>
      <c r="AG27" s="13" t="s">
        <v>22</v>
      </c>
      <c r="AH27" s="13" t="s">
        <v>23</v>
      </c>
      <c r="AI27" s="13" t="s">
        <v>6</v>
      </c>
      <c r="AJ27" s="13" t="s">
        <v>24</v>
      </c>
      <c r="AL27" s="6" t="s">
        <v>48</v>
      </c>
      <c r="AM27" s="6" t="s">
        <v>49</v>
      </c>
      <c r="AN27" s="6" t="s">
        <v>50</v>
      </c>
      <c r="AO27" s="6" t="s">
        <v>52</v>
      </c>
      <c r="AP27" s="6" t="s">
        <v>54</v>
      </c>
      <c r="AQ27" s="6" t="s">
        <v>55</v>
      </c>
      <c r="AR27" s="6" t="s">
        <v>56</v>
      </c>
      <c r="AS27" s="6" t="s">
        <v>57</v>
      </c>
      <c r="AT27" s="6" t="s">
        <v>58</v>
      </c>
      <c r="AU27" s="6" t="s">
        <v>239</v>
      </c>
      <c r="AV27" s="6" t="s">
        <v>240</v>
      </c>
      <c r="AX27" s="13" t="s">
        <v>48</v>
      </c>
      <c r="AY27" s="13" t="s">
        <v>49</v>
      </c>
      <c r="AZ27" s="13" t="s">
        <v>50</v>
      </c>
      <c r="BA27" s="13" t="s">
        <v>52</v>
      </c>
      <c r="BB27" s="13" t="s">
        <v>54</v>
      </c>
      <c r="BC27" s="13" t="s">
        <v>55</v>
      </c>
      <c r="BD27" s="13" t="s">
        <v>56</v>
      </c>
      <c r="BE27" s="13" t="s">
        <v>57</v>
      </c>
      <c r="BF27" s="13" t="s">
        <v>58</v>
      </c>
      <c r="BG27" s="13" t="s">
        <v>239</v>
      </c>
      <c r="BH27" s="13" t="s">
        <v>240</v>
      </c>
      <c r="BJ27" s="73" t="s">
        <v>49</v>
      </c>
      <c r="BK27" s="73" t="s">
        <v>52</v>
      </c>
      <c r="BL27" s="39" t="s">
        <v>49</v>
      </c>
      <c r="BM27" s="39" t="s">
        <v>52</v>
      </c>
      <c r="BO27" s="72" t="s">
        <v>68</v>
      </c>
      <c r="BP27" s="72" t="s">
        <v>69</v>
      </c>
    </row>
    <row r="28" spans="1:68" ht="20.100000000000001" customHeight="1">
      <c r="A28" s="257" t="s">
        <v>157</v>
      </c>
      <c r="B28" s="143" t="s">
        <v>21</v>
      </c>
      <c r="C28" s="32">
        <v>10</v>
      </c>
      <c r="D28" s="107">
        <f>SUM(H28:U28)</f>
        <v>0</v>
      </c>
      <c r="E28" s="30">
        <v>60</v>
      </c>
      <c r="F28" s="8">
        <f t="shared" ref="F28:F35" si="10">D28*E28*(100-$C$2)/100</f>
        <v>0</v>
      </c>
      <c r="G28" s="3"/>
      <c r="H28" s="280"/>
      <c r="I28" s="282"/>
      <c r="J28" s="284"/>
      <c r="K28" s="288"/>
      <c r="L28" s="290"/>
      <c r="M28" s="292"/>
      <c r="N28" s="25"/>
      <c r="O28" s="22"/>
      <c r="P28" s="294"/>
      <c r="Q28" s="296"/>
      <c r="R28" s="14"/>
      <c r="S28" s="298"/>
      <c r="T28" s="58"/>
      <c r="U28" s="322"/>
      <c r="V28" s="3"/>
      <c r="W28" s="20"/>
      <c r="X28" s="20"/>
      <c r="Y28" s="48">
        <f>AF28*$D28</f>
        <v>0</v>
      </c>
      <c r="Z28" s="20"/>
      <c r="AA28" s="20"/>
      <c r="AB28" s="20"/>
      <c r="AC28" s="20"/>
      <c r="AD28" s="59"/>
      <c r="AE28" s="59"/>
      <c r="AF28" s="59">
        <v>10</v>
      </c>
      <c r="AG28" s="59"/>
      <c r="AH28" s="59"/>
      <c r="AI28" s="59"/>
      <c r="AJ28" s="59"/>
      <c r="AK28" s="3"/>
      <c r="AL28" s="48">
        <f>AX28*$D28</f>
        <v>0</v>
      </c>
      <c r="AM28" s="48">
        <f>AY28*$D28</f>
        <v>0</v>
      </c>
      <c r="AN28" s="21"/>
      <c r="AO28" s="21"/>
      <c r="AP28" s="21"/>
      <c r="AQ28" s="21"/>
      <c r="AR28" s="21"/>
      <c r="AS28" s="21"/>
      <c r="AT28" s="21"/>
      <c r="AU28" s="21"/>
      <c r="AV28" s="21"/>
      <c r="AW28" s="3"/>
      <c r="AX28" s="59">
        <v>9</v>
      </c>
      <c r="AY28" s="59">
        <v>1</v>
      </c>
      <c r="AZ28" s="21"/>
      <c r="BA28" s="21"/>
      <c r="BB28" s="21"/>
      <c r="BC28" s="21"/>
      <c r="BD28" s="21"/>
      <c r="BE28" s="21"/>
      <c r="BF28" s="21"/>
      <c r="BG28" s="21"/>
      <c r="BH28" s="21"/>
      <c r="BJ28" s="51"/>
      <c r="BK28" s="51"/>
      <c r="BL28" s="51"/>
      <c r="BM28" s="51"/>
      <c r="BO28" s="90">
        <v>1.8</v>
      </c>
      <c r="BP28" s="98">
        <f t="shared" ref="BP28:BP35" si="11">BO28*D28</f>
        <v>0</v>
      </c>
    </row>
    <row r="29" spans="1:68" ht="20.100000000000001" customHeight="1">
      <c r="A29" s="258" t="s">
        <v>159</v>
      </c>
      <c r="B29" s="143" t="s">
        <v>206</v>
      </c>
      <c r="C29" s="19">
        <v>10</v>
      </c>
      <c r="D29" s="107">
        <f t="shared" ref="D29:D34" si="12">SUM(H29:U29)</f>
        <v>0</v>
      </c>
      <c r="E29" s="30">
        <v>47.5</v>
      </c>
      <c r="F29" s="8">
        <f t="shared" si="10"/>
        <v>0</v>
      </c>
      <c r="G29" s="3"/>
      <c r="H29" s="280"/>
      <c r="I29" s="282"/>
      <c r="J29" s="284"/>
      <c r="K29" s="288"/>
      <c r="L29" s="290"/>
      <c r="M29" s="292"/>
      <c r="N29" s="25"/>
      <c r="O29" s="22"/>
      <c r="P29" s="294"/>
      <c r="Q29" s="296"/>
      <c r="R29" s="14"/>
      <c r="S29" s="298"/>
      <c r="T29" s="321"/>
      <c r="U29" s="322"/>
      <c r="V29" s="3"/>
      <c r="W29" s="48">
        <f>AD29*$D29</f>
        <v>0</v>
      </c>
      <c r="X29" s="48">
        <f>AE29*$D29</f>
        <v>0</v>
      </c>
      <c r="Y29" s="20"/>
      <c r="Z29" s="20"/>
      <c r="AA29" s="20"/>
      <c r="AB29" s="20"/>
      <c r="AC29" s="20"/>
      <c r="AD29" s="59">
        <v>5</v>
      </c>
      <c r="AE29" s="59">
        <v>5</v>
      </c>
      <c r="AF29" s="59"/>
      <c r="AG29" s="59"/>
      <c r="AH29" s="59"/>
      <c r="AI29" s="59"/>
      <c r="AJ29" s="59"/>
      <c r="AK29" s="3"/>
      <c r="AL29" s="48">
        <f>AX29*$D29</f>
        <v>0</v>
      </c>
      <c r="AM29" s="48">
        <f t="shared" ref="AM29:AM35" si="13">AY29*$D29</f>
        <v>0</v>
      </c>
      <c r="AN29" s="21"/>
      <c r="AO29" s="21"/>
      <c r="AP29" s="21"/>
      <c r="AQ29" s="21"/>
      <c r="AR29" s="21"/>
      <c r="AS29" s="21"/>
      <c r="AT29" s="21"/>
      <c r="AU29" s="21"/>
      <c r="AV29" s="21"/>
      <c r="AW29" s="3"/>
      <c r="AX29" s="59">
        <v>3</v>
      </c>
      <c r="AY29" s="59">
        <v>7</v>
      </c>
      <c r="AZ29" s="21"/>
      <c r="BA29" s="21"/>
      <c r="BB29" s="21"/>
      <c r="BC29" s="21"/>
      <c r="BD29" s="21"/>
      <c r="BE29" s="21"/>
      <c r="BF29" s="21"/>
      <c r="BG29" s="21"/>
      <c r="BH29" s="21"/>
      <c r="BJ29" s="51"/>
      <c r="BK29" s="51"/>
      <c r="BL29" s="51"/>
      <c r="BM29" s="51"/>
      <c r="BO29" s="90">
        <v>1</v>
      </c>
      <c r="BP29" s="98">
        <f t="shared" si="11"/>
        <v>0</v>
      </c>
    </row>
    <row r="30" spans="1:68" ht="20.100000000000001" customHeight="1">
      <c r="A30" s="258" t="s">
        <v>160</v>
      </c>
      <c r="B30" s="143" t="s">
        <v>206</v>
      </c>
      <c r="C30" s="19">
        <v>10</v>
      </c>
      <c r="D30" s="107">
        <f t="shared" si="12"/>
        <v>0</v>
      </c>
      <c r="E30" s="30">
        <v>52.5</v>
      </c>
      <c r="F30" s="8">
        <f t="shared" si="10"/>
        <v>0</v>
      </c>
      <c r="G30" s="3"/>
      <c r="H30" s="280"/>
      <c r="I30" s="306"/>
      <c r="J30" s="307"/>
      <c r="K30" s="309"/>
      <c r="L30" s="310"/>
      <c r="M30" s="312"/>
      <c r="N30" s="25"/>
      <c r="O30" s="22"/>
      <c r="P30" s="294"/>
      <c r="Q30" s="319"/>
      <c r="R30" s="62"/>
      <c r="S30" s="320"/>
      <c r="T30" s="65"/>
      <c r="U30" s="323"/>
      <c r="V30" s="3"/>
      <c r="W30" s="48">
        <f>AD30*$D30</f>
        <v>0</v>
      </c>
      <c r="X30" s="48">
        <f>AE30*$D30</f>
        <v>0</v>
      </c>
      <c r="Y30" s="20"/>
      <c r="Z30" s="20"/>
      <c r="AA30" s="20"/>
      <c r="AB30" s="20"/>
      <c r="AC30" s="20"/>
      <c r="AD30" s="59">
        <v>5</v>
      </c>
      <c r="AE30" s="59">
        <v>5</v>
      </c>
      <c r="AF30" s="59"/>
      <c r="AG30" s="59"/>
      <c r="AH30" s="59"/>
      <c r="AI30" s="59"/>
      <c r="AJ30" s="59"/>
      <c r="AK30" s="3"/>
      <c r="AL30" s="21"/>
      <c r="AM30" s="48">
        <f t="shared" si="13"/>
        <v>0</v>
      </c>
      <c r="AN30" s="48">
        <f>AZ30*$D30</f>
        <v>0</v>
      </c>
      <c r="AO30" s="21"/>
      <c r="AP30" s="21"/>
      <c r="AQ30" s="21"/>
      <c r="AR30" s="21"/>
      <c r="AS30" s="21"/>
      <c r="AT30" s="21"/>
      <c r="AU30" s="21"/>
      <c r="AV30" s="21"/>
      <c r="AW30" s="3"/>
      <c r="AX30" s="59"/>
      <c r="AY30" s="59">
        <v>9</v>
      </c>
      <c r="AZ30" s="59">
        <v>1</v>
      </c>
      <c r="BA30" s="21"/>
      <c r="BB30" s="21"/>
      <c r="BC30" s="21"/>
      <c r="BD30" s="21"/>
      <c r="BE30" s="21"/>
      <c r="BF30" s="21"/>
      <c r="BG30" s="21"/>
      <c r="BH30" s="21"/>
      <c r="BJ30" s="51"/>
      <c r="BK30" s="51"/>
      <c r="BL30" s="51"/>
      <c r="BM30" s="51"/>
      <c r="BO30" s="90">
        <v>1.4</v>
      </c>
      <c r="BP30" s="98">
        <f t="shared" si="11"/>
        <v>0</v>
      </c>
    </row>
    <row r="31" spans="1:68" ht="20.100000000000001" customHeight="1">
      <c r="A31" s="258" t="s">
        <v>158</v>
      </c>
      <c r="B31" s="143" t="s">
        <v>205</v>
      </c>
      <c r="C31" s="19">
        <v>10</v>
      </c>
      <c r="D31" s="107">
        <f t="shared" si="12"/>
        <v>0</v>
      </c>
      <c r="E31" s="30">
        <v>60</v>
      </c>
      <c r="F31" s="8">
        <f t="shared" si="10"/>
        <v>0</v>
      </c>
      <c r="H31" s="280"/>
      <c r="I31" s="306"/>
      <c r="J31" s="307"/>
      <c r="K31" s="309"/>
      <c r="L31" s="310"/>
      <c r="M31" s="312"/>
      <c r="N31" s="25"/>
      <c r="O31" s="22"/>
      <c r="P31" s="294"/>
      <c r="Q31" s="319"/>
      <c r="R31" s="62"/>
      <c r="S31" s="320"/>
      <c r="T31" s="65"/>
      <c r="U31" s="323"/>
      <c r="W31" s="20"/>
      <c r="X31" s="48">
        <f>AE31*$D31</f>
        <v>0</v>
      </c>
      <c r="Y31" s="48">
        <f>AF31*$D31</f>
        <v>0</v>
      </c>
      <c r="Z31" s="20"/>
      <c r="AA31" s="20"/>
      <c r="AB31" s="20"/>
      <c r="AC31" s="20"/>
      <c r="AD31" s="59"/>
      <c r="AE31" s="59">
        <v>5</v>
      </c>
      <c r="AF31" s="59">
        <v>5</v>
      </c>
      <c r="AG31" s="59"/>
      <c r="AH31" s="59"/>
      <c r="AI31" s="59"/>
      <c r="AJ31" s="59"/>
      <c r="AL31" s="48">
        <f>AX31*$D31</f>
        <v>0</v>
      </c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X31" s="59">
        <v>10</v>
      </c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J31" s="51"/>
      <c r="BK31" s="51"/>
      <c r="BL31" s="51"/>
      <c r="BM31" s="51"/>
      <c r="BO31" s="19">
        <v>1.9</v>
      </c>
      <c r="BP31" s="98">
        <f>BO31*D31</f>
        <v>0</v>
      </c>
    </row>
    <row r="32" spans="1:68" ht="20.100000000000001" customHeight="1">
      <c r="A32" s="258" t="s">
        <v>161</v>
      </c>
      <c r="B32" s="143" t="s">
        <v>21</v>
      </c>
      <c r="C32" s="19">
        <v>10</v>
      </c>
      <c r="D32" s="107">
        <f t="shared" si="12"/>
        <v>0</v>
      </c>
      <c r="E32" s="30">
        <v>75</v>
      </c>
      <c r="F32" s="8">
        <f t="shared" si="10"/>
        <v>0</v>
      </c>
      <c r="G32" s="3"/>
      <c r="H32" s="280"/>
      <c r="I32" s="306"/>
      <c r="J32" s="307"/>
      <c r="K32" s="309"/>
      <c r="L32" s="310"/>
      <c r="M32" s="312"/>
      <c r="N32" s="25"/>
      <c r="O32" s="22"/>
      <c r="P32" s="294"/>
      <c r="Q32" s="319"/>
      <c r="R32" s="62"/>
      <c r="S32" s="320"/>
      <c r="T32" s="65"/>
      <c r="U32" s="323"/>
      <c r="V32" s="3"/>
      <c r="W32" s="20"/>
      <c r="X32" s="20"/>
      <c r="Y32" s="48">
        <f t="shared" ref="Y32:Y35" si="14">AF32*$D32</f>
        <v>0</v>
      </c>
      <c r="Z32" s="20"/>
      <c r="AA32" s="20"/>
      <c r="AB32" s="20"/>
      <c r="AC32" s="20"/>
      <c r="AD32" s="59"/>
      <c r="AE32" s="59"/>
      <c r="AF32" s="59">
        <v>10</v>
      </c>
      <c r="AG32" s="59"/>
      <c r="AH32" s="59"/>
      <c r="AI32" s="59"/>
      <c r="AJ32" s="59"/>
      <c r="AK32" s="3"/>
      <c r="AL32" s="48">
        <f t="shared" ref="AL32:AL35" si="15">AX32*$D32</f>
        <v>0</v>
      </c>
      <c r="AM32" s="48">
        <f t="shared" si="13"/>
        <v>0</v>
      </c>
      <c r="AN32" s="48">
        <f>AZ32*$D32</f>
        <v>0</v>
      </c>
      <c r="AO32" s="21"/>
      <c r="AP32" s="21"/>
      <c r="AQ32" s="21"/>
      <c r="AR32" s="21"/>
      <c r="AS32" s="21"/>
      <c r="AT32" s="21"/>
      <c r="AU32" s="21"/>
      <c r="AV32" s="21"/>
      <c r="AW32" s="3"/>
      <c r="AX32" s="59">
        <v>2</v>
      </c>
      <c r="AY32" s="59">
        <v>7</v>
      </c>
      <c r="AZ32" s="59">
        <v>1</v>
      </c>
      <c r="BA32" s="21"/>
      <c r="BB32" s="21"/>
      <c r="BC32" s="21"/>
      <c r="BD32" s="21"/>
      <c r="BE32" s="21"/>
      <c r="BF32" s="21"/>
      <c r="BG32" s="21"/>
      <c r="BH32" s="21"/>
      <c r="BJ32" s="51"/>
      <c r="BK32" s="51"/>
      <c r="BL32" s="51"/>
      <c r="BM32" s="51"/>
      <c r="BO32" s="90">
        <v>2.7</v>
      </c>
      <c r="BP32" s="98">
        <f t="shared" si="11"/>
        <v>0</v>
      </c>
    </row>
    <row r="33" spans="1:68" ht="20.100000000000001" customHeight="1">
      <c r="A33" s="258" t="s">
        <v>162</v>
      </c>
      <c r="B33" s="143" t="s">
        <v>21</v>
      </c>
      <c r="C33" s="19">
        <v>10</v>
      </c>
      <c r="D33" s="107">
        <f t="shared" si="12"/>
        <v>0</v>
      </c>
      <c r="E33" s="30">
        <v>85</v>
      </c>
      <c r="F33" s="8">
        <f t="shared" si="10"/>
        <v>0</v>
      </c>
      <c r="G33" s="3"/>
      <c r="H33" s="280"/>
      <c r="I33" s="306"/>
      <c r="J33" s="307"/>
      <c r="K33" s="309"/>
      <c r="L33" s="310"/>
      <c r="M33" s="312"/>
      <c r="N33" s="25"/>
      <c r="O33" s="22"/>
      <c r="P33" s="294"/>
      <c r="Q33" s="319"/>
      <c r="R33" s="62"/>
      <c r="S33" s="320"/>
      <c r="T33" s="65"/>
      <c r="U33" s="323"/>
      <c r="V33" s="3"/>
      <c r="W33" s="20"/>
      <c r="X33" s="20"/>
      <c r="Y33" s="48">
        <f t="shared" si="14"/>
        <v>0</v>
      </c>
      <c r="Z33" s="20"/>
      <c r="AA33" s="20"/>
      <c r="AB33" s="20"/>
      <c r="AC33" s="20"/>
      <c r="AD33" s="59"/>
      <c r="AE33" s="59"/>
      <c r="AF33" s="59">
        <v>10</v>
      </c>
      <c r="AG33" s="59"/>
      <c r="AH33" s="59"/>
      <c r="AI33" s="59"/>
      <c r="AJ33" s="59"/>
      <c r="AK33" s="3"/>
      <c r="AL33" s="48">
        <f t="shared" si="15"/>
        <v>0</v>
      </c>
      <c r="AM33" s="48">
        <f t="shared" si="13"/>
        <v>0</v>
      </c>
      <c r="AN33" s="21"/>
      <c r="AO33" s="21"/>
      <c r="AP33" s="21"/>
      <c r="AQ33" s="21"/>
      <c r="AR33" s="21"/>
      <c r="AS33" s="21"/>
      <c r="AT33" s="21"/>
      <c r="AU33" s="21"/>
      <c r="AV33" s="21"/>
      <c r="AW33" s="3"/>
      <c r="AX33" s="59">
        <v>3</v>
      </c>
      <c r="AY33" s="59">
        <v>7</v>
      </c>
      <c r="AZ33" s="21"/>
      <c r="BA33" s="21"/>
      <c r="BB33" s="21"/>
      <c r="BC33" s="21"/>
      <c r="BD33" s="21"/>
      <c r="BE33" s="21"/>
      <c r="BF33" s="21"/>
      <c r="BG33" s="21"/>
      <c r="BH33" s="21"/>
      <c r="BJ33" s="51"/>
      <c r="BK33" s="51"/>
      <c r="BL33" s="51"/>
      <c r="BM33" s="51"/>
      <c r="BO33" s="90">
        <v>3.2</v>
      </c>
      <c r="BP33" s="98">
        <f t="shared" si="11"/>
        <v>0</v>
      </c>
    </row>
    <row r="34" spans="1:68" ht="20.100000000000001" customHeight="1">
      <c r="A34" s="258" t="s">
        <v>163</v>
      </c>
      <c r="B34" s="143" t="s">
        <v>21</v>
      </c>
      <c r="C34" s="19">
        <v>10</v>
      </c>
      <c r="D34" s="107">
        <f t="shared" si="12"/>
        <v>0</v>
      </c>
      <c r="E34" s="30">
        <v>70</v>
      </c>
      <c r="F34" s="8">
        <f t="shared" si="10"/>
        <v>0</v>
      </c>
      <c r="G34" s="3"/>
      <c r="H34" s="280"/>
      <c r="I34" s="306"/>
      <c r="J34" s="307"/>
      <c r="K34" s="309"/>
      <c r="L34" s="310"/>
      <c r="M34" s="312"/>
      <c r="N34" s="25"/>
      <c r="O34" s="22"/>
      <c r="P34" s="294"/>
      <c r="Q34" s="319"/>
      <c r="R34" s="62"/>
      <c r="S34" s="320"/>
      <c r="T34" s="65"/>
      <c r="U34" s="323"/>
      <c r="V34" s="3"/>
      <c r="W34" s="20"/>
      <c r="X34" s="20"/>
      <c r="Y34" s="48">
        <f t="shared" si="14"/>
        <v>0</v>
      </c>
      <c r="Z34" s="20"/>
      <c r="AA34" s="20"/>
      <c r="AB34" s="20"/>
      <c r="AC34" s="20"/>
      <c r="AD34" s="59"/>
      <c r="AE34" s="59"/>
      <c r="AF34" s="59">
        <v>10</v>
      </c>
      <c r="AG34" s="59"/>
      <c r="AH34" s="59"/>
      <c r="AI34" s="59"/>
      <c r="AJ34" s="59"/>
      <c r="AK34" s="3"/>
      <c r="AL34" s="48">
        <f t="shared" si="15"/>
        <v>0</v>
      </c>
      <c r="AM34" s="48">
        <f t="shared" si="13"/>
        <v>0</v>
      </c>
      <c r="AN34" s="48">
        <f>AZ34*$D34</f>
        <v>0</v>
      </c>
      <c r="AO34" s="21"/>
      <c r="AP34" s="21"/>
      <c r="AQ34" s="21"/>
      <c r="AR34" s="21"/>
      <c r="AS34" s="21"/>
      <c r="AT34" s="21"/>
      <c r="AU34" s="21"/>
      <c r="AV34" s="21"/>
      <c r="AW34" s="3"/>
      <c r="AX34" s="59">
        <v>1</v>
      </c>
      <c r="AY34" s="59">
        <v>7</v>
      </c>
      <c r="AZ34" s="59">
        <v>2</v>
      </c>
      <c r="BA34" s="21"/>
      <c r="BB34" s="21"/>
      <c r="BC34" s="21"/>
      <c r="BD34" s="21"/>
      <c r="BE34" s="21"/>
      <c r="BF34" s="21"/>
      <c r="BG34" s="21"/>
      <c r="BH34" s="21"/>
      <c r="BJ34" s="51"/>
      <c r="BK34" s="51"/>
      <c r="BL34" s="51"/>
      <c r="BM34" s="51"/>
      <c r="BO34" s="90">
        <v>2.4</v>
      </c>
      <c r="BP34" s="98">
        <f t="shared" si="11"/>
        <v>0</v>
      </c>
    </row>
    <row r="35" spans="1:68" ht="20.100000000000001" customHeight="1">
      <c r="A35" s="258" t="s">
        <v>164</v>
      </c>
      <c r="B35" s="143" t="s">
        <v>21</v>
      </c>
      <c r="C35" s="19">
        <v>10</v>
      </c>
      <c r="D35" s="107">
        <f>SUM(H35:U35)</f>
        <v>0</v>
      </c>
      <c r="E35" s="30">
        <v>62.5</v>
      </c>
      <c r="F35" s="8">
        <f t="shared" si="10"/>
        <v>0</v>
      </c>
      <c r="G35" s="3"/>
      <c r="H35" s="280"/>
      <c r="I35" s="306"/>
      <c r="J35" s="307"/>
      <c r="K35" s="309"/>
      <c r="L35" s="310"/>
      <c r="M35" s="312"/>
      <c r="N35" s="25"/>
      <c r="O35" s="22"/>
      <c r="P35" s="294"/>
      <c r="Q35" s="319"/>
      <c r="R35" s="62"/>
      <c r="S35" s="320"/>
      <c r="T35" s="65"/>
      <c r="U35" s="323"/>
      <c r="V35" s="3"/>
      <c r="W35" s="20"/>
      <c r="X35" s="20"/>
      <c r="Y35" s="48">
        <f t="shared" si="14"/>
        <v>0</v>
      </c>
      <c r="Z35" s="20"/>
      <c r="AA35" s="20"/>
      <c r="AB35" s="20"/>
      <c r="AC35" s="20"/>
      <c r="AD35" s="59"/>
      <c r="AE35" s="59"/>
      <c r="AF35" s="59">
        <v>10</v>
      </c>
      <c r="AG35" s="59"/>
      <c r="AH35" s="59"/>
      <c r="AI35" s="59"/>
      <c r="AJ35" s="59"/>
      <c r="AK35" s="3"/>
      <c r="AL35" s="48">
        <f t="shared" si="15"/>
        <v>0</v>
      </c>
      <c r="AM35" s="48">
        <f t="shared" si="13"/>
        <v>0</v>
      </c>
      <c r="AN35" s="21"/>
      <c r="AO35" s="21"/>
      <c r="AP35" s="21"/>
      <c r="AQ35" s="21"/>
      <c r="AR35" s="21"/>
      <c r="AS35" s="21"/>
      <c r="AT35" s="21"/>
      <c r="AU35" s="21"/>
      <c r="AV35" s="21"/>
      <c r="AW35" s="3"/>
      <c r="AX35" s="59">
        <v>6</v>
      </c>
      <c r="AY35" s="59">
        <v>4</v>
      </c>
      <c r="AZ35" s="21"/>
      <c r="BA35" s="21"/>
      <c r="BB35" s="21"/>
      <c r="BC35" s="21"/>
      <c r="BD35" s="21"/>
      <c r="BE35" s="21"/>
      <c r="BF35" s="21"/>
      <c r="BG35" s="21"/>
      <c r="BH35" s="21"/>
      <c r="BJ35" s="51"/>
      <c r="BK35" s="51"/>
      <c r="BL35" s="51"/>
      <c r="BM35" s="51"/>
      <c r="BO35" s="90">
        <v>2.1</v>
      </c>
      <c r="BP35" s="98">
        <f t="shared" si="11"/>
        <v>0</v>
      </c>
    </row>
    <row r="36" spans="1:68" ht="20.100000000000001" customHeight="1">
      <c r="A36" s="2"/>
      <c r="F36" s="109">
        <f>SUM(F28:F35)</f>
        <v>0</v>
      </c>
      <c r="H36" s="7">
        <f t="shared" ref="H36:T36" si="16">SUM(H28:H35)</f>
        <v>0</v>
      </c>
      <c r="I36" s="7">
        <f t="shared" si="16"/>
        <v>0</v>
      </c>
      <c r="J36" s="7">
        <f t="shared" si="16"/>
        <v>0</v>
      </c>
      <c r="K36" s="7">
        <f t="shared" si="16"/>
        <v>0</v>
      </c>
      <c r="L36" s="7">
        <f t="shared" si="16"/>
        <v>0</v>
      </c>
      <c r="M36" s="7">
        <f t="shared" si="16"/>
        <v>0</v>
      </c>
      <c r="N36" s="7">
        <f t="shared" si="16"/>
        <v>0</v>
      </c>
      <c r="O36" s="7">
        <f t="shared" si="16"/>
        <v>0</v>
      </c>
      <c r="P36" s="7">
        <f t="shared" si="16"/>
        <v>0</v>
      </c>
      <c r="Q36" s="7">
        <f t="shared" si="16"/>
        <v>0</v>
      </c>
      <c r="R36" s="7">
        <f t="shared" si="16"/>
        <v>0</v>
      </c>
      <c r="S36" s="7">
        <f t="shared" si="16"/>
        <v>0</v>
      </c>
      <c r="T36" s="7">
        <f t="shared" si="16"/>
        <v>0</v>
      </c>
      <c r="U36" s="7">
        <f t="shared" ref="U36" si="17">SUM(U28:U35)</f>
        <v>0</v>
      </c>
      <c r="W36" s="7">
        <f t="shared" ref="W36:AC36" si="18">SUM(W28:W35)</f>
        <v>0</v>
      </c>
      <c r="X36" s="7">
        <f t="shared" si="18"/>
        <v>0</v>
      </c>
      <c r="Y36" s="7">
        <f t="shared" si="18"/>
        <v>0</v>
      </c>
      <c r="Z36" s="7">
        <f t="shared" si="18"/>
        <v>0</v>
      </c>
      <c r="AA36" s="7">
        <f t="shared" si="18"/>
        <v>0</v>
      </c>
      <c r="AB36" s="7">
        <f t="shared" si="18"/>
        <v>0</v>
      </c>
      <c r="AC36" s="7">
        <f t="shared" si="18"/>
        <v>0</v>
      </c>
      <c r="AD36" s="21"/>
      <c r="AE36" s="21"/>
      <c r="AF36" s="21"/>
      <c r="AG36" s="21"/>
      <c r="AH36" s="21"/>
      <c r="AI36" s="21"/>
      <c r="AJ36" s="21"/>
      <c r="AL36" s="13">
        <f t="shared" ref="AL36:AV36" si="19">SUM(AL28:AL35)</f>
        <v>0</v>
      </c>
      <c r="AM36" s="13">
        <f t="shared" si="19"/>
        <v>0</v>
      </c>
      <c r="AN36" s="13">
        <f t="shared" si="19"/>
        <v>0</v>
      </c>
      <c r="AO36" s="13">
        <f t="shared" si="19"/>
        <v>0</v>
      </c>
      <c r="AP36" s="13">
        <f t="shared" si="19"/>
        <v>0</v>
      </c>
      <c r="AQ36" s="13">
        <f t="shared" si="19"/>
        <v>0</v>
      </c>
      <c r="AR36" s="13">
        <f t="shared" si="19"/>
        <v>0</v>
      </c>
      <c r="AS36" s="13">
        <f t="shared" si="19"/>
        <v>0</v>
      </c>
      <c r="AT36" s="13">
        <f t="shared" si="19"/>
        <v>0</v>
      </c>
      <c r="AU36" s="13">
        <f t="shared" si="19"/>
        <v>0</v>
      </c>
      <c r="AV36" s="13">
        <f t="shared" si="19"/>
        <v>0</v>
      </c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J36" s="20"/>
      <c r="BK36" s="20"/>
      <c r="BL36" s="20"/>
      <c r="BM36" s="20"/>
      <c r="BO36" s="51"/>
      <c r="BP36" s="100">
        <f>SUM(BP28:BP35)</f>
        <v>0</v>
      </c>
    </row>
    <row r="37" spans="1:68" ht="20.100000000000001" customHeight="1">
      <c r="A37" s="44" t="s">
        <v>17</v>
      </c>
      <c r="B37" s="10"/>
      <c r="C37" s="10"/>
      <c r="D37" s="10"/>
      <c r="E37" s="10"/>
      <c r="F37" s="10"/>
      <c r="G37" s="3"/>
      <c r="H37" s="10"/>
      <c r="I37" s="10"/>
      <c r="J37" s="10"/>
      <c r="K37" s="10"/>
      <c r="L37" s="10"/>
      <c r="M37" s="10"/>
      <c r="N37" s="11"/>
      <c r="O37" s="10"/>
      <c r="P37" s="10"/>
      <c r="Q37" s="10"/>
      <c r="R37" s="10"/>
      <c r="S37" s="10"/>
      <c r="T37" s="10"/>
      <c r="U37" s="10"/>
      <c r="V37" s="3"/>
      <c r="W37" s="6" t="s">
        <v>61</v>
      </c>
      <c r="X37" s="6" t="s">
        <v>20</v>
      </c>
      <c r="Y37" s="6" t="s">
        <v>21</v>
      </c>
      <c r="Z37" s="6" t="s">
        <v>22</v>
      </c>
      <c r="AA37" s="6" t="s">
        <v>23</v>
      </c>
      <c r="AB37" s="6" t="s">
        <v>6</v>
      </c>
      <c r="AC37" s="6" t="s">
        <v>24</v>
      </c>
      <c r="AD37" s="13" t="s">
        <v>61</v>
      </c>
      <c r="AE37" s="13" t="s">
        <v>20</v>
      </c>
      <c r="AF37" s="13" t="s">
        <v>21</v>
      </c>
      <c r="AG37" s="13" t="s">
        <v>22</v>
      </c>
      <c r="AH37" s="13" t="s">
        <v>23</v>
      </c>
      <c r="AI37" s="13" t="s">
        <v>6</v>
      </c>
      <c r="AJ37" s="13" t="s">
        <v>24</v>
      </c>
      <c r="AK37" s="3"/>
      <c r="AL37" s="6" t="s">
        <v>48</v>
      </c>
      <c r="AM37" s="6" t="s">
        <v>49</v>
      </c>
      <c r="AN37" s="6" t="s">
        <v>50</v>
      </c>
      <c r="AO37" s="6" t="s">
        <v>52</v>
      </c>
      <c r="AP37" s="6" t="s">
        <v>54</v>
      </c>
      <c r="AQ37" s="6" t="s">
        <v>55</v>
      </c>
      <c r="AR37" s="6" t="s">
        <v>56</v>
      </c>
      <c r="AS37" s="6" t="s">
        <v>57</v>
      </c>
      <c r="AT37" s="6" t="s">
        <v>58</v>
      </c>
      <c r="AU37" s="6" t="s">
        <v>239</v>
      </c>
      <c r="AV37" s="6" t="s">
        <v>240</v>
      </c>
      <c r="AW37" s="3"/>
      <c r="AX37" s="13" t="s">
        <v>48</v>
      </c>
      <c r="AY37" s="13" t="s">
        <v>49</v>
      </c>
      <c r="AZ37" s="13" t="s">
        <v>50</v>
      </c>
      <c r="BA37" s="13" t="s">
        <v>52</v>
      </c>
      <c r="BB37" s="13" t="s">
        <v>54</v>
      </c>
      <c r="BC37" s="13" t="s">
        <v>55</v>
      </c>
      <c r="BD37" s="13" t="s">
        <v>56</v>
      </c>
      <c r="BE37" s="13" t="s">
        <v>57</v>
      </c>
      <c r="BF37" s="13" t="s">
        <v>58</v>
      </c>
      <c r="BG37" s="13" t="s">
        <v>239</v>
      </c>
      <c r="BH37" s="13" t="s">
        <v>240</v>
      </c>
      <c r="BJ37" s="73" t="s">
        <v>49</v>
      </c>
      <c r="BK37" s="73" t="s">
        <v>52</v>
      </c>
      <c r="BL37" s="39" t="s">
        <v>49</v>
      </c>
      <c r="BM37" s="39" t="s">
        <v>52</v>
      </c>
      <c r="BO37" s="73" t="s">
        <v>68</v>
      </c>
      <c r="BP37" s="73" t="s">
        <v>69</v>
      </c>
    </row>
    <row r="38" spans="1:68" ht="20.100000000000001" customHeight="1">
      <c r="A38" s="259" t="s">
        <v>12</v>
      </c>
      <c r="B38" s="18" t="s">
        <v>6</v>
      </c>
      <c r="C38" s="18">
        <v>5</v>
      </c>
      <c r="D38" s="107">
        <f t="shared" ref="D38:D55" si="20">SUM(H38:U38)</f>
        <v>0</v>
      </c>
      <c r="E38" s="47">
        <v>185</v>
      </c>
      <c r="F38" s="8">
        <f t="shared" ref="F38:F55" si="21">D38*E38*(100-$C$2)/100</f>
        <v>0</v>
      </c>
      <c r="H38" s="280"/>
      <c r="I38" s="282"/>
      <c r="J38" s="284"/>
      <c r="K38" s="288"/>
      <c r="L38" s="290"/>
      <c r="M38" s="292"/>
      <c r="N38" s="25"/>
      <c r="O38" s="22"/>
      <c r="P38" s="294"/>
      <c r="Q38" s="296"/>
      <c r="R38" s="14"/>
      <c r="S38" s="298"/>
      <c r="T38" s="58"/>
      <c r="U38" s="322"/>
      <c r="W38" s="20"/>
      <c r="X38" s="20"/>
      <c r="Y38" s="20"/>
      <c r="Z38" s="20"/>
      <c r="AA38" s="20"/>
      <c r="AB38" s="48">
        <f>AI38*$D38</f>
        <v>0</v>
      </c>
      <c r="AC38" s="20"/>
      <c r="AD38" s="59"/>
      <c r="AE38" s="59"/>
      <c r="AF38" s="59"/>
      <c r="AG38" s="59"/>
      <c r="AH38" s="59"/>
      <c r="AI38" s="59">
        <v>5</v>
      </c>
      <c r="AJ38" s="59"/>
      <c r="AL38" s="21"/>
      <c r="AM38" s="48">
        <f t="shared" ref="AM38:AM45" si="22">AY38*$D38</f>
        <v>0</v>
      </c>
      <c r="AN38" s="21"/>
      <c r="AO38" s="48">
        <f>BA38*$D38</f>
        <v>0</v>
      </c>
      <c r="AP38" s="48">
        <f>BB38*$D38</f>
        <v>0</v>
      </c>
      <c r="AQ38" s="21"/>
      <c r="AR38" s="21"/>
      <c r="AS38" s="21"/>
      <c r="AT38" s="21"/>
      <c r="AU38" s="21"/>
      <c r="AV38" s="21"/>
      <c r="AX38" s="21"/>
      <c r="AY38" s="59">
        <v>1</v>
      </c>
      <c r="AZ38" s="21"/>
      <c r="BA38" s="59">
        <v>2</v>
      </c>
      <c r="BB38" s="59">
        <v>2</v>
      </c>
      <c r="BC38" s="21"/>
      <c r="BD38" s="21"/>
      <c r="BE38" s="21"/>
      <c r="BF38" s="21"/>
      <c r="BG38" s="21"/>
      <c r="BH38" s="21"/>
      <c r="BJ38" s="51"/>
      <c r="BK38" s="51"/>
      <c r="BL38" s="51"/>
      <c r="BM38" s="51"/>
      <c r="BO38" s="90">
        <v>9.6669999999999998</v>
      </c>
      <c r="BP38" s="98">
        <f t="shared" ref="BP38:BP55" si="23">BO38*D38</f>
        <v>0</v>
      </c>
    </row>
    <row r="39" spans="1:68" ht="20.100000000000001" customHeight="1">
      <c r="A39" s="259" t="s">
        <v>8</v>
      </c>
      <c r="B39" s="18" t="s">
        <v>21</v>
      </c>
      <c r="C39" s="18">
        <v>20</v>
      </c>
      <c r="D39" s="107">
        <f t="shared" si="20"/>
        <v>0</v>
      </c>
      <c r="E39" s="47">
        <v>110</v>
      </c>
      <c r="F39" s="8">
        <f t="shared" si="21"/>
        <v>0</v>
      </c>
      <c r="H39" s="280"/>
      <c r="I39" s="282"/>
      <c r="J39" s="284"/>
      <c r="K39" s="288"/>
      <c r="L39" s="290"/>
      <c r="M39" s="292"/>
      <c r="N39" s="25"/>
      <c r="O39" s="22"/>
      <c r="P39" s="294"/>
      <c r="Q39" s="296"/>
      <c r="R39" s="14"/>
      <c r="S39" s="298"/>
      <c r="T39" s="58"/>
      <c r="U39" s="322"/>
      <c r="W39" s="20"/>
      <c r="X39" s="20"/>
      <c r="Y39" s="48">
        <f>AF39*$D39</f>
        <v>0</v>
      </c>
      <c r="Z39" s="20"/>
      <c r="AA39" s="20"/>
      <c r="AB39" s="20"/>
      <c r="AC39" s="20"/>
      <c r="AD39" s="59"/>
      <c r="AE39" s="59"/>
      <c r="AF39" s="59">
        <v>20</v>
      </c>
      <c r="AG39" s="59"/>
      <c r="AH39" s="59"/>
      <c r="AI39" s="59"/>
      <c r="AJ39" s="59"/>
      <c r="AL39" s="48">
        <f>AX39*$D39</f>
        <v>0</v>
      </c>
      <c r="AM39" s="48">
        <f t="shared" si="22"/>
        <v>0</v>
      </c>
      <c r="AN39" s="48">
        <f>AZ39*$D39</f>
        <v>0</v>
      </c>
      <c r="AO39" s="21"/>
      <c r="AP39" s="21"/>
      <c r="AQ39" s="21"/>
      <c r="AR39" s="21"/>
      <c r="AS39" s="21"/>
      <c r="AT39" s="21"/>
      <c r="AU39" s="21"/>
      <c r="AV39" s="21"/>
      <c r="AX39" s="59">
        <v>10</v>
      </c>
      <c r="AY39" s="59">
        <v>9</v>
      </c>
      <c r="AZ39" s="59">
        <v>1</v>
      </c>
      <c r="BA39" s="21"/>
      <c r="BB39" s="21"/>
      <c r="BC39" s="21"/>
      <c r="BD39" s="21"/>
      <c r="BE39" s="21"/>
      <c r="BF39" s="21"/>
      <c r="BG39" s="21"/>
      <c r="BH39" s="21"/>
      <c r="BJ39" s="51"/>
      <c r="BK39" s="51"/>
      <c r="BL39" s="51"/>
      <c r="BM39" s="51"/>
      <c r="BO39" s="90">
        <v>3.456</v>
      </c>
      <c r="BP39" s="98">
        <f t="shared" si="23"/>
        <v>0</v>
      </c>
    </row>
    <row r="40" spans="1:68" ht="20.100000000000001" customHeight="1">
      <c r="A40" s="259" t="s">
        <v>9</v>
      </c>
      <c r="B40" s="18" t="s">
        <v>21</v>
      </c>
      <c r="C40" s="18">
        <v>20</v>
      </c>
      <c r="D40" s="107">
        <f t="shared" si="20"/>
        <v>0</v>
      </c>
      <c r="E40" s="47">
        <v>122.5</v>
      </c>
      <c r="F40" s="8">
        <f t="shared" si="21"/>
        <v>0</v>
      </c>
      <c r="H40" s="280"/>
      <c r="I40" s="282"/>
      <c r="J40" s="284"/>
      <c r="K40" s="288"/>
      <c r="L40" s="290"/>
      <c r="M40" s="292"/>
      <c r="N40" s="25"/>
      <c r="O40" s="22"/>
      <c r="P40" s="294"/>
      <c r="Q40" s="296"/>
      <c r="R40" s="14"/>
      <c r="S40" s="298"/>
      <c r="T40" s="58"/>
      <c r="U40" s="322"/>
      <c r="W40" s="20"/>
      <c r="X40" s="20"/>
      <c r="Y40" s="48">
        <f>AF40*$D40</f>
        <v>0</v>
      </c>
      <c r="Z40" s="20"/>
      <c r="AA40" s="20"/>
      <c r="AB40" s="20"/>
      <c r="AC40" s="20"/>
      <c r="AD40" s="59"/>
      <c r="AE40" s="59"/>
      <c r="AF40" s="59">
        <v>20</v>
      </c>
      <c r="AG40" s="59"/>
      <c r="AH40" s="59"/>
      <c r="AI40" s="59"/>
      <c r="AJ40" s="59"/>
      <c r="AL40" s="48">
        <f>AX40*$D40</f>
        <v>0</v>
      </c>
      <c r="AM40" s="48">
        <f t="shared" si="22"/>
        <v>0</v>
      </c>
      <c r="AN40" s="21"/>
      <c r="AO40" s="21"/>
      <c r="AP40" s="21"/>
      <c r="AQ40" s="21"/>
      <c r="AR40" s="21"/>
      <c r="AS40" s="21"/>
      <c r="AT40" s="21"/>
      <c r="AU40" s="21"/>
      <c r="AV40" s="21"/>
      <c r="AX40" s="59">
        <v>6</v>
      </c>
      <c r="AY40" s="59">
        <v>14</v>
      </c>
      <c r="AZ40" s="21"/>
      <c r="BA40" s="21"/>
      <c r="BB40" s="21"/>
      <c r="BC40" s="21"/>
      <c r="BD40" s="21"/>
      <c r="BE40" s="21"/>
      <c r="BF40" s="21"/>
      <c r="BG40" s="21"/>
      <c r="BH40" s="21"/>
      <c r="BJ40" s="51"/>
      <c r="BK40" s="51"/>
      <c r="BL40" s="51"/>
      <c r="BM40" s="51"/>
      <c r="BO40" s="90">
        <v>4.2380000000000004</v>
      </c>
      <c r="BP40" s="98">
        <f t="shared" si="23"/>
        <v>0</v>
      </c>
    </row>
    <row r="41" spans="1:68" ht="20.100000000000001" customHeight="1">
      <c r="A41" s="259" t="s">
        <v>333</v>
      </c>
      <c r="B41" s="18" t="s">
        <v>20</v>
      </c>
      <c r="C41" s="18">
        <v>20</v>
      </c>
      <c r="D41" s="107">
        <f t="shared" si="20"/>
        <v>0</v>
      </c>
      <c r="E41" s="8">
        <v>75</v>
      </c>
      <c r="F41" s="8">
        <f t="shared" si="21"/>
        <v>0</v>
      </c>
      <c r="H41" s="303"/>
      <c r="I41" s="282"/>
      <c r="J41" s="284"/>
      <c r="K41" s="288"/>
      <c r="L41" s="290"/>
      <c r="M41" s="292"/>
      <c r="N41" s="25"/>
      <c r="O41" s="59"/>
      <c r="P41" s="315"/>
      <c r="Q41" s="296"/>
      <c r="R41" s="14"/>
      <c r="S41" s="298"/>
      <c r="T41" s="58"/>
      <c r="U41" s="322"/>
      <c r="W41" s="20"/>
      <c r="X41" s="48">
        <f>AE41*$D41</f>
        <v>0</v>
      </c>
      <c r="Y41" s="20"/>
      <c r="Z41" s="20"/>
      <c r="AA41" s="20"/>
      <c r="AB41" s="20"/>
      <c r="AC41" s="20"/>
      <c r="AD41" s="48"/>
      <c r="AE41" s="48">
        <v>20</v>
      </c>
      <c r="AF41" s="48"/>
      <c r="AG41" s="48"/>
      <c r="AH41" s="48"/>
      <c r="AI41" s="48"/>
      <c r="AJ41" s="48"/>
      <c r="AL41" s="48">
        <f t="shared" ref="AL41:AL42" si="24">AX41*$D41</f>
        <v>0</v>
      </c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X41" s="59">
        <v>20</v>
      </c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J41" s="20"/>
      <c r="BK41" s="20"/>
      <c r="BL41" s="20"/>
      <c r="BO41" s="98">
        <v>0.9</v>
      </c>
      <c r="BP41" s="98">
        <f>BO41*D41</f>
        <v>0</v>
      </c>
    </row>
    <row r="42" spans="1:68" ht="20.100000000000001" customHeight="1">
      <c r="A42" s="259" t="s">
        <v>368</v>
      </c>
      <c r="B42" s="18" t="s">
        <v>20</v>
      </c>
      <c r="C42" s="18">
        <v>20</v>
      </c>
      <c r="D42" s="107">
        <f t="shared" si="20"/>
        <v>0</v>
      </c>
      <c r="E42" s="8">
        <v>75</v>
      </c>
      <c r="F42" s="8">
        <f t="shared" si="21"/>
        <v>0</v>
      </c>
      <c r="H42" s="303"/>
      <c r="I42" s="282"/>
      <c r="J42" s="284"/>
      <c r="K42" s="288"/>
      <c r="L42" s="290"/>
      <c r="M42" s="292"/>
      <c r="N42" s="25"/>
      <c r="O42" s="59"/>
      <c r="P42" s="315"/>
      <c r="Q42" s="296"/>
      <c r="R42" s="14"/>
      <c r="S42" s="298"/>
      <c r="T42" s="58"/>
      <c r="U42" s="322"/>
      <c r="W42" s="20"/>
      <c r="X42" s="48">
        <f>AE42*$D42</f>
        <v>0</v>
      </c>
      <c r="Y42" s="20"/>
      <c r="Z42" s="20"/>
      <c r="AA42" s="20"/>
      <c r="AB42" s="20"/>
      <c r="AC42" s="20"/>
      <c r="AD42" s="48"/>
      <c r="AE42" s="48">
        <v>20</v>
      </c>
      <c r="AF42" s="48"/>
      <c r="AG42" s="48"/>
      <c r="AH42" s="48"/>
      <c r="AI42" s="48"/>
      <c r="AJ42" s="48"/>
      <c r="AL42" s="48">
        <f t="shared" si="24"/>
        <v>0</v>
      </c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X42" s="59">
        <v>20</v>
      </c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J42" s="20"/>
      <c r="BK42" s="20"/>
      <c r="BL42" s="20"/>
      <c r="BO42" s="98">
        <v>1</v>
      </c>
      <c r="BP42" s="98">
        <f t="shared" si="23"/>
        <v>0</v>
      </c>
    </row>
    <row r="43" spans="1:68" ht="20.100000000000001" customHeight="1">
      <c r="A43" s="259" t="s">
        <v>13</v>
      </c>
      <c r="B43" s="18" t="s">
        <v>22</v>
      </c>
      <c r="C43" s="18">
        <v>10</v>
      </c>
      <c r="D43" s="107">
        <f t="shared" si="20"/>
        <v>0</v>
      </c>
      <c r="E43" s="47">
        <v>105</v>
      </c>
      <c r="F43" s="8">
        <f t="shared" si="21"/>
        <v>0</v>
      </c>
      <c r="H43" s="280"/>
      <c r="I43" s="282"/>
      <c r="J43" s="284"/>
      <c r="K43" s="288"/>
      <c r="L43" s="290"/>
      <c r="M43" s="292"/>
      <c r="N43" s="25"/>
      <c r="O43" s="22"/>
      <c r="P43" s="294"/>
      <c r="Q43" s="296"/>
      <c r="R43" s="14"/>
      <c r="S43" s="298"/>
      <c r="T43" s="58"/>
      <c r="U43" s="322"/>
      <c r="W43" s="20"/>
      <c r="X43" s="20"/>
      <c r="Y43" s="20"/>
      <c r="Z43" s="48">
        <f>AG43*$D43</f>
        <v>0</v>
      </c>
      <c r="AA43" s="20"/>
      <c r="AB43" s="20"/>
      <c r="AC43" s="20"/>
      <c r="AD43" s="59"/>
      <c r="AE43" s="59"/>
      <c r="AF43" s="59"/>
      <c r="AG43" s="59">
        <v>10</v>
      </c>
      <c r="AH43" s="59"/>
      <c r="AI43" s="59"/>
      <c r="AJ43" s="59"/>
      <c r="AL43" s="48">
        <f>AX43*$D43</f>
        <v>0</v>
      </c>
      <c r="AM43" s="48">
        <f t="shared" si="22"/>
        <v>0</v>
      </c>
      <c r="AN43" s="48">
        <f>AZ43*$D43</f>
        <v>0</v>
      </c>
      <c r="AO43" s="21"/>
      <c r="AP43" s="21"/>
      <c r="AQ43" s="21"/>
      <c r="AR43" s="21"/>
      <c r="AS43" s="21"/>
      <c r="AT43" s="21"/>
      <c r="AU43" s="21"/>
      <c r="AV43" s="21"/>
      <c r="AX43" s="59">
        <v>1</v>
      </c>
      <c r="AY43" s="59">
        <v>7</v>
      </c>
      <c r="AZ43" s="59">
        <v>2</v>
      </c>
      <c r="BA43" s="21"/>
      <c r="BB43" s="21"/>
      <c r="BC43" s="21"/>
      <c r="BD43" s="21"/>
      <c r="BE43" s="21"/>
      <c r="BF43" s="21"/>
      <c r="BG43" s="21"/>
      <c r="BH43" s="21"/>
      <c r="BJ43" s="51"/>
      <c r="BK43" s="51"/>
      <c r="BL43" s="51"/>
      <c r="BM43" s="51"/>
      <c r="BO43" s="90">
        <v>4.4800000000000004</v>
      </c>
      <c r="BP43" s="98">
        <f t="shared" si="23"/>
        <v>0</v>
      </c>
    </row>
    <row r="44" spans="1:68" ht="20.100000000000001" customHeight="1">
      <c r="A44" s="259" t="s">
        <v>14</v>
      </c>
      <c r="B44" s="18" t="s">
        <v>22</v>
      </c>
      <c r="C44" s="18">
        <v>10</v>
      </c>
      <c r="D44" s="107">
        <f t="shared" si="20"/>
        <v>0</v>
      </c>
      <c r="E44" s="47">
        <v>130</v>
      </c>
      <c r="F44" s="8">
        <f t="shared" si="21"/>
        <v>0</v>
      </c>
      <c r="H44" s="280"/>
      <c r="I44" s="282"/>
      <c r="J44" s="284"/>
      <c r="K44" s="288"/>
      <c r="L44" s="290"/>
      <c r="M44" s="292"/>
      <c r="N44" s="25"/>
      <c r="O44" s="22"/>
      <c r="P44" s="294"/>
      <c r="Q44" s="296"/>
      <c r="R44" s="14"/>
      <c r="S44" s="298"/>
      <c r="T44" s="58"/>
      <c r="U44" s="322"/>
      <c r="W44" s="20"/>
      <c r="X44" s="20"/>
      <c r="Y44" s="20"/>
      <c r="Z44" s="48">
        <f>AG44*$D44</f>
        <v>0</v>
      </c>
      <c r="AA44" s="20"/>
      <c r="AB44" s="20"/>
      <c r="AC44" s="20"/>
      <c r="AD44" s="59"/>
      <c r="AE44" s="59"/>
      <c r="AF44" s="59"/>
      <c r="AG44" s="59">
        <v>10</v>
      </c>
      <c r="AH44" s="59"/>
      <c r="AI44" s="59"/>
      <c r="AJ44" s="59"/>
      <c r="AL44" s="21"/>
      <c r="AM44" s="48">
        <f t="shared" si="22"/>
        <v>0</v>
      </c>
      <c r="AN44" s="48">
        <f>AZ44*$D44</f>
        <v>0</v>
      </c>
      <c r="AO44" s="48">
        <f>BA44*$D44</f>
        <v>0</v>
      </c>
      <c r="AP44" s="21"/>
      <c r="AQ44" s="21"/>
      <c r="AR44" s="21"/>
      <c r="AS44" s="21"/>
      <c r="AT44" s="21"/>
      <c r="AU44" s="21"/>
      <c r="AV44" s="21"/>
      <c r="AX44" s="21"/>
      <c r="AY44" s="59">
        <v>3</v>
      </c>
      <c r="AZ44" s="59">
        <v>5</v>
      </c>
      <c r="BA44" s="59">
        <v>2</v>
      </c>
      <c r="BB44" s="21"/>
      <c r="BC44" s="21"/>
      <c r="BD44" s="21"/>
      <c r="BE44" s="21"/>
      <c r="BF44" s="21"/>
      <c r="BG44" s="21"/>
      <c r="BH44" s="21"/>
      <c r="BJ44" s="51"/>
      <c r="BK44" s="51"/>
      <c r="BL44" s="51"/>
      <c r="BM44" s="51"/>
      <c r="BO44" s="90">
        <v>7.5949999999999998</v>
      </c>
      <c r="BP44" s="98">
        <f t="shared" si="23"/>
        <v>0</v>
      </c>
    </row>
    <row r="45" spans="1:68" ht="20.100000000000001" customHeight="1">
      <c r="A45" s="259" t="s">
        <v>10</v>
      </c>
      <c r="B45" s="18" t="s">
        <v>22</v>
      </c>
      <c r="C45" s="18">
        <v>20</v>
      </c>
      <c r="D45" s="107">
        <f t="shared" si="20"/>
        <v>0</v>
      </c>
      <c r="E45" s="47">
        <v>152.5</v>
      </c>
      <c r="F45" s="8">
        <f t="shared" si="21"/>
        <v>0</v>
      </c>
      <c r="H45" s="280"/>
      <c r="I45" s="282"/>
      <c r="J45" s="284"/>
      <c r="K45" s="288"/>
      <c r="L45" s="290"/>
      <c r="M45" s="292"/>
      <c r="N45" s="25"/>
      <c r="O45" s="22"/>
      <c r="P45" s="294"/>
      <c r="Q45" s="296"/>
      <c r="R45" s="14"/>
      <c r="S45" s="298"/>
      <c r="T45" s="58"/>
      <c r="U45" s="322"/>
      <c r="W45" s="20"/>
      <c r="X45" s="20"/>
      <c r="Y45" s="20"/>
      <c r="Z45" s="48">
        <f>AG45*$D45</f>
        <v>0</v>
      </c>
      <c r="AA45" s="20"/>
      <c r="AB45" s="20"/>
      <c r="AC45" s="20"/>
      <c r="AD45" s="59"/>
      <c r="AE45" s="59"/>
      <c r="AF45" s="59"/>
      <c r="AG45" s="59">
        <v>20</v>
      </c>
      <c r="AH45" s="59"/>
      <c r="AI45" s="59"/>
      <c r="AJ45" s="59"/>
      <c r="AL45" s="21"/>
      <c r="AM45" s="48">
        <f t="shared" si="22"/>
        <v>0</v>
      </c>
      <c r="AN45" s="48">
        <f>AZ45*$D45</f>
        <v>0</v>
      </c>
      <c r="AO45" s="21"/>
      <c r="AP45" s="21"/>
      <c r="AQ45" s="21"/>
      <c r="AR45" s="21"/>
      <c r="AS45" s="21"/>
      <c r="AT45" s="21"/>
      <c r="AU45" s="21"/>
      <c r="AV45" s="21"/>
      <c r="AX45" s="21"/>
      <c r="AY45" s="59">
        <v>12</v>
      </c>
      <c r="AZ45" s="59">
        <v>8</v>
      </c>
      <c r="BA45" s="21"/>
      <c r="BB45" s="21"/>
      <c r="BC45" s="21"/>
      <c r="BD45" s="21"/>
      <c r="BE45" s="21"/>
      <c r="BF45" s="21"/>
      <c r="BG45" s="21"/>
      <c r="BH45" s="21"/>
      <c r="BJ45" s="51"/>
      <c r="BK45" s="51"/>
      <c r="BL45" s="51"/>
      <c r="BM45" s="51"/>
      <c r="BO45" s="90">
        <v>6.13</v>
      </c>
      <c r="BP45" s="98">
        <f t="shared" si="23"/>
        <v>0</v>
      </c>
    </row>
    <row r="46" spans="1:68" ht="20.100000000000001" customHeight="1">
      <c r="A46" s="259" t="s">
        <v>11</v>
      </c>
      <c r="B46" s="18" t="s">
        <v>23</v>
      </c>
      <c r="C46" s="18">
        <v>10</v>
      </c>
      <c r="D46" s="107">
        <f t="shared" si="20"/>
        <v>0</v>
      </c>
      <c r="E46" s="47">
        <v>165</v>
      </c>
      <c r="F46" s="8">
        <f t="shared" si="21"/>
        <v>0</v>
      </c>
      <c r="H46" s="280"/>
      <c r="I46" s="282"/>
      <c r="J46" s="284"/>
      <c r="K46" s="288"/>
      <c r="L46" s="290"/>
      <c r="M46" s="292"/>
      <c r="N46" s="25"/>
      <c r="O46" s="22"/>
      <c r="P46" s="294"/>
      <c r="Q46" s="296"/>
      <c r="R46" s="14"/>
      <c r="S46" s="298"/>
      <c r="T46" s="58"/>
      <c r="U46" s="322"/>
      <c r="W46" s="20"/>
      <c r="X46" s="20"/>
      <c r="Y46" s="20"/>
      <c r="Z46" s="20"/>
      <c r="AA46" s="48">
        <f>AH46*$D46</f>
        <v>0</v>
      </c>
      <c r="AB46" s="20"/>
      <c r="AC46" s="20"/>
      <c r="AD46" s="59"/>
      <c r="AE46" s="59"/>
      <c r="AF46" s="59"/>
      <c r="AG46" s="59"/>
      <c r="AH46" s="59">
        <v>10</v>
      </c>
      <c r="AI46" s="59"/>
      <c r="AJ46" s="59"/>
      <c r="AL46" s="21"/>
      <c r="AM46" s="21"/>
      <c r="AN46" s="48">
        <f>AZ46*$D46</f>
        <v>0</v>
      </c>
      <c r="AO46" s="48">
        <f>BA46*$D46</f>
        <v>0</v>
      </c>
      <c r="AP46" s="21"/>
      <c r="AQ46" s="21"/>
      <c r="AR46" s="21"/>
      <c r="AS46" s="21"/>
      <c r="AT46" s="21"/>
      <c r="AU46" s="21"/>
      <c r="AV46" s="21"/>
      <c r="AX46" s="21"/>
      <c r="AY46" s="21"/>
      <c r="AZ46" s="59">
        <v>2</v>
      </c>
      <c r="BA46" s="59">
        <v>8</v>
      </c>
      <c r="BB46" s="21"/>
      <c r="BC46" s="21"/>
      <c r="BD46" s="21"/>
      <c r="BE46" s="21"/>
      <c r="BF46" s="21"/>
      <c r="BG46" s="21"/>
      <c r="BH46" s="21"/>
      <c r="BJ46" s="51"/>
      <c r="BK46" s="51"/>
      <c r="BL46" s="51"/>
      <c r="BM46" s="51"/>
      <c r="BO46" s="90">
        <v>8.7739999999999991</v>
      </c>
      <c r="BP46" s="98">
        <f t="shared" si="23"/>
        <v>0</v>
      </c>
    </row>
    <row r="47" spans="1:68" ht="20.100000000000001" customHeight="1">
      <c r="A47" s="259" t="s">
        <v>35</v>
      </c>
      <c r="B47" s="18" t="s">
        <v>23</v>
      </c>
      <c r="C47" s="18">
        <v>5</v>
      </c>
      <c r="D47" s="107">
        <f t="shared" si="20"/>
        <v>0</v>
      </c>
      <c r="E47" s="47">
        <v>102.5</v>
      </c>
      <c r="F47" s="8">
        <f t="shared" si="21"/>
        <v>0</v>
      </c>
      <c r="H47" s="280"/>
      <c r="I47" s="282"/>
      <c r="J47" s="284"/>
      <c r="K47" s="288"/>
      <c r="L47" s="290"/>
      <c r="M47" s="292"/>
      <c r="N47" s="25"/>
      <c r="O47" s="22"/>
      <c r="P47" s="294"/>
      <c r="Q47" s="296"/>
      <c r="R47" s="14"/>
      <c r="S47" s="298"/>
      <c r="T47" s="58"/>
      <c r="U47" s="322"/>
      <c r="W47" s="20"/>
      <c r="X47" s="20"/>
      <c r="Y47" s="20"/>
      <c r="Z47" s="20"/>
      <c r="AA47" s="48">
        <f>AH47*$D47</f>
        <v>0</v>
      </c>
      <c r="AB47" s="20"/>
      <c r="AC47" s="20"/>
      <c r="AD47" s="59"/>
      <c r="AE47" s="59"/>
      <c r="AF47" s="59"/>
      <c r="AG47" s="59"/>
      <c r="AH47" s="59">
        <v>5</v>
      </c>
      <c r="AI47" s="59"/>
      <c r="AJ47" s="59"/>
      <c r="AL47" s="21"/>
      <c r="AM47" s="21"/>
      <c r="AN47" s="48">
        <f>AZ47*$D47</f>
        <v>0</v>
      </c>
      <c r="AO47" s="48">
        <f>BA47*$D47</f>
        <v>0</v>
      </c>
      <c r="AP47" s="48">
        <f>BB47*$D47</f>
        <v>0</v>
      </c>
      <c r="AQ47" s="21"/>
      <c r="AR47" s="21"/>
      <c r="AS47" s="21"/>
      <c r="AT47" s="21"/>
      <c r="AU47" s="21"/>
      <c r="AV47" s="21"/>
      <c r="AX47" s="21"/>
      <c r="AY47" s="21"/>
      <c r="AZ47" s="59">
        <v>1</v>
      </c>
      <c r="BA47" s="59">
        <v>3</v>
      </c>
      <c r="BB47" s="59">
        <v>1</v>
      </c>
      <c r="BC47" s="21"/>
      <c r="BD47" s="21"/>
      <c r="BE47" s="21"/>
      <c r="BF47" s="21"/>
      <c r="BG47" s="21"/>
      <c r="BH47" s="21"/>
      <c r="BJ47" s="51"/>
      <c r="BK47" s="51"/>
      <c r="BL47" s="51"/>
      <c r="BM47" s="51"/>
      <c r="BO47" s="90">
        <v>6.0149999999999997</v>
      </c>
      <c r="BP47" s="98">
        <f t="shared" si="23"/>
        <v>0</v>
      </c>
    </row>
    <row r="48" spans="1:68" ht="20.100000000000001" customHeight="1">
      <c r="A48" s="259" t="s">
        <v>36</v>
      </c>
      <c r="B48" s="18" t="s">
        <v>23</v>
      </c>
      <c r="C48" s="18">
        <v>5</v>
      </c>
      <c r="D48" s="107">
        <f t="shared" si="20"/>
        <v>0</v>
      </c>
      <c r="E48" s="47">
        <v>137.5</v>
      </c>
      <c r="F48" s="8">
        <f t="shared" si="21"/>
        <v>0</v>
      </c>
      <c r="H48" s="280"/>
      <c r="I48" s="282"/>
      <c r="J48" s="284"/>
      <c r="K48" s="288"/>
      <c r="L48" s="290"/>
      <c r="M48" s="292"/>
      <c r="N48" s="25"/>
      <c r="O48" s="22"/>
      <c r="P48" s="294"/>
      <c r="Q48" s="296"/>
      <c r="R48" s="14"/>
      <c r="S48" s="298"/>
      <c r="T48" s="58"/>
      <c r="U48" s="322"/>
      <c r="W48" s="20"/>
      <c r="X48" s="20"/>
      <c r="Y48" s="20"/>
      <c r="Z48" s="20"/>
      <c r="AA48" s="48">
        <f>AH48*$D48</f>
        <v>0</v>
      </c>
      <c r="AB48" s="20"/>
      <c r="AC48" s="20"/>
      <c r="AD48" s="59"/>
      <c r="AE48" s="59"/>
      <c r="AF48" s="59"/>
      <c r="AG48" s="59"/>
      <c r="AH48" s="59">
        <v>5</v>
      </c>
      <c r="AI48" s="59"/>
      <c r="AJ48" s="59"/>
      <c r="AL48" s="21"/>
      <c r="AM48" s="21"/>
      <c r="AN48" s="21"/>
      <c r="AO48" s="48">
        <f>BA48*$D48</f>
        <v>0</v>
      </c>
      <c r="AP48" s="48">
        <f>BB48*$D48</f>
        <v>0</v>
      </c>
      <c r="AQ48" s="21"/>
      <c r="AR48" s="21"/>
      <c r="AS48" s="21"/>
      <c r="AT48" s="21"/>
      <c r="AU48" s="21"/>
      <c r="AV48" s="21"/>
      <c r="AX48" s="21"/>
      <c r="AY48" s="21"/>
      <c r="AZ48" s="21"/>
      <c r="BA48" s="59">
        <v>3</v>
      </c>
      <c r="BB48" s="59">
        <v>2</v>
      </c>
      <c r="BC48" s="21"/>
      <c r="BD48" s="21"/>
      <c r="BE48" s="21"/>
      <c r="BF48" s="21"/>
      <c r="BG48" s="21"/>
      <c r="BH48" s="21"/>
      <c r="BJ48" s="51"/>
      <c r="BK48" s="51"/>
      <c r="BL48" s="51"/>
      <c r="BM48" s="51"/>
      <c r="BO48" s="90">
        <v>8.2880000000000003</v>
      </c>
      <c r="BP48" s="98">
        <f t="shared" si="23"/>
        <v>0</v>
      </c>
    </row>
    <row r="49" spans="1:68" ht="20.100000000000001" customHeight="1">
      <c r="A49" s="259" t="s">
        <v>7</v>
      </c>
      <c r="B49" s="18" t="s">
        <v>20</v>
      </c>
      <c r="C49" s="18">
        <v>20</v>
      </c>
      <c r="D49" s="107">
        <f t="shared" si="20"/>
        <v>0</v>
      </c>
      <c r="E49" s="47">
        <v>97.5</v>
      </c>
      <c r="F49" s="8">
        <f t="shared" si="21"/>
        <v>0</v>
      </c>
      <c r="H49" s="280"/>
      <c r="I49" s="282"/>
      <c r="J49" s="284"/>
      <c r="K49" s="288"/>
      <c r="L49" s="290"/>
      <c r="M49" s="292"/>
      <c r="N49" s="25"/>
      <c r="O49" s="22"/>
      <c r="P49" s="294"/>
      <c r="Q49" s="296"/>
      <c r="R49" s="14"/>
      <c r="S49" s="298"/>
      <c r="T49" s="58"/>
      <c r="U49" s="322"/>
      <c r="W49" s="20"/>
      <c r="X49" s="48">
        <f>AE49*$D49</f>
        <v>0</v>
      </c>
      <c r="Y49" s="20"/>
      <c r="Z49" s="20"/>
      <c r="AA49" s="20"/>
      <c r="AB49" s="20"/>
      <c r="AC49" s="20"/>
      <c r="AD49" s="59"/>
      <c r="AE49" s="59">
        <v>20</v>
      </c>
      <c r="AF49" s="59"/>
      <c r="AG49" s="59"/>
      <c r="AH49" s="59"/>
      <c r="AI49" s="59"/>
      <c r="AJ49" s="59"/>
      <c r="AL49" s="48">
        <f>AX49*$D49</f>
        <v>0</v>
      </c>
      <c r="AM49" s="48">
        <f>AY49*$D49</f>
        <v>0</v>
      </c>
      <c r="AN49" s="21"/>
      <c r="AO49" s="21"/>
      <c r="AP49" s="21"/>
      <c r="AQ49" s="21"/>
      <c r="AR49" s="21"/>
      <c r="AS49" s="21"/>
      <c r="AT49" s="21"/>
      <c r="AU49" s="21"/>
      <c r="AV49" s="21"/>
      <c r="AX49" s="59">
        <v>16</v>
      </c>
      <c r="AY49" s="59">
        <v>4</v>
      </c>
      <c r="AZ49" s="21"/>
      <c r="BA49" s="21"/>
      <c r="BB49" s="21"/>
      <c r="BC49" s="21"/>
      <c r="BD49" s="21"/>
      <c r="BE49" s="21"/>
      <c r="BF49" s="21"/>
      <c r="BG49" s="21"/>
      <c r="BH49" s="21"/>
      <c r="BJ49" s="51"/>
      <c r="BK49" s="51"/>
      <c r="BL49" s="51"/>
      <c r="BM49" s="51"/>
      <c r="BO49" s="90">
        <v>2.5310000000000001</v>
      </c>
      <c r="BP49" s="98">
        <f t="shared" si="23"/>
        <v>0</v>
      </c>
    </row>
    <row r="50" spans="1:68" ht="20.100000000000001" customHeight="1">
      <c r="A50" s="259" t="s">
        <v>5</v>
      </c>
      <c r="B50" s="18" t="s">
        <v>21</v>
      </c>
      <c r="C50" s="18">
        <v>20</v>
      </c>
      <c r="D50" s="107">
        <f t="shared" si="20"/>
        <v>0</v>
      </c>
      <c r="E50" s="47">
        <v>125</v>
      </c>
      <c r="F50" s="8">
        <f t="shared" si="21"/>
        <v>0</v>
      </c>
      <c r="H50" s="280"/>
      <c r="I50" s="282"/>
      <c r="J50" s="284"/>
      <c r="K50" s="288"/>
      <c r="L50" s="290"/>
      <c r="M50" s="292"/>
      <c r="N50" s="25"/>
      <c r="O50" s="22"/>
      <c r="P50" s="294"/>
      <c r="Q50" s="296"/>
      <c r="R50" s="14"/>
      <c r="S50" s="298"/>
      <c r="T50" s="58"/>
      <c r="U50" s="322"/>
      <c r="W50" s="20"/>
      <c r="X50" s="20"/>
      <c r="Y50" s="48">
        <f>AF50*$D50</f>
        <v>0</v>
      </c>
      <c r="Z50" s="20"/>
      <c r="AA50" s="20"/>
      <c r="AB50" s="20"/>
      <c r="AC50" s="20"/>
      <c r="AD50" s="59"/>
      <c r="AE50" s="59"/>
      <c r="AF50" s="59">
        <v>20</v>
      </c>
      <c r="AG50" s="59"/>
      <c r="AH50" s="59"/>
      <c r="AI50" s="59"/>
      <c r="AJ50" s="59"/>
      <c r="AL50" s="21"/>
      <c r="AM50" s="48">
        <f t="shared" ref="AM50:AN52" si="25">AY50*$D50</f>
        <v>0</v>
      </c>
      <c r="AN50" s="48">
        <f t="shared" si="25"/>
        <v>0</v>
      </c>
      <c r="AO50" s="21"/>
      <c r="AP50" s="21"/>
      <c r="AQ50" s="21"/>
      <c r="AR50" s="21"/>
      <c r="AS50" s="21"/>
      <c r="AT50" s="21"/>
      <c r="AU50" s="21"/>
      <c r="AV50" s="21"/>
      <c r="AX50" s="21"/>
      <c r="AY50" s="59">
        <v>16</v>
      </c>
      <c r="AZ50" s="59">
        <v>4</v>
      </c>
      <c r="BA50" s="21"/>
      <c r="BB50" s="21"/>
      <c r="BC50" s="21"/>
      <c r="BD50" s="21"/>
      <c r="BE50" s="21"/>
      <c r="BF50" s="21"/>
      <c r="BG50" s="21"/>
      <c r="BH50" s="21"/>
      <c r="BJ50" s="51"/>
      <c r="BK50" s="51"/>
      <c r="BL50" s="51"/>
      <c r="BM50" s="51"/>
      <c r="BO50" s="90">
        <v>4.2</v>
      </c>
      <c r="BP50" s="98">
        <f t="shared" si="23"/>
        <v>0</v>
      </c>
    </row>
    <row r="51" spans="1:68" ht="20.100000000000001" customHeight="1">
      <c r="A51" s="259" t="s">
        <v>15</v>
      </c>
      <c r="B51" s="18" t="s">
        <v>22</v>
      </c>
      <c r="C51" s="18">
        <v>10</v>
      </c>
      <c r="D51" s="107">
        <f t="shared" si="20"/>
        <v>0</v>
      </c>
      <c r="E51" s="47">
        <v>132.5</v>
      </c>
      <c r="F51" s="8">
        <f t="shared" si="21"/>
        <v>0</v>
      </c>
      <c r="H51" s="280"/>
      <c r="I51" s="282"/>
      <c r="J51" s="284"/>
      <c r="K51" s="288"/>
      <c r="L51" s="290"/>
      <c r="M51" s="292"/>
      <c r="N51" s="25"/>
      <c r="O51" s="22"/>
      <c r="P51" s="294"/>
      <c r="Q51" s="296"/>
      <c r="R51" s="14"/>
      <c r="S51" s="298"/>
      <c r="T51" s="58"/>
      <c r="U51" s="322"/>
      <c r="W51" s="20"/>
      <c r="X51" s="20"/>
      <c r="Y51" s="20"/>
      <c r="Z51" s="48">
        <f>AG51*$D51</f>
        <v>0</v>
      </c>
      <c r="AA51" s="20"/>
      <c r="AB51" s="20"/>
      <c r="AC51" s="20"/>
      <c r="AD51" s="59"/>
      <c r="AE51" s="59"/>
      <c r="AF51" s="59"/>
      <c r="AG51" s="59">
        <v>10</v>
      </c>
      <c r="AH51" s="59"/>
      <c r="AI51" s="59"/>
      <c r="AJ51" s="59"/>
      <c r="AL51" s="48">
        <f>AX51*$D51</f>
        <v>0</v>
      </c>
      <c r="AM51" s="48">
        <f t="shared" si="25"/>
        <v>0</v>
      </c>
      <c r="AN51" s="48">
        <f t="shared" si="25"/>
        <v>0</v>
      </c>
      <c r="AO51" s="48">
        <f>BA51*$D51</f>
        <v>0</v>
      </c>
      <c r="AP51" s="21"/>
      <c r="AQ51" s="21"/>
      <c r="AR51" s="21"/>
      <c r="AS51" s="21"/>
      <c r="AT51" s="21"/>
      <c r="AU51" s="21"/>
      <c r="AV51" s="21"/>
      <c r="AX51" s="59">
        <v>1</v>
      </c>
      <c r="AY51" s="59">
        <v>1</v>
      </c>
      <c r="AZ51" s="59">
        <v>7</v>
      </c>
      <c r="BA51" s="59">
        <v>1</v>
      </c>
      <c r="BB51" s="21"/>
      <c r="BC51" s="21"/>
      <c r="BD51" s="21"/>
      <c r="BE51" s="21"/>
      <c r="BF51" s="21"/>
      <c r="BG51" s="21"/>
      <c r="BH51" s="21"/>
      <c r="BJ51" s="51"/>
      <c r="BK51" s="51"/>
      <c r="BL51" s="51"/>
      <c r="BM51" s="51"/>
      <c r="BO51" s="90">
        <v>6.0720000000000001</v>
      </c>
      <c r="BP51" s="98">
        <f t="shared" si="23"/>
        <v>0</v>
      </c>
    </row>
    <row r="52" spans="1:68" ht="20.100000000000001" customHeight="1">
      <c r="A52" s="259" t="s">
        <v>1</v>
      </c>
      <c r="B52" s="18" t="s">
        <v>22</v>
      </c>
      <c r="C52" s="18">
        <v>10</v>
      </c>
      <c r="D52" s="107">
        <f t="shared" si="20"/>
        <v>0</v>
      </c>
      <c r="E52" s="47">
        <v>130</v>
      </c>
      <c r="F52" s="8">
        <f t="shared" si="21"/>
        <v>0</v>
      </c>
      <c r="H52" s="280"/>
      <c r="I52" s="282"/>
      <c r="J52" s="284"/>
      <c r="K52" s="288"/>
      <c r="L52" s="290"/>
      <c r="M52" s="292"/>
      <c r="N52" s="25"/>
      <c r="O52" s="22"/>
      <c r="P52" s="294"/>
      <c r="Q52" s="296"/>
      <c r="R52" s="14"/>
      <c r="S52" s="298"/>
      <c r="T52" s="58"/>
      <c r="U52" s="322"/>
      <c r="W52" s="20"/>
      <c r="X52" s="20"/>
      <c r="Y52" s="20"/>
      <c r="Z52" s="48">
        <f>AG52*$D52</f>
        <v>0</v>
      </c>
      <c r="AA52" s="20"/>
      <c r="AB52" s="20"/>
      <c r="AC52" s="20"/>
      <c r="AD52" s="59"/>
      <c r="AE52" s="59"/>
      <c r="AF52" s="59"/>
      <c r="AG52" s="59">
        <v>10</v>
      </c>
      <c r="AH52" s="59"/>
      <c r="AI52" s="59"/>
      <c r="AJ52" s="59"/>
      <c r="AL52" s="21"/>
      <c r="AM52" s="48">
        <f t="shared" si="25"/>
        <v>0</v>
      </c>
      <c r="AN52" s="48">
        <f t="shared" si="25"/>
        <v>0</v>
      </c>
      <c r="AO52" s="48">
        <f>BA52*$D52</f>
        <v>0</v>
      </c>
      <c r="AP52" s="48">
        <f>BB52*$D52</f>
        <v>0</v>
      </c>
      <c r="AQ52" s="21"/>
      <c r="AR52" s="21"/>
      <c r="AS52" s="21"/>
      <c r="AT52" s="21"/>
      <c r="AU52" s="21"/>
      <c r="AV52" s="21"/>
      <c r="AX52" s="59">
        <v>1</v>
      </c>
      <c r="AY52" s="59">
        <v>3</v>
      </c>
      <c r="AZ52" s="59">
        <v>2</v>
      </c>
      <c r="BA52" s="59">
        <v>2</v>
      </c>
      <c r="BB52" s="59">
        <v>2</v>
      </c>
      <c r="BC52" s="21"/>
      <c r="BD52" s="21"/>
      <c r="BE52" s="21"/>
      <c r="BF52" s="21"/>
      <c r="BG52" s="21"/>
      <c r="BH52" s="21"/>
      <c r="BJ52" s="51"/>
      <c r="BK52" s="51"/>
      <c r="BL52" s="51"/>
      <c r="BM52" s="51"/>
      <c r="BO52" s="90">
        <v>6.51</v>
      </c>
      <c r="BP52" s="98">
        <f t="shared" si="23"/>
        <v>0</v>
      </c>
    </row>
    <row r="53" spans="1:68" ht="20.100000000000001" customHeight="1">
      <c r="A53" s="259" t="s">
        <v>2</v>
      </c>
      <c r="B53" s="18" t="s">
        <v>23</v>
      </c>
      <c r="C53" s="18">
        <v>5</v>
      </c>
      <c r="D53" s="107">
        <f t="shared" si="20"/>
        <v>0</v>
      </c>
      <c r="E53" s="47">
        <v>100</v>
      </c>
      <c r="F53" s="8">
        <f t="shared" si="21"/>
        <v>0</v>
      </c>
      <c r="H53" s="280"/>
      <c r="I53" s="282"/>
      <c r="J53" s="284"/>
      <c r="K53" s="288"/>
      <c r="L53" s="290"/>
      <c r="M53" s="292"/>
      <c r="N53" s="25"/>
      <c r="O53" s="22"/>
      <c r="P53" s="294"/>
      <c r="Q53" s="296"/>
      <c r="R53" s="14"/>
      <c r="S53" s="298"/>
      <c r="T53" s="58"/>
      <c r="U53" s="322"/>
      <c r="W53" s="20"/>
      <c r="X53" s="20"/>
      <c r="Y53" s="20"/>
      <c r="Z53" s="20"/>
      <c r="AA53" s="48">
        <f>AH53*$D53</f>
        <v>0</v>
      </c>
      <c r="AB53" s="20"/>
      <c r="AC53" s="20"/>
      <c r="AD53" s="59"/>
      <c r="AE53" s="59"/>
      <c r="AF53" s="59"/>
      <c r="AG53" s="59"/>
      <c r="AH53" s="59">
        <v>5</v>
      </c>
      <c r="AI53" s="59"/>
      <c r="AJ53" s="59"/>
      <c r="AL53" s="21"/>
      <c r="AM53" s="21"/>
      <c r="AN53" s="48">
        <f>AZ53*$D53</f>
        <v>0</v>
      </c>
      <c r="AO53" s="48">
        <f>BA53*$D53</f>
        <v>0</v>
      </c>
      <c r="AP53" s="48">
        <f>BB53*$D53</f>
        <v>0</v>
      </c>
      <c r="AQ53" s="21"/>
      <c r="AR53" s="21"/>
      <c r="AS53" s="21"/>
      <c r="AT53" s="21"/>
      <c r="AU53" s="21"/>
      <c r="AV53" s="21"/>
      <c r="AX53" s="21"/>
      <c r="AY53" s="21"/>
      <c r="AZ53" s="59">
        <v>1</v>
      </c>
      <c r="BA53" s="59">
        <v>3</v>
      </c>
      <c r="BB53" s="59">
        <v>1</v>
      </c>
      <c r="BC53" s="21"/>
      <c r="BD53" s="21"/>
      <c r="BE53" s="21"/>
      <c r="BF53" s="21"/>
      <c r="BG53" s="21"/>
      <c r="BH53" s="21"/>
      <c r="BJ53" s="51"/>
      <c r="BK53" s="51"/>
      <c r="BL53" s="51"/>
      <c r="BM53" s="51"/>
      <c r="BO53" s="90">
        <v>5.0819999999999999</v>
      </c>
      <c r="BP53" s="98">
        <f t="shared" si="23"/>
        <v>0</v>
      </c>
    </row>
    <row r="54" spans="1:68" ht="20.100000000000001" customHeight="1">
      <c r="A54" s="259" t="s">
        <v>3</v>
      </c>
      <c r="B54" s="18" t="s">
        <v>23</v>
      </c>
      <c r="C54" s="18">
        <v>5</v>
      </c>
      <c r="D54" s="107">
        <f t="shared" si="20"/>
        <v>0</v>
      </c>
      <c r="E54" s="47">
        <v>87.5</v>
      </c>
      <c r="F54" s="8">
        <f t="shared" si="21"/>
        <v>0</v>
      </c>
      <c r="H54" s="280"/>
      <c r="I54" s="282"/>
      <c r="J54" s="284"/>
      <c r="K54" s="288"/>
      <c r="L54" s="290"/>
      <c r="M54" s="292"/>
      <c r="N54" s="25"/>
      <c r="O54" s="22"/>
      <c r="P54" s="294"/>
      <c r="Q54" s="296"/>
      <c r="R54" s="14"/>
      <c r="S54" s="298"/>
      <c r="T54" s="58"/>
      <c r="U54" s="322"/>
      <c r="W54" s="20"/>
      <c r="X54" s="20"/>
      <c r="Y54" s="20"/>
      <c r="Z54" s="20"/>
      <c r="AA54" s="48">
        <f>AH54*$D54</f>
        <v>0</v>
      </c>
      <c r="AB54" s="20"/>
      <c r="AC54" s="20"/>
      <c r="AD54" s="59"/>
      <c r="AE54" s="59"/>
      <c r="AF54" s="59"/>
      <c r="AG54" s="59"/>
      <c r="AH54" s="59">
        <v>5</v>
      </c>
      <c r="AI54" s="59"/>
      <c r="AJ54" s="59"/>
      <c r="AL54" s="21"/>
      <c r="AM54" s="48">
        <f>AY54*$D54</f>
        <v>0</v>
      </c>
      <c r="AN54" s="21"/>
      <c r="AO54" s="48">
        <f>BA54*$D54</f>
        <v>0</v>
      </c>
      <c r="AP54" s="21"/>
      <c r="AQ54" s="21"/>
      <c r="AR54" s="21"/>
      <c r="AS54" s="21"/>
      <c r="AT54" s="21"/>
      <c r="AU54" s="21"/>
      <c r="AV54" s="21"/>
      <c r="AX54" s="21"/>
      <c r="AY54" s="59">
        <v>1</v>
      </c>
      <c r="AZ54" s="21"/>
      <c r="BA54" s="59">
        <v>4</v>
      </c>
      <c r="BB54" s="21"/>
      <c r="BC54" s="21"/>
      <c r="BD54" s="21"/>
      <c r="BE54" s="21"/>
      <c r="BF54" s="21"/>
      <c r="BG54" s="21"/>
      <c r="BH54" s="21"/>
      <c r="BJ54" s="51"/>
      <c r="BK54" s="51"/>
      <c r="BL54" s="51"/>
      <c r="BM54" s="51"/>
      <c r="BO54" s="90">
        <v>4.3780000000000001</v>
      </c>
      <c r="BP54" s="98">
        <f t="shared" si="23"/>
        <v>0</v>
      </c>
    </row>
    <row r="55" spans="1:68" ht="20.100000000000001" customHeight="1">
      <c r="A55" s="259" t="s">
        <v>4</v>
      </c>
      <c r="B55" s="18" t="s">
        <v>208</v>
      </c>
      <c r="C55" s="18">
        <v>10</v>
      </c>
      <c r="D55" s="107">
        <f t="shared" si="20"/>
        <v>0</v>
      </c>
      <c r="E55" s="47">
        <v>167.5</v>
      </c>
      <c r="F55" s="8">
        <f t="shared" si="21"/>
        <v>0</v>
      </c>
      <c r="H55" s="280"/>
      <c r="I55" s="282"/>
      <c r="J55" s="284"/>
      <c r="K55" s="288"/>
      <c r="L55" s="290"/>
      <c r="M55" s="292"/>
      <c r="N55" s="25"/>
      <c r="O55" s="22"/>
      <c r="P55" s="294"/>
      <c r="Q55" s="296"/>
      <c r="R55" s="14"/>
      <c r="S55" s="298"/>
      <c r="T55" s="58"/>
      <c r="U55" s="322"/>
      <c r="W55" s="20"/>
      <c r="X55" s="20"/>
      <c r="Y55" s="48">
        <f t="shared" ref="Y55:Z55" si="26">AF55*$D55</f>
        <v>0</v>
      </c>
      <c r="Z55" s="48">
        <f t="shared" si="26"/>
        <v>0</v>
      </c>
      <c r="AA55" s="48">
        <f>AH55*$D55</f>
        <v>0</v>
      </c>
      <c r="AB55" s="20"/>
      <c r="AC55" s="20"/>
      <c r="AD55" s="59"/>
      <c r="AE55" s="59"/>
      <c r="AF55" s="59">
        <v>2</v>
      </c>
      <c r="AG55" s="59">
        <v>7</v>
      </c>
      <c r="AH55" s="59">
        <v>1</v>
      </c>
      <c r="AI55" s="59"/>
      <c r="AJ55" s="59"/>
      <c r="AL55" s="48">
        <f>AX55*$D55</f>
        <v>0</v>
      </c>
      <c r="AM55" s="48">
        <f>AY55*$D55</f>
        <v>0</v>
      </c>
      <c r="AN55" s="48">
        <f>AZ55*$D55</f>
        <v>0</v>
      </c>
      <c r="AO55" s="48">
        <f>BA55*$D55</f>
        <v>0</v>
      </c>
      <c r="AP55" s="21"/>
      <c r="AQ55" s="21"/>
      <c r="AR55" s="21"/>
      <c r="AS55" s="21"/>
      <c r="AT55" s="21"/>
      <c r="AU55" s="21"/>
      <c r="AV55" s="21"/>
      <c r="AX55" s="59">
        <v>2</v>
      </c>
      <c r="AY55" s="59">
        <v>6</v>
      </c>
      <c r="AZ55" s="59">
        <v>1</v>
      </c>
      <c r="BA55" s="59">
        <v>1</v>
      </c>
      <c r="BB55" s="21"/>
      <c r="BC55" s="21"/>
      <c r="BD55" s="21"/>
      <c r="BE55" s="21"/>
      <c r="BF55" s="21"/>
      <c r="BG55" s="21"/>
      <c r="BH55" s="21"/>
      <c r="BJ55" s="51"/>
      <c r="BK55" s="51"/>
      <c r="BL55" s="51"/>
      <c r="BM55" s="51"/>
      <c r="BO55" s="90">
        <v>8.7119999999999997</v>
      </c>
      <c r="BP55" s="98">
        <f t="shared" si="23"/>
        <v>0</v>
      </c>
    </row>
    <row r="56" spans="1:68" ht="20.100000000000001" customHeight="1">
      <c r="A56" s="264"/>
      <c r="B56" s="9"/>
      <c r="C56" s="29"/>
      <c r="D56" s="16"/>
      <c r="E56" s="12"/>
      <c r="F56" s="108">
        <f>SUM(F38:F55)</f>
        <v>0</v>
      </c>
      <c r="H56" s="7">
        <f t="shared" ref="H56:T56" si="27">SUM(H38:H55)</f>
        <v>0</v>
      </c>
      <c r="I56" s="7">
        <f t="shared" si="27"/>
        <v>0</v>
      </c>
      <c r="J56" s="7">
        <f t="shared" si="27"/>
        <v>0</v>
      </c>
      <c r="K56" s="7">
        <f t="shared" si="27"/>
        <v>0</v>
      </c>
      <c r="L56" s="7">
        <f t="shared" si="27"/>
        <v>0</v>
      </c>
      <c r="M56" s="7">
        <f t="shared" si="27"/>
        <v>0</v>
      </c>
      <c r="N56" s="7">
        <f t="shared" si="27"/>
        <v>0</v>
      </c>
      <c r="O56" s="7">
        <f t="shared" si="27"/>
        <v>0</v>
      </c>
      <c r="P56" s="7">
        <f t="shared" si="27"/>
        <v>0</v>
      </c>
      <c r="Q56" s="7">
        <f t="shared" si="27"/>
        <v>0</v>
      </c>
      <c r="R56" s="7">
        <f t="shared" si="27"/>
        <v>0</v>
      </c>
      <c r="S56" s="7">
        <f t="shared" si="27"/>
        <v>0</v>
      </c>
      <c r="T56" s="7">
        <f t="shared" si="27"/>
        <v>0</v>
      </c>
      <c r="U56" s="7">
        <f t="shared" ref="U56" si="28">SUM(U38:U55)</f>
        <v>0</v>
      </c>
      <c r="W56" s="20"/>
      <c r="X56" s="13">
        <f>SUM(X38:X55)</f>
        <v>0</v>
      </c>
      <c r="Y56" s="13">
        <f>SUM(Y38:Y55)</f>
        <v>0</v>
      </c>
      <c r="Z56" s="13">
        <f>SUM(Z38:Z55)</f>
        <v>0</v>
      </c>
      <c r="AA56" s="13">
        <f>SUM(AA38:AA55)</f>
        <v>0</v>
      </c>
      <c r="AB56" s="13">
        <f>SUM(AB38:AB55)</f>
        <v>0</v>
      </c>
      <c r="AC56" s="20"/>
      <c r="AD56" s="21"/>
      <c r="AE56" s="21"/>
      <c r="AF56" s="21"/>
      <c r="AG56" s="21"/>
      <c r="AH56" s="21"/>
      <c r="AI56" s="21"/>
      <c r="AJ56" s="21"/>
      <c r="AL56" s="13">
        <f>SUM(AL38:AL55)</f>
        <v>0</v>
      </c>
      <c r="AM56" s="13">
        <f>SUM(AM38:AM55)</f>
        <v>0</v>
      </c>
      <c r="AN56" s="13">
        <f>SUM(AN38:AN55)</f>
        <v>0</v>
      </c>
      <c r="AO56" s="13">
        <f>SUM(AO38:AO55)</f>
        <v>0</v>
      </c>
      <c r="AP56" s="13">
        <f>SUM(AP38:AP55)</f>
        <v>0</v>
      </c>
      <c r="AQ56" s="21"/>
      <c r="AR56" s="21"/>
      <c r="AS56" s="21"/>
      <c r="AT56" s="21"/>
      <c r="AU56" s="21"/>
      <c r="AV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3"/>
      <c r="BJ56" s="51"/>
      <c r="BK56" s="51"/>
      <c r="BL56" s="51"/>
      <c r="BM56" s="51"/>
      <c r="BO56" s="51"/>
      <c r="BP56" s="100">
        <f>SUM(BP38:BP55)</f>
        <v>0</v>
      </c>
    </row>
    <row r="57" spans="1:68" ht="20.100000000000001" customHeight="1">
      <c r="A57" s="28" t="s">
        <v>19</v>
      </c>
      <c r="B57" s="16"/>
      <c r="C57" s="16"/>
      <c r="D57" s="16"/>
      <c r="E57" s="12"/>
      <c r="F57" s="12"/>
      <c r="H57" s="16"/>
      <c r="I57" s="16"/>
      <c r="J57" s="16"/>
      <c r="K57" s="16"/>
      <c r="L57" s="16"/>
      <c r="M57" s="16"/>
      <c r="N57" s="17"/>
      <c r="O57" s="16"/>
      <c r="P57" s="16"/>
      <c r="Q57" s="16"/>
      <c r="R57" s="16"/>
      <c r="S57" s="16"/>
      <c r="T57" s="16"/>
      <c r="U57" s="16"/>
      <c r="W57" s="6" t="s">
        <v>61</v>
      </c>
      <c r="X57" s="6" t="s">
        <v>20</v>
      </c>
      <c r="Y57" s="6" t="s">
        <v>21</v>
      </c>
      <c r="Z57" s="6" t="s">
        <v>22</v>
      </c>
      <c r="AA57" s="6" t="s">
        <v>23</v>
      </c>
      <c r="AB57" s="6" t="s">
        <v>6</v>
      </c>
      <c r="AC57" s="6" t="s">
        <v>24</v>
      </c>
      <c r="AD57" s="13" t="s">
        <v>61</v>
      </c>
      <c r="AE57" s="13" t="s">
        <v>20</v>
      </c>
      <c r="AF57" s="13" t="s">
        <v>21</v>
      </c>
      <c r="AG57" s="13" t="s">
        <v>22</v>
      </c>
      <c r="AH57" s="13" t="s">
        <v>23</v>
      </c>
      <c r="AI57" s="13" t="s">
        <v>6</v>
      </c>
      <c r="AJ57" s="13" t="s">
        <v>24</v>
      </c>
      <c r="AL57" s="6" t="s">
        <v>48</v>
      </c>
      <c r="AM57" s="6" t="s">
        <v>49</v>
      </c>
      <c r="AN57" s="6" t="s">
        <v>50</v>
      </c>
      <c r="AO57" s="6" t="s">
        <v>52</v>
      </c>
      <c r="AP57" s="6" t="s">
        <v>54</v>
      </c>
      <c r="AQ57" s="6" t="s">
        <v>55</v>
      </c>
      <c r="AR57" s="6" t="s">
        <v>56</v>
      </c>
      <c r="AS57" s="6" t="s">
        <v>57</v>
      </c>
      <c r="AT57" s="6" t="s">
        <v>58</v>
      </c>
      <c r="AU57" s="6" t="s">
        <v>239</v>
      </c>
      <c r="AV57" s="6" t="s">
        <v>240</v>
      </c>
      <c r="AX57" s="13" t="s">
        <v>48</v>
      </c>
      <c r="AY57" s="13" t="s">
        <v>49</v>
      </c>
      <c r="AZ57" s="13" t="s">
        <v>50</v>
      </c>
      <c r="BA57" s="13" t="s">
        <v>52</v>
      </c>
      <c r="BB57" s="13" t="s">
        <v>54</v>
      </c>
      <c r="BC57" s="13" t="s">
        <v>55</v>
      </c>
      <c r="BD57" s="13" t="s">
        <v>56</v>
      </c>
      <c r="BE57" s="13" t="s">
        <v>57</v>
      </c>
      <c r="BF57" s="13" t="s">
        <v>58</v>
      </c>
      <c r="BG57" s="13" t="s">
        <v>239</v>
      </c>
      <c r="BH57" s="13" t="s">
        <v>240</v>
      </c>
      <c r="BI57" s="3"/>
      <c r="BJ57" s="73" t="s">
        <v>49</v>
      </c>
      <c r="BK57" s="73" t="s">
        <v>52</v>
      </c>
      <c r="BL57" s="39" t="s">
        <v>49</v>
      </c>
      <c r="BM57" s="39" t="s">
        <v>52</v>
      </c>
      <c r="BO57" s="72" t="s">
        <v>68</v>
      </c>
      <c r="BP57" s="72" t="s">
        <v>69</v>
      </c>
    </row>
    <row r="58" spans="1:68" ht="20.100000000000001" customHeight="1">
      <c r="A58" s="257" t="s">
        <v>0</v>
      </c>
      <c r="B58" s="144" t="s">
        <v>208</v>
      </c>
      <c r="C58" s="32">
        <v>15</v>
      </c>
      <c r="D58" s="107">
        <f t="shared" ref="D58:D66" si="29">SUM(H58:U58)</f>
        <v>0</v>
      </c>
      <c r="E58" s="184">
        <v>310</v>
      </c>
      <c r="F58" s="8">
        <f t="shared" ref="F58:F66" si="30">D58*E58*(100-$C$2)/100</f>
        <v>0</v>
      </c>
      <c r="G58" s="3"/>
      <c r="H58" s="280"/>
      <c r="I58" s="282"/>
      <c r="J58" s="284"/>
      <c r="K58" s="288"/>
      <c r="L58" s="290"/>
      <c r="M58" s="292"/>
      <c r="N58" s="25"/>
      <c r="O58" s="22"/>
      <c r="P58" s="294"/>
      <c r="Q58" s="296"/>
      <c r="R58" s="14"/>
      <c r="S58" s="298"/>
      <c r="T58" s="58"/>
      <c r="U58" s="322"/>
      <c r="V58" s="3"/>
      <c r="W58" s="20"/>
      <c r="X58" s="20"/>
      <c r="Y58" s="48">
        <f>AF58*$D58</f>
        <v>0</v>
      </c>
      <c r="Z58" s="48">
        <f>AG58*$D58</f>
        <v>0</v>
      </c>
      <c r="AA58" s="48">
        <f>AH58*$D58</f>
        <v>0</v>
      </c>
      <c r="AB58" s="20"/>
      <c r="AC58" s="20"/>
      <c r="AD58" s="59"/>
      <c r="AE58" s="59"/>
      <c r="AF58" s="59">
        <v>2</v>
      </c>
      <c r="AG58" s="59">
        <v>11</v>
      </c>
      <c r="AH58" s="59">
        <v>2</v>
      </c>
      <c r="AI58" s="59"/>
      <c r="AJ58" s="59"/>
      <c r="AK58" s="3"/>
      <c r="AL58" s="48">
        <f>AX58*$D58</f>
        <v>0</v>
      </c>
      <c r="AM58" s="48">
        <f>AY58*$D58</f>
        <v>0</v>
      </c>
      <c r="AN58" s="48">
        <f>AZ58*$D58</f>
        <v>0</v>
      </c>
      <c r="AO58" s="48">
        <f>BA58*$D58</f>
        <v>0</v>
      </c>
      <c r="AP58" s="48">
        <f>BB58*$D58</f>
        <v>0</v>
      </c>
      <c r="AQ58" s="21"/>
      <c r="AR58" s="21"/>
      <c r="AS58" s="21"/>
      <c r="AT58" s="21"/>
      <c r="AU58" s="21"/>
      <c r="AV58" s="21"/>
      <c r="AW58" s="3"/>
      <c r="AX58" s="59">
        <v>1</v>
      </c>
      <c r="AY58" s="59">
        <v>2</v>
      </c>
      <c r="AZ58" s="59">
        <v>7</v>
      </c>
      <c r="BA58" s="59">
        <v>3</v>
      </c>
      <c r="BB58" s="59">
        <v>2</v>
      </c>
      <c r="BC58" s="21"/>
      <c r="BD58" s="21"/>
      <c r="BE58" s="21"/>
      <c r="BF58" s="21"/>
      <c r="BG58" s="21"/>
      <c r="BH58" s="21"/>
      <c r="BJ58" s="51"/>
      <c r="BK58" s="51"/>
      <c r="BL58" s="51"/>
      <c r="BM58" s="51"/>
      <c r="BO58" s="90">
        <v>18.475999999999999</v>
      </c>
      <c r="BP58" s="98">
        <f t="shared" ref="BP58:BP66" si="31">BO58*D58</f>
        <v>0</v>
      </c>
    </row>
    <row r="59" spans="1:68" ht="20.100000000000001" customHeight="1">
      <c r="A59" s="260" t="s">
        <v>168</v>
      </c>
      <c r="B59" s="32" t="s">
        <v>21</v>
      </c>
      <c r="C59" s="32">
        <v>5</v>
      </c>
      <c r="D59" s="107">
        <f t="shared" si="29"/>
        <v>0</v>
      </c>
      <c r="E59" s="30">
        <v>57.5</v>
      </c>
      <c r="F59" s="8">
        <f t="shared" si="30"/>
        <v>0</v>
      </c>
      <c r="G59" s="3"/>
      <c r="H59" s="280"/>
      <c r="I59" s="306"/>
      <c r="J59" s="307"/>
      <c r="K59" s="309"/>
      <c r="L59" s="310"/>
      <c r="M59" s="312"/>
      <c r="N59" s="25"/>
      <c r="O59" s="22"/>
      <c r="P59" s="294"/>
      <c r="Q59" s="319"/>
      <c r="R59" s="62"/>
      <c r="S59" s="320"/>
      <c r="T59" s="65"/>
      <c r="U59" s="323"/>
      <c r="V59" s="3"/>
      <c r="W59" s="20"/>
      <c r="X59" s="20"/>
      <c r="Y59" s="48">
        <f>AF59*$D59</f>
        <v>0</v>
      </c>
      <c r="Z59" s="20"/>
      <c r="AA59" s="20"/>
      <c r="AB59" s="20"/>
      <c r="AC59" s="20"/>
      <c r="AD59" s="59"/>
      <c r="AE59" s="59"/>
      <c r="AF59" s="59">
        <v>5</v>
      </c>
      <c r="AG59" s="59"/>
      <c r="AH59" s="59"/>
      <c r="AI59" s="59"/>
      <c r="AJ59" s="59"/>
      <c r="AK59" s="3"/>
      <c r="AL59" s="48">
        <f t="shared" ref="AL59:AL64" si="32">AX59*$D59</f>
        <v>0</v>
      </c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3"/>
      <c r="AX59" s="59">
        <v>5</v>
      </c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J59" s="51"/>
      <c r="BK59" s="51"/>
      <c r="BL59" s="51"/>
      <c r="BM59" s="51"/>
      <c r="BO59" s="90">
        <v>2.5</v>
      </c>
      <c r="BP59" s="98">
        <f t="shared" si="31"/>
        <v>0</v>
      </c>
    </row>
    <row r="60" spans="1:68" ht="20.100000000000001" customHeight="1">
      <c r="A60" s="258" t="s">
        <v>155</v>
      </c>
      <c r="B60" s="19" t="s">
        <v>22</v>
      </c>
      <c r="C60" s="19">
        <v>5</v>
      </c>
      <c r="D60" s="107">
        <f t="shared" si="29"/>
        <v>0</v>
      </c>
      <c r="E60" s="30">
        <v>52.5</v>
      </c>
      <c r="F60" s="8">
        <f t="shared" si="30"/>
        <v>0</v>
      </c>
      <c r="H60" s="280"/>
      <c r="I60" s="306"/>
      <c r="J60" s="307"/>
      <c r="K60" s="309"/>
      <c r="L60" s="310"/>
      <c r="M60" s="312"/>
      <c r="N60" s="25"/>
      <c r="O60" s="22"/>
      <c r="P60" s="294"/>
      <c r="Q60" s="319"/>
      <c r="R60" s="62"/>
      <c r="S60" s="320"/>
      <c r="T60" s="65"/>
      <c r="U60" s="323"/>
      <c r="W60" s="20"/>
      <c r="X60" s="20"/>
      <c r="Y60" s="20"/>
      <c r="Z60" s="48">
        <f t="shared" ref="Z60:Z66" si="33">AG60*$D60</f>
        <v>0</v>
      </c>
      <c r="AA60" s="20"/>
      <c r="AB60" s="20"/>
      <c r="AC60" s="20"/>
      <c r="AD60" s="59"/>
      <c r="AE60" s="59"/>
      <c r="AF60" s="59"/>
      <c r="AG60" s="59">
        <v>5</v>
      </c>
      <c r="AH60" s="59"/>
      <c r="AI60" s="59"/>
      <c r="AJ60" s="59"/>
      <c r="AL60" s="48">
        <f t="shared" si="32"/>
        <v>0</v>
      </c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X60" s="59">
        <v>5</v>
      </c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J60" s="51"/>
      <c r="BK60" s="51"/>
      <c r="BL60" s="51"/>
      <c r="BM60" s="51"/>
      <c r="BO60" s="19">
        <v>2.2000000000000002</v>
      </c>
      <c r="BP60" s="98">
        <f t="shared" si="31"/>
        <v>0</v>
      </c>
    </row>
    <row r="61" spans="1:68" ht="20.100000000000001" customHeight="1">
      <c r="A61" s="258" t="s">
        <v>169</v>
      </c>
      <c r="B61" s="19" t="s">
        <v>22</v>
      </c>
      <c r="C61" s="19">
        <v>5</v>
      </c>
      <c r="D61" s="107">
        <f t="shared" si="29"/>
        <v>0</v>
      </c>
      <c r="E61" s="30">
        <v>72.5</v>
      </c>
      <c r="F61" s="8">
        <f t="shared" si="30"/>
        <v>0</v>
      </c>
      <c r="H61" s="280"/>
      <c r="I61" s="306"/>
      <c r="J61" s="307"/>
      <c r="K61" s="309"/>
      <c r="L61" s="310"/>
      <c r="M61" s="312"/>
      <c r="N61" s="25"/>
      <c r="O61" s="22"/>
      <c r="P61" s="294"/>
      <c r="Q61" s="319"/>
      <c r="R61" s="62"/>
      <c r="S61" s="320"/>
      <c r="T61" s="65"/>
      <c r="U61" s="323"/>
      <c r="W61" s="20"/>
      <c r="X61" s="20"/>
      <c r="Y61" s="20"/>
      <c r="Z61" s="48">
        <f t="shared" si="33"/>
        <v>0</v>
      </c>
      <c r="AA61" s="20"/>
      <c r="AB61" s="20"/>
      <c r="AC61" s="20"/>
      <c r="AD61" s="59"/>
      <c r="AE61" s="59"/>
      <c r="AF61" s="59"/>
      <c r="AG61" s="59">
        <v>5</v>
      </c>
      <c r="AH61" s="59"/>
      <c r="AI61" s="59"/>
      <c r="AJ61" s="59"/>
      <c r="AL61" s="48">
        <f t="shared" si="32"/>
        <v>0</v>
      </c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X61" s="59">
        <v>5</v>
      </c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J61" s="51"/>
      <c r="BK61" s="51"/>
      <c r="BL61" s="51"/>
      <c r="BM61" s="51"/>
      <c r="BO61" s="19">
        <v>3.4</v>
      </c>
      <c r="BP61" s="98">
        <f t="shared" si="31"/>
        <v>0</v>
      </c>
    </row>
    <row r="62" spans="1:68" ht="20.100000000000001" customHeight="1">
      <c r="A62" s="258" t="s">
        <v>241</v>
      </c>
      <c r="B62" s="19" t="s">
        <v>22</v>
      </c>
      <c r="C62" s="19">
        <v>5</v>
      </c>
      <c r="D62" s="107">
        <f t="shared" si="29"/>
        <v>0</v>
      </c>
      <c r="E62" s="30">
        <v>95</v>
      </c>
      <c r="F62" s="8">
        <f t="shared" si="30"/>
        <v>0</v>
      </c>
      <c r="H62" s="280"/>
      <c r="I62" s="306"/>
      <c r="J62" s="307"/>
      <c r="K62" s="309"/>
      <c r="L62" s="310"/>
      <c r="M62" s="312"/>
      <c r="N62" s="25"/>
      <c r="O62" s="22"/>
      <c r="P62" s="294"/>
      <c r="Q62" s="319"/>
      <c r="R62" s="62"/>
      <c r="S62" s="320"/>
      <c r="T62" s="65"/>
      <c r="U62" s="323"/>
      <c r="W62" s="20"/>
      <c r="X62" s="20"/>
      <c r="Y62" s="20"/>
      <c r="Z62" s="48">
        <f t="shared" si="33"/>
        <v>0</v>
      </c>
      <c r="AA62" s="20"/>
      <c r="AB62" s="20"/>
      <c r="AC62" s="20"/>
      <c r="AD62" s="59"/>
      <c r="AE62" s="59"/>
      <c r="AF62" s="59"/>
      <c r="AG62" s="59">
        <v>5</v>
      </c>
      <c r="AH62" s="59"/>
      <c r="AI62" s="59"/>
      <c r="AJ62" s="59"/>
      <c r="AL62" s="48">
        <f t="shared" si="32"/>
        <v>0</v>
      </c>
      <c r="AM62" s="48">
        <f>AY62*$D62</f>
        <v>0</v>
      </c>
      <c r="AN62" s="48">
        <f>AZ62*$D62</f>
        <v>0</v>
      </c>
      <c r="AO62" s="21"/>
      <c r="AP62" s="21"/>
      <c r="AQ62" s="21"/>
      <c r="AR62" s="21"/>
      <c r="AS62" s="21"/>
      <c r="AT62" s="21"/>
      <c r="AU62" s="21"/>
      <c r="AV62" s="21"/>
      <c r="AX62" s="59">
        <v>1</v>
      </c>
      <c r="AY62" s="59">
        <v>1</v>
      </c>
      <c r="AZ62" s="59">
        <v>3</v>
      </c>
      <c r="BA62" s="21"/>
      <c r="BB62" s="21"/>
      <c r="BC62" s="21"/>
      <c r="BD62" s="21"/>
      <c r="BE62" s="21"/>
      <c r="BF62" s="21"/>
      <c r="BG62" s="21"/>
      <c r="BH62" s="21"/>
      <c r="BJ62" s="51"/>
      <c r="BK62" s="51"/>
      <c r="BL62" s="51"/>
      <c r="BM62" s="51"/>
      <c r="BO62" s="19">
        <v>4.7</v>
      </c>
      <c r="BP62" s="98">
        <f t="shared" si="31"/>
        <v>0</v>
      </c>
    </row>
    <row r="63" spans="1:68" ht="20.100000000000001" customHeight="1">
      <c r="A63" s="258" t="s">
        <v>18</v>
      </c>
      <c r="B63" s="144" t="s">
        <v>208</v>
      </c>
      <c r="C63" s="19">
        <v>15</v>
      </c>
      <c r="D63" s="107">
        <f t="shared" si="29"/>
        <v>0</v>
      </c>
      <c r="E63" s="30">
        <v>235</v>
      </c>
      <c r="F63" s="8">
        <f t="shared" si="30"/>
        <v>0</v>
      </c>
      <c r="G63" s="3"/>
      <c r="H63" s="280"/>
      <c r="I63" s="282"/>
      <c r="J63" s="284"/>
      <c r="K63" s="288"/>
      <c r="L63" s="290"/>
      <c r="M63" s="292"/>
      <c r="N63" s="25"/>
      <c r="O63" s="22"/>
      <c r="P63" s="294"/>
      <c r="Q63" s="296"/>
      <c r="R63" s="14"/>
      <c r="S63" s="298"/>
      <c r="T63" s="58"/>
      <c r="U63" s="322"/>
      <c r="V63" s="3"/>
      <c r="W63" s="20"/>
      <c r="X63" s="20"/>
      <c r="Y63" s="48">
        <f>AF63*$D63</f>
        <v>0</v>
      </c>
      <c r="Z63" s="48">
        <f t="shared" si="33"/>
        <v>0</v>
      </c>
      <c r="AA63" s="48">
        <f>AH63*$D63</f>
        <v>0</v>
      </c>
      <c r="AB63" s="20"/>
      <c r="AC63" s="20"/>
      <c r="AD63" s="59"/>
      <c r="AE63" s="59"/>
      <c r="AF63" s="59">
        <v>7</v>
      </c>
      <c r="AG63" s="59">
        <v>5</v>
      </c>
      <c r="AH63" s="59">
        <v>3</v>
      </c>
      <c r="AI63" s="59"/>
      <c r="AJ63" s="59"/>
      <c r="AK63" s="3"/>
      <c r="AL63" s="48">
        <f t="shared" si="32"/>
        <v>0</v>
      </c>
      <c r="AM63" s="48">
        <f>AY63*$D63</f>
        <v>0</v>
      </c>
      <c r="AN63" s="48">
        <f>AZ63*$D63</f>
        <v>0</v>
      </c>
      <c r="AO63" s="48">
        <f>BA63*$D63</f>
        <v>0</v>
      </c>
      <c r="AP63" s="48">
        <f>BB63*$D63</f>
        <v>0</v>
      </c>
      <c r="AQ63" s="21"/>
      <c r="AR63" s="21"/>
      <c r="AS63" s="21"/>
      <c r="AT63" s="21"/>
      <c r="AU63" s="21"/>
      <c r="AV63" s="21"/>
      <c r="AW63" s="3"/>
      <c r="AX63" s="59">
        <v>3</v>
      </c>
      <c r="AY63" s="59">
        <v>1</v>
      </c>
      <c r="AZ63" s="59">
        <v>4</v>
      </c>
      <c r="BA63" s="59">
        <v>5</v>
      </c>
      <c r="BB63" s="59">
        <v>2</v>
      </c>
      <c r="BC63" s="21"/>
      <c r="BD63" s="21"/>
      <c r="BE63" s="21"/>
      <c r="BF63" s="21"/>
      <c r="BG63" s="21"/>
      <c r="BH63" s="21"/>
      <c r="BJ63" s="51"/>
      <c r="BK63" s="51"/>
      <c r="BL63" s="51"/>
      <c r="BM63" s="51"/>
      <c r="BO63" s="90">
        <v>13.55</v>
      </c>
      <c r="BP63" s="98">
        <f t="shared" si="31"/>
        <v>0</v>
      </c>
    </row>
    <row r="64" spans="1:68" ht="20.100000000000001" customHeight="1">
      <c r="A64" s="258" t="s">
        <v>170</v>
      </c>
      <c r="B64" s="19" t="s">
        <v>22</v>
      </c>
      <c r="C64" s="19">
        <v>5</v>
      </c>
      <c r="D64" s="107">
        <f t="shared" si="29"/>
        <v>0</v>
      </c>
      <c r="E64" s="30">
        <v>80</v>
      </c>
      <c r="F64" s="8">
        <f t="shared" si="30"/>
        <v>0</v>
      </c>
      <c r="G64" s="3"/>
      <c r="H64" s="280"/>
      <c r="I64" s="306"/>
      <c r="J64" s="307"/>
      <c r="K64" s="309"/>
      <c r="L64" s="310"/>
      <c r="M64" s="312"/>
      <c r="N64" s="25"/>
      <c r="O64" s="22"/>
      <c r="P64" s="294"/>
      <c r="Q64" s="319"/>
      <c r="R64" s="62"/>
      <c r="S64" s="320"/>
      <c r="T64" s="65"/>
      <c r="U64" s="323"/>
      <c r="V64" s="3"/>
      <c r="W64" s="20"/>
      <c r="X64" s="20"/>
      <c r="Y64" s="20"/>
      <c r="Z64" s="48">
        <f t="shared" si="33"/>
        <v>0</v>
      </c>
      <c r="AA64" s="20"/>
      <c r="AB64" s="20"/>
      <c r="AC64" s="20"/>
      <c r="AD64" s="59"/>
      <c r="AE64" s="59"/>
      <c r="AF64" s="59"/>
      <c r="AG64" s="59">
        <v>5</v>
      </c>
      <c r="AH64" s="59"/>
      <c r="AI64" s="59"/>
      <c r="AJ64" s="59"/>
      <c r="AK64" s="3"/>
      <c r="AL64" s="48">
        <f t="shared" si="32"/>
        <v>0</v>
      </c>
      <c r="AM64" s="48">
        <f>AY64*$D64</f>
        <v>0</v>
      </c>
      <c r="AN64" s="21"/>
      <c r="AO64" s="21"/>
      <c r="AP64" s="21"/>
      <c r="AQ64" s="21"/>
      <c r="AR64" s="21"/>
      <c r="AS64" s="21"/>
      <c r="AT64" s="21"/>
      <c r="AU64" s="21"/>
      <c r="AV64" s="21"/>
      <c r="AW64" s="3"/>
      <c r="AX64" s="59">
        <v>3</v>
      </c>
      <c r="AY64" s="59">
        <v>2</v>
      </c>
      <c r="AZ64" s="21"/>
      <c r="BA64" s="21"/>
      <c r="BB64" s="21"/>
      <c r="BC64" s="21"/>
      <c r="BD64" s="21"/>
      <c r="BE64" s="21"/>
      <c r="BF64" s="21"/>
      <c r="BG64" s="21"/>
      <c r="BH64" s="21"/>
      <c r="BJ64" s="51"/>
      <c r="BK64" s="51"/>
      <c r="BL64" s="51"/>
      <c r="BM64" s="51"/>
      <c r="BO64" s="90">
        <v>3.8</v>
      </c>
      <c r="BP64" s="98">
        <f t="shared" si="31"/>
        <v>0</v>
      </c>
    </row>
    <row r="65" spans="1:68" ht="20.100000000000001" customHeight="1">
      <c r="A65" s="265" t="s">
        <v>108</v>
      </c>
      <c r="B65" s="19" t="s">
        <v>22</v>
      </c>
      <c r="C65" s="19">
        <v>5</v>
      </c>
      <c r="D65" s="107">
        <f t="shared" si="29"/>
        <v>0</v>
      </c>
      <c r="E65" s="30">
        <v>87.5</v>
      </c>
      <c r="F65" s="8">
        <f t="shared" si="30"/>
        <v>0</v>
      </c>
      <c r="H65" s="280"/>
      <c r="I65" s="306"/>
      <c r="J65" s="307"/>
      <c r="K65" s="309"/>
      <c r="L65" s="310"/>
      <c r="M65" s="312"/>
      <c r="N65" s="25"/>
      <c r="O65" s="22"/>
      <c r="P65" s="294"/>
      <c r="Q65" s="319"/>
      <c r="R65" s="62"/>
      <c r="S65" s="320"/>
      <c r="T65" s="65"/>
      <c r="U65" s="323"/>
      <c r="W65" s="20"/>
      <c r="X65" s="20"/>
      <c r="Y65" s="20"/>
      <c r="Z65" s="48">
        <f t="shared" si="33"/>
        <v>0</v>
      </c>
      <c r="AA65" s="20"/>
      <c r="AB65" s="20"/>
      <c r="AC65" s="20"/>
      <c r="AD65" s="59"/>
      <c r="AE65" s="59"/>
      <c r="AF65" s="59"/>
      <c r="AG65" s="59">
        <v>5</v>
      </c>
      <c r="AH65" s="59"/>
      <c r="AI65" s="59"/>
      <c r="AJ65" s="59"/>
      <c r="AL65" s="21"/>
      <c r="AM65" s="48">
        <f>AY65*$D65</f>
        <v>0</v>
      </c>
      <c r="AN65" s="21"/>
      <c r="AO65" s="21"/>
      <c r="AP65" s="21"/>
      <c r="AQ65" s="21"/>
      <c r="AR65" s="21"/>
      <c r="AS65" s="21"/>
      <c r="AT65" s="21"/>
      <c r="AU65" s="21"/>
      <c r="AV65" s="21"/>
      <c r="AX65" s="59"/>
      <c r="AY65" s="59">
        <v>5</v>
      </c>
      <c r="AZ65" s="21"/>
      <c r="BA65" s="21"/>
      <c r="BB65" s="21"/>
      <c r="BC65" s="21"/>
      <c r="BD65" s="21"/>
      <c r="BE65" s="21"/>
      <c r="BF65" s="21"/>
      <c r="BG65" s="21"/>
      <c r="BH65" s="21"/>
      <c r="BJ65" s="51"/>
      <c r="BK65" s="51"/>
      <c r="BL65" s="51"/>
      <c r="BM65" s="51"/>
      <c r="BO65" s="19">
        <v>4.2</v>
      </c>
      <c r="BP65" s="98">
        <f t="shared" si="31"/>
        <v>0</v>
      </c>
    </row>
    <row r="66" spans="1:68" ht="19.5" customHeight="1">
      <c r="A66" s="266" t="s">
        <v>16</v>
      </c>
      <c r="B66" s="144" t="s">
        <v>208</v>
      </c>
      <c r="C66" s="18">
        <v>15</v>
      </c>
      <c r="D66" s="107">
        <f t="shared" si="29"/>
        <v>0</v>
      </c>
      <c r="E66" s="8">
        <v>220</v>
      </c>
      <c r="F66" s="8">
        <f t="shared" si="30"/>
        <v>0</v>
      </c>
      <c r="H66" s="280"/>
      <c r="I66" s="282"/>
      <c r="J66" s="284"/>
      <c r="K66" s="288"/>
      <c r="L66" s="290"/>
      <c r="M66" s="292"/>
      <c r="N66" s="25"/>
      <c r="O66" s="22"/>
      <c r="P66" s="294"/>
      <c r="Q66" s="296"/>
      <c r="R66" s="14"/>
      <c r="S66" s="298"/>
      <c r="T66" s="58"/>
      <c r="U66" s="322"/>
      <c r="W66" s="20"/>
      <c r="X66" s="20"/>
      <c r="Y66" s="48">
        <f>AF66*$D66</f>
        <v>0</v>
      </c>
      <c r="Z66" s="48">
        <f t="shared" si="33"/>
        <v>0</v>
      </c>
      <c r="AA66" s="48">
        <f>AH66*$D66</f>
        <v>0</v>
      </c>
      <c r="AB66" s="20"/>
      <c r="AC66" s="20"/>
      <c r="AD66" s="59"/>
      <c r="AE66" s="59"/>
      <c r="AF66" s="59">
        <v>3</v>
      </c>
      <c r="AG66" s="59">
        <v>11</v>
      </c>
      <c r="AH66" s="59">
        <v>1</v>
      </c>
      <c r="AI66" s="59"/>
      <c r="AJ66" s="59"/>
      <c r="AL66" s="48">
        <f>AX66*$D66</f>
        <v>0</v>
      </c>
      <c r="AM66" s="48">
        <f>AY66*$D66</f>
        <v>0</v>
      </c>
      <c r="AN66" s="48">
        <f>AZ66*$D66</f>
        <v>0</v>
      </c>
      <c r="AO66" s="48">
        <f>BA66*$D66</f>
        <v>0</v>
      </c>
      <c r="AP66" s="48">
        <f>BB66*$D66</f>
        <v>0</v>
      </c>
      <c r="AQ66" s="21"/>
      <c r="AR66" s="21"/>
      <c r="AS66" s="21"/>
      <c r="AT66" s="21"/>
      <c r="AU66" s="21"/>
      <c r="AV66" s="21"/>
      <c r="AX66" s="59">
        <v>2</v>
      </c>
      <c r="AY66" s="59">
        <v>4</v>
      </c>
      <c r="AZ66" s="59">
        <v>5</v>
      </c>
      <c r="BA66" s="59">
        <v>2</v>
      </c>
      <c r="BB66" s="59">
        <v>2</v>
      </c>
      <c r="BC66" s="21"/>
      <c r="BD66" s="21"/>
      <c r="BE66" s="21"/>
      <c r="BF66" s="21"/>
      <c r="BG66" s="21"/>
      <c r="BH66" s="21"/>
      <c r="BJ66" s="52"/>
      <c r="BK66" s="52"/>
      <c r="BL66" s="52"/>
      <c r="BM66" s="52"/>
      <c r="BO66" s="90">
        <v>12.339</v>
      </c>
      <c r="BP66" s="98">
        <f t="shared" si="31"/>
        <v>0</v>
      </c>
    </row>
    <row r="67" spans="1:68" ht="20.100000000000001" customHeight="1">
      <c r="A67" s="2"/>
      <c r="F67" s="109">
        <f>SUM(F58:F66)</f>
        <v>0</v>
      </c>
      <c r="H67" s="7">
        <f>SUM(H58:H66)</f>
        <v>0</v>
      </c>
      <c r="I67" s="7">
        <f t="shared" ref="I67:T67" si="34">SUM(I58:I66)</f>
        <v>0</v>
      </c>
      <c r="J67" s="7">
        <f t="shared" si="34"/>
        <v>0</v>
      </c>
      <c r="K67" s="7">
        <f t="shared" si="34"/>
        <v>0</v>
      </c>
      <c r="L67" s="7">
        <f t="shared" si="34"/>
        <v>0</v>
      </c>
      <c r="M67" s="7">
        <f t="shared" si="34"/>
        <v>0</v>
      </c>
      <c r="N67" s="7">
        <f t="shared" si="34"/>
        <v>0</v>
      </c>
      <c r="O67" s="7">
        <f t="shared" si="34"/>
        <v>0</v>
      </c>
      <c r="P67" s="7">
        <f t="shared" si="34"/>
        <v>0</v>
      </c>
      <c r="Q67" s="7">
        <f t="shared" si="34"/>
        <v>0</v>
      </c>
      <c r="R67" s="7">
        <f t="shared" si="34"/>
        <v>0</v>
      </c>
      <c r="S67" s="7">
        <f t="shared" si="34"/>
        <v>0</v>
      </c>
      <c r="T67" s="7">
        <f t="shared" si="34"/>
        <v>0</v>
      </c>
      <c r="U67" s="7">
        <f t="shared" ref="U67" si="35">SUM(U58:U66)</f>
        <v>0</v>
      </c>
      <c r="W67" s="20"/>
      <c r="X67" s="20"/>
      <c r="Y67" s="7">
        <f>SUM(Y58:Y66)</f>
        <v>0</v>
      </c>
      <c r="Z67" s="7">
        <f>SUM(Z58:Z66)</f>
        <v>0</v>
      </c>
      <c r="AA67" s="7">
        <f>SUM(AA58:AA66)</f>
        <v>0</v>
      </c>
      <c r="AB67" s="20"/>
      <c r="AC67" s="20"/>
      <c r="AD67" s="21"/>
      <c r="AE67" s="21"/>
      <c r="AF67" s="21"/>
      <c r="AG67" s="21"/>
      <c r="AH67" s="21"/>
      <c r="AI67" s="21"/>
      <c r="AJ67" s="21"/>
      <c r="AL67" s="13">
        <f>SUM(AL58:AL66)</f>
        <v>0</v>
      </c>
      <c r="AM67" s="13">
        <f t="shared" ref="AM67:AP67" si="36">SUM(AM58:AM66)</f>
        <v>0</v>
      </c>
      <c r="AN67" s="13">
        <f t="shared" si="36"/>
        <v>0</v>
      </c>
      <c r="AO67" s="13">
        <f t="shared" si="36"/>
        <v>0</v>
      </c>
      <c r="AP67" s="13">
        <f t="shared" si="36"/>
        <v>0</v>
      </c>
      <c r="AQ67" s="21"/>
      <c r="AR67" s="21"/>
      <c r="AS67" s="21"/>
      <c r="AT67" s="21"/>
      <c r="AU67" s="21"/>
      <c r="AV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J67" s="20"/>
      <c r="BK67" s="20"/>
      <c r="BL67" s="20"/>
      <c r="BM67" s="20"/>
      <c r="BO67" s="51"/>
      <c r="BP67" s="100">
        <f>SUM(BP58:BP66)</f>
        <v>0</v>
      </c>
    </row>
    <row r="68" spans="1:68" ht="20.100000000000001" customHeight="1">
      <c r="A68" s="28" t="s">
        <v>25</v>
      </c>
      <c r="B68" s="16"/>
      <c r="C68" s="16"/>
      <c r="D68" s="16"/>
      <c r="E68" s="12"/>
      <c r="F68" s="12"/>
      <c r="H68" s="16"/>
      <c r="I68" s="16"/>
      <c r="J68" s="16"/>
      <c r="K68" s="16"/>
      <c r="L68" s="16"/>
      <c r="M68" s="16"/>
      <c r="N68" s="17"/>
      <c r="O68" s="16"/>
      <c r="P68" s="16"/>
      <c r="Q68" s="16"/>
      <c r="R68" s="16"/>
      <c r="S68" s="16"/>
      <c r="T68" s="16"/>
      <c r="U68" s="16"/>
      <c r="W68" s="6" t="s">
        <v>61</v>
      </c>
      <c r="X68" s="6" t="s">
        <v>20</v>
      </c>
      <c r="Y68" s="6" t="s">
        <v>21</v>
      </c>
      <c r="Z68" s="6" t="s">
        <v>22</v>
      </c>
      <c r="AA68" s="6" t="s">
        <v>23</v>
      </c>
      <c r="AB68" s="6" t="s">
        <v>6</v>
      </c>
      <c r="AC68" s="6" t="s">
        <v>24</v>
      </c>
      <c r="AD68" s="13" t="s">
        <v>61</v>
      </c>
      <c r="AE68" s="13" t="s">
        <v>20</v>
      </c>
      <c r="AF68" s="13" t="s">
        <v>21</v>
      </c>
      <c r="AG68" s="13" t="s">
        <v>22</v>
      </c>
      <c r="AH68" s="13" t="s">
        <v>23</v>
      </c>
      <c r="AI68" s="13" t="s">
        <v>6</v>
      </c>
      <c r="AJ68" s="13" t="s">
        <v>24</v>
      </c>
      <c r="AL68" s="6" t="s">
        <v>48</v>
      </c>
      <c r="AM68" s="6" t="s">
        <v>49</v>
      </c>
      <c r="AN68" s="6" t="s">
        <v>50</v>
      </c>
      <c r="AO68" s="6" t="s">
        <v>52</v>
      </c>
      <c r="AP68" s="6" t="s">
        <v>54</v>
      </c>
      <c r="AQ68" s="6" t="s">
        <v>55</v>
      </c>
      <c r="AR68" s="6" t="s">
        <v>56</v>
      </c>
      <c r="AS68" s="6" t="s">
        <v>57</v>
      </c>
      <c r="AT68" s="6" t="s">
        <v>58</v>
      </c>
      <c r="AU68" s="6" t="s">
        <v>239</v>
      </c>
      <c r="AV68" s="6" t="s">
        <v>240</v>
      </c>
      <c r="AX68" s="13" t="s">
        <v>48</v>
      </c>
      <c r="AY68" s="13" t="s">
        <v>49</v>
      </c>
      <c r="AZ68" s="13" t="s">
        <v>50</v>
      </c>
      <c r="BA68" s="13" t="s">
        <v>52</v>
      </c>
      <c r="BB68" s="13" t="s">
        <v>54</v>
      </c>
      <c r="BC68" s="13" t="s">
        <v>55</v>
      </c>
      <c r="BD68" s="13" t="s">
        <v>56</v>
      </c>
      <c r="BE68" s="13" t="s">
        <v>57</v>
      </c>
      <c r="BF68" s="13" t="s">
        <v>58</v>
      </c>
      <c r="BG68" s="13" t="s">
        <v>239</v>
      </c>
      <c r="BH68" s="13" t="s">
        <v>240</v>
      </c>
      <c r="BJ68" s="73" t="s">
        <v>49</v>
      </c>
      <c r="BK68" s="73" t="s">
        <v>52</v>
      </c>
      <c r="BL68" s="39" t="s">
        <v>49</v>
      </c>
      <c r="BM68" s="39" t="s">
        <v>52</v>
      </c>
      <c r="BO68" s="72" t="s">
        <v>68</v>
      </c>
      <c r="BP68" s="72" t="s">
        <v>69</v>
      </c>
    </row>
    <row r="69" spans="1:68" ht="19.5" customHeight="1">
      <c r="A69" s="259" t="s">
        <v>105</v>
      </c>
      <c r="B69" s="27" t="s">
        <v>21</v>
      </c>
      <c r="C69" s="27">
        <v>20</v>
      </c>
      <c r="D69" s="107">
        <f t="shared" ref="D69:D79" si="37">SUM(H69:U69)</f>
        <v>0</v>
      </c>
      <c r="E69" s="47">
        <v>122.5</v>
      </c>
      <c r="F69" s="8">
        <f t="shared" ref="F69:F80" si="38">D69*E69*(100-$C$2)/100</f>
        <v>0</v>
      </c>
      <c r="H69" s="280"/>
      <c r="I69" s="282"/>
      <c r="J69" s="284"/>
      <c r="K69" s="288"/>
      <c r="L69" s="290"/>
      <c r="M69" s="292"/>
      <c r="N69" s="25"/>
      <c r="O69" s="22"/>
      <c r="P69" s="294"/>
      <c r="Q69" s="296"/>
      <c r="R69" s="14"/>
      <c r="S69" s="298"/>
      <c r="T69" s="58"/>
      <c r="U69" s="322"/>
      <c r="W69" s="20"/>
      <c r="X69" s="20"/>
      <c r="Y69" s="48">
        <f>AF69*$D69</f>
        <v>0</v>
      </c>
      <c r="Z69" s="20"/>
      <c r="AA69" s="20"/>
      <c r="AB69" s="20"/>
      <c r="AC69" s="20"/>
      <c r="AD69" s="59"/>
      <c r="AE69" s="59"/>
      <c r="AF69" s="59">
        <v>20</v>
      </c>
      <c r="AG69" s="59"/>
      <c r="AH69" s="59"/>
      <c r="AI69" s="59"/>
      <c r="AJ69" s="59"/>
      <c r="AL69" s="48">
        <f t="shared" ref="AL69:AL80" si="39">AX69*$D69</f>
        <v>0</v>
      </c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X69" s="59">
        <v>20</v>
      </c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J69" s="51"/>
      <c r="BK69" s="51"/>
      <c r="BL69" s="51"/>
      <c r="BM69" s="51"/>
      <c r="BO69" s="110">
        <v>4.2</v>
      </c>
      <c r="BP69" s="98">
        <f t="shared" ref="BP69:BP80" si="40">BO69*D69</f>
        <v>0</v>
      </c>
    </row>
    <row r="70" spans="1:68" ht="19.5" customHeight="1">
      <c r="A70" s="259" t="s">
        <v>107</v>
      </c>
      <c r="B70" s="27" t="s">
        <v>209</v>
      </c>
      <c r="C70" s="27">
        <v>10</v>
      </c>
      <c r="D70" s="107">
        <f t="shared" si="37"/>
        <v>0</v>
      </c>
      <c r="E70" s="47">
        <v>122.5</v>
      </c>
      <c r="F70" s="8">
        <f t="shared" si="38"/>
        <v>0</v>
      </c>
      <c r="H70" s="280"/>
      <c r="I70" s="282"/>
      <c r="J70" s="284"/>
      <c r="K70" s="288"/>
      <c r="L70" s="290"/>
      <c r="M70" s="292"/>
      <c r="N70" s="25"/>
      <c r="O70" s="22"/>
      <c r="P70" s="294"/>
      <c r="Q70" s="296"/>
      <c r="R70" s="14"/>
      <c r="S70" s="298"/>
      <c r="T70" s="58"/>
      <c r="U70" s="322"/>
      <c r="W70" s="20"/>
      <c r="X70" s="20"/>
      <c r="Y70" s="48">
        <f>AF70*$D70</f>
        <v>0</v>
      </c>
      <c r="Z70" s="48">
        <f>AG70*$D70</f>
        <v>0</v>
      </c>
      <c r="AA70" s="20"/>
      <c r="AB70" s="20"/>
      <c r="AC70" s="20"/>
      <c r="AD70" s="59"/>
      <c r="AE70" s="59"/>
      <c r="AF70" s="59">
        <v>5</v>
      </c>
      <c r="AG70" s="59">
        <v>5</v>
      </c>
      <c r="AH70" s="59"/>
      <c r="AI70" s="59"/>
      <c r="AJ70" s="59"/>
      <c r="AL70" s="48">
        <f t="shared" si="39"/>
        <v>0</v>
      </c>
      <c r="AM70" s="48">
        <f>AY70*$D70</f>
        <v>0</v>
      </c>
      <c r="AN70" s="20"/>
      <c r="AO70" s="20"/>
      <c r="AP70" s="20"/>
      <c r="AQ70" s="20"/>
      <c r="AR70" s="20"/>
      <c r="AS70" s="20"/>
      <c r="AT70" s="20"/>
      <c r="AU70" s="20"/>
      <c r="AV70" s="20"/>
      <c r="AX70" s="59">
        <v>5</v>
      </c>
      <c r="AY70" s="59">
        <v>5</v>
      </c>
      <c r="AZ70" s="21"/>
      <c r="BA70" s="21"/>
      <c r="BB70" s="21"/>
      <c r="BC70" s="21"/>
      <c r="BD70" s="21"/>
      <c r="BE70" s="21"/>
      <c r="BF70" s="21"/>
      <c r="BG70" s="21"/>
      <c r="BH70" s="21"/>
      <c r="BJ70" s="51"/>
      <c r="BK70" s="51"/>
      <c r="BL70" s="51"/>
      <c r="BM70" s="51"/>
      <c r="BO70" s="88">
        <v>5.6790000000000003</v>
      </c>
      <c r="BP70" s="98">
        <f t="shared" si="40"/>
        <v>0</v>
      </c>
    </row>
    <row r="71" spans="1:68" ht="20.100000000000001" customHeight="1">
      <c r="A71" s="259" t="s">
        <v>369</v>
      </c>
      <c r="B71" s="18" t="s">
        <v>20</v>
      </c>
      <c r="C71" s="18">
        <v>20</v>
      </c>
      <c r="D71" s="107">
        <f t="shared" si="37"/>
        <v>0</v>
      </c>
      <c r="E71" s="8">
        <v>80</v>
      </c>
      <c r="F71" s="8">
        <f t="shared" si="38"/>
        <v>0</v>
      </c>
      <c r="H71" s="280"/>
      <c r="I71" s="282"/>
      <c r="J71" s="284"/>
      <c r="K71" s="288"/>
      <c r="L71" s="290"/>
      <c r="M71" s="292"/>
      <c r="N71" s="25"/>
      <c r="O71" s="22"/>
      <c r="P71" s="294"/>
      <c r="Q71" s="296"/>
      <c r="R71" s="14"/>
      <c r="S71" s="298"/>
      <c r="T71" s="58"/>
      <c r="U71" s="322"/>
      <c r="W71" s="20"/>
      <c r="X71" s="48">
        <f>AE71*$D71</f>
        <v>0</v>
      </c>
      <c r="Y71" s="20"/>
      <c r="Z71" s="20"/>
      <c r="AA71" s="20"/>
      <c r="AB71" s="20"/>
      <c r="AC71" s="20"/>
      <c r="AD71" s="48"/>
      <c r="AE71" s="48">
        <v>20</v>
      </c>
      <c r="AF71" s="48"/>
      <c r="AG71" s="48"/>
      <c r="AH71" s="48"/>
      <c r="AI71" s="48"/>
      <c r="AJ71" s="48"/>
      <c r="AL71" s="48">
        <f t="shared" si="39"/>
        <v>0</v>
      </c>
      <c r="AM71" s="48">
        <f>AY71*$D71</f>
        <v>0</v>
      </c>
      <c r="AN71" s="21"/>
      <c r="AO71" s="21"/>
      <c r="AP71" s="21"/>
      <c r="AQ71" s="21"/>
      <c r="AR71" s="21"/>
      <c r="AS71" s="21"/>
      <c r="AT71" s="21"/>
      <c r="AU71" s="21"/>
      <c r="AV71" s="21"/>
      <c r="AW71" s="48"/>
      <c r="AX71" s="48">
        <v>17</v>
      </c>
      <c r="AY71" s="59">
        <v>3</v>
      </c>
      <c r="AZ71" s="21"/>
      <c r="BA71" s="21"/>
      <c r="BB71" s="21"/>
      <c r="BC71" s="21"/>
      <c r="BD71" s="21"/>
      <c r="BE71" s="21"/>
      <c r="BF71" s="21"/>
      <c r="BG71" s="21"/>
      <c r="BH71" s="21"/>
      <c r="BJ71" s="20"/>
      <c r="BK71" s="20"/>
      <c r="BL71" s="20"/>
      <c r="BM71" s="51"/>
      <c r="BO71" s="88">
        <v>1.8</v>
      </c>
      <c r="BP71" s="98">
        <f t="shared" ref="BP71" si="41">BO71*D71</f>
        <v>0</v>
      </c>
    </row>
    <row r="72" spans="1:68" ht="19.5" customHeight="1">
      <c r="A72" s="259" t="s">
        <v>26</v>
      </c>
      <c r="B72" s="18" t="s">
        <v>21</v>
      </c>
      <c r="C72" s="18">
        <v>20</v>
      </c>
      <c r="D72" s="107">
        <f t="shared" si="37"/>
        <v>0</v>
      </c>
      <c r="E72" s="8">
        <v>130</v>
      </c>
      <c r="F72" s="8">
        <f t="shared" si="38"/>
        <v>0</v>
      </c>
      <c r="H72" s="280"/>
      <c r="I72" s="282"/>
      <c r="J72" s="284"/>
      <c r="K72" s="288"/>
      <c r="L72" s="290"/>
      <c r="M72" s="292"/>
      <c r="N72" s="25"/>
      <c r="O72" s="22"/>
      <c r="P72" s="294"/>
      <c r="Q72" s="296"/>
      <c r="R72" s="14"/>
      <c r="S72" s="298"/>
      <c r="T72" s="58"/>
      <c r="U72" s="322"/>
      <c r="W72" s="20"/>
      <c r="X72" s="20"/>
      <c r="Y72" s="48">
        <f>AF72*$D72</f>
        <v>0</v>
      </c>
      <c r="Z72" s="20"/>
      <c r="AA72" s="20"/>
      <c r="AB72" s="20"/>
      <c r="AC72" s="20"/>
      <c r="AD72" s="59"/>
      <c r="AE72" s="59"/>
      <c r="AF72" s="59">
        <v>20</v>
      </c>
      <c r="AG72" s="59"/>
      <c r="AH72" s="59"/>
      <c r="AI72" s="59"/>
      <c r="AJ72" s="59"/>
      <c r="AL72" s="48">
        <f t="shared" si="39"/>
        <v>0</v>
      </c>
      <c r="AM72" s="48">
        <f>AY72*$D72</f>
        <v>0</v>
      </c>
      <c r="AN72" s="21"/>
      <c r="AO72" s="21"/>
      <c r="AP72" s="21"/>
      <c r="AQ72" s="21"/>
      <c r="AR72" s="21"/>
      <c r="AS72" s="21"/>
      <c r="AT72" s="21"/>
      <c r="AU72" s="21"/>
      <c r="AV72" s="21"/>
      <c r="AX72" s="59">
        <v>12</v>
      </c>
      <c r="AY72" s="59">
        <v>8</v>
      </c>
      <c r="AZ72" s="21"/>
      <c r="BA72" s="21"/>
      <c r="BB72" s="21"/>
      <c r="BC72" s="21"/>
      <c r="BD72" s="21"/>
      <c r="BE72" s="21"/>
      <c r="BF72" s="21"/>
      <c r="BG72" s="21"/>
      <c r="BH72" s="21"/>
      <c r="BJ72" s="51"/>
      <c r="BK72" s="51"/>
      <c r="BL72" s="51"/>
      <c r="BM72" s="51"/>
      <c r="BO72" s="90">
        <v>4.8540000000000001</v>
      </c>
      <c r="BP72" s="98">
        <f t="shared" si="40"/>
        <v>0</v>
      </c>
    </row>
    <row r="73" spans="1:68" ht="19.5" customHeight="1">
      <c r="A73" s="259" t="s">
        <v>28</v>
      </c>
      <c r="B73" s="27" t="s">
        <v>22</v>
      </c>
      <c r="C73" s="27">
        <v>20</v>
      </c>
      <c r="D73" s="107">
        <f t="shared" si="37"/>
        <v>0</v>
      </c>
      <c r="E73" s="8">
        <v>200</v>
      </c>
      <c r="F73" s="8">
        <f t="shared" si="38"/>
        <v>0</v>
      </c>
      <c r="H73" s="280"/>
      <c r="I73" s="282"/>
      <c r="J73" s="284"/>
      <c r="K73" s="288"/>
      <c r="L73" s="290"/>
      <c r="M73" s="292"/>
      <c r="N73" s="25"/>
      <c r="O73" s="22"/>
      <c r="P73" s="294"/>
      <c r="Q73" s="296"/>
      <c r="R73" s="14"/>
      <c r="S73" s="298"/>
      <c r="T73" s="58"/>
      <c r="U73" s="322"/>
      <c r="W73" s="20"/>
      <c r="X73" s="20"/>
      <c r="Y73" s="20"/>
      <c r="Z73" s="48">
        <f>AG73*$D73</f>
        <v>0</v>
      </c>
      <c r="AA73" s="20"/>
      <c r="AB73" s="20"/>
      <c r="AC73" s="20"/>
      <c r="AD73" s="59"/>
      <c r="AE73" s="59"/>
      <c r="AF73" s="59"/>
      <c r="AG73" s="59">
        <v>20</v>
      </c>
      <c r="AH73" s="59"/>
      <c r="AI73" s="59"/>
      <c r="AJ73" s="59"/>
      <c r="AL73" s="48">
        <f t="shared" si="39"/>
        <v>0</v>
      </c>
      <c r="AM73" s="48">
        <f>AY73*$D73</f>
        <v>0</v>
      </c>
      <c r="AN73" s="48">
        <f>AZ73*$D73</f>
        <v>0</v>
      </c>
      <c r="AO73" s="48">
        <f>BA73*$D73</f>
        <v>0</v>
      </c>
      <c r="AP73" s="21"/>
      <c r="AQ73" s="21"/>
      <c r="AR73" s="21"/>
      <c r="AS73" s="21"/>
      <c r="AT73" s="21"/>
      <c r="AU73" s="21"/>
      <c r="AV73" s="21"/>
      <c r="AX73" s="59">
        <v>1</v>
      </c>
      <c r="AY73" s="59">
        <v>6</v>
      </c>
      <c r="AZ73" s="59">
        <v>7</v>
      </c>
      <c r="BA73" s="59">
        <v>6</v>
      </c>
      <c r="BB73" s="21"/>
      <c r="BC73" s="21"/>
      <c r="BD73" s="21"/>
      <c r="BE73" s="21"/>
      <c r="BF73" s="21"/>
      <c r="BG73" s="21"/>
      <c r="BH73" s="21"/>
      <c r="BJ73" s="51"/>
      <c r="BK73" s="51"/>
      <c r="BL73" s="51"/>
      <c r="BM73" s="51"/>
      <c r="BO73" s="88">
        <v>9.1010000000000009</v>
      </c>
      <c r="BP73" s="98">
        <f t="shared" si="40"/>
        <v>0</v>
      </c>
    </row>
    <row r="74" spans="1:68" ht="20.100000000000001" customHeight="1">
      <c r="A74" s="259" t="s">
        <v>29</v>
      </c>
      <c r="B74" s="27" t="s">
        <v>23</v>
      </c>
      <c r="C74" s="27">
        <v>10</v>
      </c>
      <c r="D74" s="107">
        <f t="shared" si="37"/>
        <v>0</v>
      </c>
      <c r="E74" s="8">
        <v>180</v>
      </c>
      <c r="F74" s="8">
        <f t="shared" si="38"/>
        <v>0</v>
      </c>
      <c r="H74" s="280"/>
      <c r="I74" s="282"/>
      <c r="J74" s="284"/>
      <c r="K74" s="288"/>
      <c r="L74" s="290"/>
      <c r="M74" s="292"/>
      <c r="N74" s="25"/>
      <c r="O74" s="22"/>
      <c r="P74" s="294"/>
      <c r="Q74" s="296"/>
      <c r="R74" s="14"/>
      <c r="S74" s="298"/>
      <c r="T74" s="58"/>
      <c r="U74" s="322"/>
      <c r="W74" s="20"/>
      <c r="X74" s="20"/>
      <c r="Y74" s="20"/>
      <c r="Z74" s="20"/>
      <c r="AA74" s="48">
        <f>AH74*$D74</f>
        <v>0</v>
      </c>
      <c r="AB74" s="20"/>
      <c r="AC74" s="20"/>
      <c r="AD74" s="59"/>
      <c r="AE74" s="59"/>
      <c r="AF74" s="59"/>
      <c r="AG74" s="59"/>
      <c r="AH74" s="59">
        <v>10</v>
      </c>
      <c r="AI74" s="59"/>
      <c r="AJ74" s="59"/>
      <c r="AL74" s="48">
        <f t="shared" si="39"/>
        <v>0</v>
      </c>
      <c r="AM74" s="48">
        <f>AY74*$D74</f>
        <v>0</v>
      </c>
      <c r="AN74" s="48">
        <f>AZ74*$D74</f>
        <v>0</v>
      </c>
      <c r="AO74" s="48">
        <f>BA74*$D74</f>
        <v>0</v>
      </c>
      <c r="AP74" s="21"/>
      <c r="AQ74" s="21"/>
      <c r="AR74" s="21"/>
      <c r="AS74" s="21"/>
      <c r="AT74" s="21"/>
      <c r="AU74" s="21"/>
      <c r="AV74" s="21"/>
      <c r="AX74" s="59">
        <v>1</v>
      </c>
      <c r="AY74" s="59">
        <v>1</v>
      </c>
      <c r="AZ74" s="59">
        <v>4</v>
      </c>
      <c r="BA74" s="59">
        <v>4</v>
      </c>
      <c r="BB74" s="21"/>
      <c r="BC74" s="21"/>
      <c r="BD74" s="21"/>
      <c r="BE74" s="21"/>
      <c r="BF74" s="21"/>
      <c r="BG74" s="21"/>
      <c r="BH74" s="21"/>
      <c r="BJ74" s="51"/>
      <c r="BK74" s="51"/>
      <c r="BL74" s="51"/>
      <c r="BM74" s="51"/>
      <c r="BO74" s="88">
        <v>9.5239999999999991</v>
      </c>
      <c r="BP74" s="98">
        <f t="shared" si="40"/>
        <v>0</v>
      </c>
    </row>
    <row r="75" spans="1:68" ht="20.100000000000001" customHeight="1">
      <c r="A75" s="259" t="s">
        <v>106</v>
      </c>
      <c r="B75" s="27" t="s">
        <v>6</v>
      </c>
      <c r="C75" s="27">
        <v>5</v>
      </c>
      <c r="D75" s="107">
        <f t="shared" si="37"/>
        <v>0</v>
      </c>
      <c r="E75" s="8">
        <v>242.5</v>
      </c>
      <c r="F75" s="8">
        <f t="shared" si="38"/>
        <v>0</v>
      </c>
      <c r="H75" s="280"/>
      <c r="I75" s="282"/>
      <c r="J75" s="284"/>
      <c r="K75" s="288"/>
      <c r="L75" s="290"/>
      <c r="M75" s="292"/>
      <c r="N75" s="25"/>
      <c r="O75" s="22"/>
      <c r="P75" s="294"/>
      <c r="Q75" s="296"/>
      <c r="R75" s="14"/>
      <c r="S75" s="298"/>
      <c r="T75" s="58"/>
      <c r="U75" s="322"/>
      <c r="W75" s="20"/>
      <c r="X75" s="20"/>
      <c r="Y75" s="20"/>
      <c r="Z75" s="20"/>
      <c r="AA75" s="20"/>
      <c r="AB75" s="48">
        <f>AI75*$D75</f>
        <v>0</v>
      </c>
      <c r="AC75" s="20"/>
      <c r="AD75" s="59"/>
      <c r="AE75" s="59"/>
      <c r="AF75" s="59"/>
      <c r="AG75" s="59"/>
      <c r="AH75" s="59"/>
      <c r="AI75" s="59">
        <v>5</v>
      </c>
      <c r="AJ75" s="59"/>
      <c r="AL75" s="48">
        <f t="shared" si="39"/>
        <v>0</v>
      </c>
      <c r="AM75" s="20"/>
      <c r="AN75" s="20"/>
      <c r="AO75" s="48">
        <f>BA75*$D75</f>
        <v>0</v>
      </c>
      <c r="AP75" s="20"/>
      <c r="AQ75" s="48">
        <f>BC75*$D75</f>
        <v>0</v>
      </c>
      <c r="AR75" s="20"/>
      <c r="AS75" s="20"/>
      <c r="AT75" s="20"/>
      <c r="AU75" s="20"/>
      <c r="AV75" s="20"/>
      <c r="AX75" s="59">
        <v>1</v>
      </c>
      <c r="AY75" s="21"/>
      <c r="AZ75" s="21"/>
      <c r="BA75" s="59">
        <v>3</v>
      </c>
      <c r="BB75" s="21"/>
      <c r="BC75" s="59">
        <v>1</v>
      </c>
      <c r="BD75" s="21"/>
      <c r="BE75" s="21"/>
      <c r="BF75" s="21"/>
      <c r="BG75" s="21"/>
      <c r="BH75" s="21"/>
      <c r="BJ75" s="51"/>
      <c r="BK75" s="51"/>
      <c r="BL75" s="51"/>
      <c r="BM75" s="51"/>
      <c r="BO75" s="110">
        <v>15</v>
      </c>
      <c r="BP75" s="98">
        <f t="shared" si="40"/>
        <v>0</v>
      </c>
    </row>
    <row r="76" spans="1:68" ht="19.5" customHeight="1">
      <c r="A76" s="259" t="s">
        <v>37</v>
      </c>
      <c r="B76" s="27" t="s">
        <v>20</v>
      </c>
      <c r="C76" s="27">
        <v>20</v>
      </c>
      <c r="D76" s="107">
        <f t="shared" si="37"/>
        <v>0</v>
      </c>
      <c r="E76" s="47">
        <v>90</v>
      </c>
      <c r="F76" s="8">
        <f t="shared" si="38"/>
        <v>0</v>
      </c>
      <c r="H76" s="280"/>
      <c r="I76" s="282"/>
      <c r="J76" s="284"/>
      <c r="K76" s="288"/>
      <c r="L76" s="290"/>
      <c r="M76" s="292"/>
      <c r="N76" s="25"/>
      <c r="O76" s="22"/>
      <c r="P76" s="294"/>
      <c r="Q76" s="296"/>
      <c r="R76" s="14"/>
      <c r="S76" s="298"/>
      <c r="T76" s="58"/>
      <c r="U76" s="322"/>
      <c r="W76" s="20"/>
      <c r="X76" s="48">
        <f>AE76*$D76</f>
        <v>0</v>
      </c>
      <c r="Y76" s="20"/>
      <c r="Z76" s="20"/>
      <c r="AA76" s="20"/>
      <c r="AB76" s="20"/>
      <c r="AC76" s="20"/>
      <c r="AD76" s="59"/>
      <c r="AE76" s="59">
        <v>20</v>
      </c>
      <c r="AF76" s="59"/>
      <c r="AG76" s="59"/>
      <c r="AH76" s="59"/>
      <c r="AI76" s="59"/>
      <c r="AJ76" s="59"/>
      <c r="AL76" s="48">
        <f t="shared" si="39"/>
        <v>0</v>
      </c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X76" s="59">
        <v>20</v>
      </c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J76" s="51"/>
      <c r="BK76" s="51"/>
      <c r="BL76" s="51"/>
      <c r="BM76" s="51"/>
      <c r="BO76" s="88">
        <v>2.4740000000000002</v>
      </c>
      <c r="BP76" s="98">
        <f t="shared" si="40"/>
        <v>0</v>
      </c>
    </row>
    <row r="77" spans="1:68" ht="20.100000000000001" customHeight="1">
      <c r="A77" s="259" t="s">
        <v>27</v>
      </c>
      <c r="B77" s="18" t="s">
        <v>21</v>
      </c>
      <c r="C77" s="18">
        <v>20</v>
      </c>
      <c r="D77" s="107">
        <f t="shared" si="37"/>
        <v>0</v>
      </c>
      <c r="E77" s="8">
        <v>132.5</v>
      </c>
      <c r="F77" s="8">
        <f t="shared" si="38"/>
        <v>0</v>
      </c>
      <c r="H77" s="280"/>
      <c r="I77" s="282"/>
      <c r="J77" s="284"/>
      <c r="K77" s="288"/>
      <c r="L77" s="290"/>
      <c r="M77" s="292"/>
      <c r="N77" s="25"/>
      <c r="O77" s="22"/>
      <c r="P77" s="294"/>
      <c r="Q77" s="296"/>
      <c r="R77" s="14"/>
      <c r="S77" s="298"/>
      <c r="T77" s="58"/>
      <c r="U77" s="322"/>
      <c r="W77" s="20"/>
      <c r="X77" s="20"/>
      <c r="Y77" s="48">
        <f>AF77*$D77</f>
        <v>0</v>
      </c>
      <c r="Z77" s="20"/>
      <c r="AA77" s="20"/>
      <c r="AB77" s="20"/>
      <c r="AC77" s="20"/>
      <c r="AD77" s="59"/>
      <c r="AE77" s="59"/>
      <c r="AF77" s="59">
        <v>20</v>
      </c>
      <c r="AG77" s="59"/>
      <c r="AH77" s="59"/>
      <c r="AI77" s="59"/>
      <c r="AJ77" s="59"/>
      <c r="AL77" s="48">
        <f t="shared" si="39"/>
        <v>0</v>
      </c>
      <c r="AM77" s="48">
        <f t="shared" ref="AM77:AO78" si="42">AY77*$D77</f>
        <v>0</v>
      </c>
      <c r="AN77" s="48">
        <f t="shared" si="42"/>
        <v>0</v>
      </c>
      <c r="AO77" s="48">
        <f t="shared" si="42"/>
        <v>0</v>
      </c>
      <c r="AP77" s="21"/>
      <c r="AQ77" s="21"/>
      <c r="AR77" s="21"/>
      <c r="AS77" s="21"/>
      <c r="AT77" s="21"/>
      <c r="AU77" s="21"/>
      <c r="AV77" s="21"/>
      <c r="AX77" s="60">
        <v>3</v>
      </c>
      <c r="AY77" s="60">
        <v>9</v>
      </c>
      <c r="AZ77" s="60">
        <v>7</v>
      </c>
      <c r="BA77" s="60">
        <v>1</v>
      </c>
      <c r="BB77" s="21"/>
      <c r="BC77" s="21"/>
      <c r="BD77" s="21"/>
      <c r="BE77" s="21"/>
      <c r="BF77" s="21"/>
      <c r="BG77" s="21"/>
      <c r="BH77" s="21"/>
      <c r="BJ77" s="51"/>
      <c r="BK77" s="51"/>
      <c r="BL77" s="51"/>
      <c r="BM77" s="51"/>
      <c r="BO77" s="90">
        <v>5.0709999999999997</v>
      </c>
      <c r="BP77" s="98">
        <f t="shared" si="40"/>
        <v>0</v>
      </c>
    </row>
    <row r="78" spans="1:68" ht="19.5" customHeight="1">
      <c r="A78" s="261" t="s">
        <v>40</v>
      </c>
      <c r="B78" s="23" t="s">
        <v>22</v>
      </c>
      <c r="C78" s="23">
        <v>10</v>
      </c>
      <c r="D78" s="107">
        <f t="shared" si="37"/>
        <v>0</v>
      </c>
      <c r="E78" s="47">
        <v>137.5</v>
      </c>
      <c r="F78" s="8">
        <f t="shared" si="38"/>
        <v>0</v>
      </c>
      <c r="G78" s="3"/>
      <c r="H78" s="280"/>
      <c r="I78" s="282"/>
      <c r="J78" s="284"/>
      <c r="K78" s="288"/>
      <c r="L78" s="290"/>
      <c r="M78" s="292"/>
      <c r="N78" s="25"/>
      <c r="O78" s="22"/>
      <c r="P78" s="294"/>
      <c r="Q78" s="296"/>
      <c r="R78" s="14"/>
      <c r="S78" s="298"/>
      <c r="T78" s="58"/>
      <c r="U78" s="322"/>
      <c r="V78" s="3"/>
      <c r="W78" s="20"/>
      <c r="X78" s="20"/>
      <c r="Y78" s="20"/>
      <c r="Z78" s="48">
        <f>AG78*$D78</f>
        <v>0</v>
      </c>
      <c r="AA78" s="20"/>
      <c r="AB78" s="20"/>
      <c r="AC78" s="20"/>
      <c r="AD78" s="59"/>
      <c r="AE78" s="59"/>
      <c r="AF78" s="59"/>
      <c r="AG78" s="59">
        <v>10</v>
      </c>
      <c r="AH78" s="59"/>
      <c r="AI78" s="59"/>
      <c r="AJ78" s="59"/>
      <c r="AK78" s="3"/>
      <c r="AL78" s="48">
        <f t="shared" si="39"/>
        <v>0</v>
      </c>
      <c r="AM78" s="48">
        <f t="shared" si="42"/>
        <v>0</v>
      </c>
      <c r="AN78" s="48">
        <f t="shared" si="42"/>
        <v>0</v>
      </c>
      <c r="AO78" s="48">
        <f t="shared" si="42"/>
        <v>0</v>
      </c>
      <c r="AP78" s="20"/>
      <c r="AQ78" s="20"/>
      <c r="AR78" s="20"/>
      <c r="AS78" s="20"/>
      <c r="AT78" s="20"/>
      <c r="AU78" s="20"/>
      <c r="AV78" s="20"/>
      <c r="AW78" s="3"/>
      <c r="AX78" s="59">
        <v>2</v>
      </c>
      <c r="AY78" s="59">
        <v>4</v>
      </c>
      <c r="AZ78" s="59">
        <v>2</v>
      </c>
      <c r="BA78" s="59">
        <v>2</v>
      </c>
      <c r="BB78" s="21"/>
      <c r="BC78" s="21"/>
      <c r="BD78" s="21"/>
      <c r="BE78" s="21"/>
      <c r="BF78" s="21"/>
      <c r="BG78" s="21"/>
      <c r="BH78" s="21"/>
      <c r="BJ78" s="51"/>
      <c r="BK78" s="51"/>
      <c r="BL78" s="51"/>
      <c r="BM78" s="51"/>
      <c r="BO78" s="88">
        <v>7.1959999999999997</v>
      </c>
      <c r="BP78" s="98">
        <f t="shared" si="40"/>
        <v>0</v>
      </c>
    </row>
    <row r="79" spans="1:68" ht="19.5" customHeight="1">
      <c r="A79" s="259" t="s">
        <v>38</v>
      </c>
      <c r="B79" s="143" t="s">
        <v>209</v>
      </c>
      <c r="C79" s="27">
        <v>10</v>
      </c>
      <c r="D79" s="107">
        <f t="shared" si="37"/>
        <v>0</v>
      </c>
      <c r="E79" s="47">
        <v>102.5</v>
      </c>
      <c r="F79" s="8">
        <f t="shared" si="38"/>
        <v>0</v>
      </c>
      <c r="H79" s="280"/>
      <c r="I79" s="282"/>
      <c r="J79" s="284"/>
      <c r="K79" s="288"/>
      <c r="L79" s="290"/>
      <c r="M79" s="292"/>
      <c r="N79" s="25"/>
      <c r="O79" s="22"/>
      <c r="P79" s="294"/>
      <c r="Q79" s="296"/>
      <c r="R79" s="14"/>
      <c r="S79" s="298"/>
      <c r="T79" s="58"/>
      <c r="U79" s="322"/>
      <c r="W79" s="20"/>
      <c r="X79" s="20"/>
      <c r="Y79" s="48">
        <f>AF79*$D79</f>
        <v>0</v>
      </c>
      <c r="Z79" s="48">
        <f>AG79*$D79</f>
        <v>0</v>
      </c>
      <c r="AA79" s="20"/>
      <c r="AB79" s="20"/>
      <c r="AC79" s="20"/>
      <c r="AD79" s="59"/>
      <c r="AE79" s="59"/>
      <c r="AF79" s="59">
        <v>5</v>
      </c>
      <c r="AG79" s="59">
        <v>5</v>
      </c>
      <c r="AH79" s="59"/>
      <c r="AI79" s="59"/>
      <c r="AJ79" s="59"/>
      <c r="AL79" s="48">
        <f t="shared" si="39"/>
        <v>0</v>
      </c>
      <c r="AM79" s="48">
        <f>AY79*$D79</f>
        <v>0</v>
      </c>
      <c r="AN79" s="48">
        <f>AZ79*$D79</f>
        <v>0</v>
      </c>
      <c r="AO79" s="20"/>
      <c r="AP79" s="20"/>
      <c r="AQ79" s="20"/>
      <c r="AR79" s="20"/>
      <c r="AS79" s="20"/>
      <c r="AT79" s="20"/>
      <c r="AU79" s="20"/>
      <c r="AV79" s="20"/>
      <c r="AX79" s="59">
        <v>3</v>
      </c>
      <c r="AY79" s="59">
        <v>4</v>
      </c>
      <c r="AZ79" s="59">
        <v>3</v>
      </c>
      <c r="BA79" s="21"/>
      <c r="BB79" s="21"/>
      <c r="BC79" s="21"/>
      <c r="BD79" s="21"/>
      <c r="BE79" s="21"/>
      <c r="BF79" s="21"/>
      <c r="BG79" s="21"/>
      <c r="BH79" s="21"/>
      <c r="BJ79" s="51"/>
      <c r="BK79" s="51"/>
      <c r="BL79" s="51"/>
      <c r="BM79" s="51"/>
      <c r="BO79" s="88">
        <v>4.6870000000000003</v>
      </c>
      <c r="BP79" s="98">
        <f t="shared" si="40"/>
        <v>0</v>
      </c>
    </row>
    <row r="80" spans="1:68" ht="19.5" customHeight="1">
      <c r="A80" s="259" t="s">
        <v>39</v>
      </c>
      <c r="B80" s="143" t="s">
        <v>22</v>
      </c>
      <c r="C80" s="56">
        <v>10</v>
      </c>
      <c r="D80" s="107">
        <f>SUM(H80:U80)</f>
        <v>0</v>
      </c>
      <c r="E80" s="47">
        <v>137.5</v>
      </c>
      <c r="F80" s="8">
        <f t="shared" si="38"/>
        <v>0</v>
      </c>
      <c r="H80" s="280"/>
      <c r="I80" s="282"/>
      <c r="J80" s="284"/>
      <c r="K80" s="288"/>
      <c r="L80" s="290"/>
      <c r="M80" s="292"/>
      <c r="N80" s="25"/>
      <c r="O80" s="22"/>
      <c r="P80" s="294"/>
      <c r="Q80" s="296"/>
      <c r="R80" s="14"/>
      <c r="S80" s="298"/>
      <c r="T80" s="58"/>
      <c r="U80" s="322"/>
      <c r="W80" s="20"/>
      <c r="X80" s="20"/>
      <c r="Y80" s="20"/>
      <c r="Z80" s="48">
        <f>AG80*$D80</f>
        <v>0</v>
      </c>
      <c r="AA80" s="20"/>
      <c r="AB80" s="20"/>
      <c r="AC80" s="20"/>
      <c r="AD80" s="59"/>
      <c r="AE80" s="59"/>
      <c r="AF80" s="59"/>
      <c r="AG80" s="59">
        <v>10</v>
      </c>
      <c r="AH80" s="59"/>
      <c r="AI80" s="59"/>
      <c r="AJ80" s="59"/>
      <c r="AL80" s="48">
        <f t="shared" si="39"/>
        <v>0</v>
      </c>
      <c r="AM80" s="48">
        <f>AY80*$D80</f>
        <v>0</v>
      </c>
      <c r="AN80" s="48">
        <f>AZ80*$D80</f>
        <v>0</v>
      </c>
      <c r="AO80" s="20"/>
      <c r="AP80" s="20"/>
      <c r="AQ80" s="20"/>
      <c r="AR80" s="20"/>
      <c r="AS80" s="20"/>
      <c r="AT80" s="20"/>
      <c r="AU80" s="20"/>
      <c r="AV80" s="20"/>
      <c r="AX80" s="59">
        <v>1</v>
      </c>
      <c r="AY80" s="59">
        <v>6</v>
      </c>
      <c r="AZ80" s="59">
        <v>3</v>
      </c>
      <c r="BA80" s="21"/>
      <c r="BB80" s="21"/>
      <c r="BC80" s="21"/>
      <c r="BD80" s="21"/>
      <c r="BE80" s="21"/>
      <c r="BF80" s="21"/>
      <c r="BG80" s="21"/>
      <c r="BH80" s="21"/>
      <c r="BI80" s="3"/>
      <c r="BJ80" s="51"/>
      <c r="BK80" s="51"/>
      <c r="BL80" s="51"/>
      <c r="BM80" s="51"/>
      <c r="BO80" s="88">
        <v>7.1840000000000002</v>
      </c>
      <c r="BP80" s="98">
        <f t="shared" si="40"/>
        <v>0</v>
      </c>
    </row>
    <row r="81" spans="1:68" ht="20.100000000000001" customHeight="1">
      <c r="A81" s="263"/>
      <c r="B81" s="9"/>
      <c r="C81" s="57"/>
      <c r="F81" s="109">
        <f>SUM(F69:F80)</f>
        <v>0</v>
      </c>
      <c r="G81" s="3"/>
      <c r="H81" s="31">
        <f>SUM(H69:H80)</f>
        <v>0</v>
      </c>
      <c r="I81" s="31">
        <f t="shared" ref="I81:T81" si="43">SUM(I69:I80)</f>
        <v>0</v>
      </c>
      <c r="J81" s="31">
        <f t="shared" si="43"/>
        <v>0</v>
      </c>
      <c r="K81" s="31">
        <f t="shared" si="43"/>
        <v>0</v>
      </c>
      <c r="L81" s="31">
        <f t="shared" si="43"/>
        <v>0</v>
      </c>
      <c r="M81" s="31">
        <f t="shared" si="43"/>
        <v>0</v>
      </c>
      <c r="N81" s="31">
        <f t="shared" si="43"/>
        <v>0</v>
      </c>
      <c r="O81" s="31">
        <f t="shared" si="43"/>
        <v>0</v>
      </c>
      <c r="P81" s="31">
        <f t="shared" si="43"/>
        <v>0</v>
      </c>
      <c r="Q81" s="31">
        <f t="shared" si="43"/>
        <v>0</v>
      </c>
      <c r="R81" s="31">
        <f t="shared" si="43"/>
        <v>0</v>
      </c>
      <c r="S81" s="31">
        <f t="shared" si="43"/>
        <v>0</v>
      </c>
      <c r="T81" s="31">
        <f t="shared" si="43"/>
        <v>0</v>
      </c>
      <c r="U81" s="31">
        <f t="shared" ref="U81" si="44">SUM(U69:U80)</f>
        <v>0</v>
      </c>
      <c r="V81" s="3"/>
      <c r="W81" s="20"/>
      <c r="X81" s="31">
        <f>SUM(X69:X80)</f>
        <v>0</v>
      </c>
      <c r="Y81" s="31">
        <f t="shared" ref="Y81:AB81" si="45">SUM(Y69:Y80)</f>
        <v>0</v>
      </c>
      <c r="Z81" s="31">
        <f t="shared" si="45"/>
        <v>0</v>
      </c>
      <c r="AA81" s="31">
        <f t="shared" si="45"/>
        <v>0</v>
      </c>
      <c r="AB81" s="31">
        <f t="shared" si="45"/>
        <v>0</v>
      </c>
      <c r="AC81" s="20"/>
      <c r="AD81" s="21"/>
      <c r="AE81" s="21"/>
      <c r="AF81" s="21"/>
      <c r="AG81" s="21"/>
      <c r="AH81" s="21"/>
      <c r="AI81" s="21"/>
      <c r="AJ81" s="21"/>
      <c r="AK81" s="3"/>
      <c r="AL81" s="13">
        <f>SUM(AL69:AL80)</f>
        <v>0</v>
      </c>
      <c r="AM81" s="13">
        <f>SUM(AM69:AM80)</f>
        <v>0</v>
      </c>
      <c r="AN81" s="13">
        <f>SUM(AN69:AN80)</f>
        <v>0</v>
      </c>
      <c r="AO81" s="13">
        <f>SUM(AO69:AO80)</f>
        <v>0</v>
      </c>
      <c r="AP81" s="20"/>
      <c r="AQ81" s="13">
        <f>SUM(AQ69:AQ80)</f>
        <v>0</v>
      </c>
      <c r="AR81" s="20"/>
      <c r="AS81" s="20"/>
      <c r="AT81" s="20"/>
      <c r="AU81" s="20"/>
      <c r="AV81" s="20"/>
      <c r="AW81" s="3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3"/>
      <c r="BJ81" s="51"/>
      <c r="BK81" s="51"/>
      <c r="BL81" s="51"/>
      <c r="BM81" s="51"/>
      <c r="BO81" s="51"/>
      <c r="BP81" s="100">
        <f>SUM(BP69:BP80)</f>
        <v>0</v>
      </c>
    </row>
    <row r="82" spans="1:68" ht="20.100000000000001" customHeight="1">
      <c r="A82" s="28" t="s">
        <v>242</v>
      </c>
      <c r="B82" s="16"/>
      <c r="C82" s="16"/>
      <c r="D82" s="16"/>
      <c r="E82" s="12"/>
      <c r="F82" s="12"/>
      <c r="H82" s="16"/>
      <c r="I82" s="16"/>
      <c r="J82" s="16"/>
      <c r="K82" s="16"/>
      <c r="L82" s="16"/>
      <c r="M82" s="16"/>
      <c r="N82" s="17"/>
      <c r="O82" s="16"/>
      <c r="P82" s="16"/>
      <c r="Q82" s="16"/>
      <c r="R82" s="16"/>
      <c r="S82" s="16"/>
      <c r="T82" s="16"/>
      <c r="U82" s="16"/>
      <c r="W82" s="6" t="s">
        <v>61</v>
      </c>
      <c r="X82" s="6" t="s">
        <v>20</v>
      </c>
      <c r="Y82" s="6" t="s">
        <v>21</v>
      </c>
      <c r="Z82" s="6" t="s">
        <v>22</v>
      </c>
      <c r="AA82" s="6" t="s">
        <v>23</v>
      </c>
      <c r="AB82" s="6" t="s">
        <v>6</v>
      </c>
      <c r="AC82" s="6" t="s">
        <v>24</v>
      </c>
      <c r="AD82" s="13" t="s">
        <v>61</v>
      </c>
      <c r="AE82" s="13" t="s">
        <v>20</v>
      </c>
      <c r="AF82" s="13" t="s">
        <v>21</v>
      </c>
      <c r="AG82" s="13" t="s">
        <v>22</v>
      </c>
      <c r="AH82" s="13" t="s">
        <v>23</v>
      </c>
      <c r="AI82" s="13" t="s">
        <v>6</v>
      </c>
      <c r="AJ82" s="13" t="s">
        <v>24</v>
      </c>
      <c r="AL82" s="6" t="s">
        <v>48</v>
      </c>
      <c r="AM82" s="6" t="s">
        <v>49</v>
      </c>
      <c r="AN82" s="6" t="s">
        <v>50</v>
      </c>
      <c r="AO82" s="6" t="s">
        <v>52</v>
      </c>
      <c r="AP82" s="6" t="s">
        <v>54</v>
      </c>
      <c r="AQ82" s="6" t="s">
        <v>55</v>
      </c>
      <c r="AR82" s="6" t="s">
        <v>56</v>
      </c>
      <c r="AS82" s="6" t="s">
        <v>57</v>
      </c>
      <c r="AT82" s="6" t="s">
        <v>58</v>
      </c>
      <c r="AU82" s="6" t="s">
        <v>239</v>
      </c>
      <c r="AV82" s="6" t="s">
        <v>240</v>
      </c>
      <c r="AX82" s="13" t="s">
        <v>48</v>
      </c>
      <c r="AY82" s="13" t="s">
        <v>49</v>
      </c>
      <c r="AZ82" s="13" t="s">
        <v>50</v>
      </c>
      <c r="BA82" s="13" t="s">
        <v>52</v>
      </c>
      <c r="BB82" s="13" t="s">
        <v>54</v>
      </c>
      <c r="BC82" s="13" t="s">
        <v>55</v>
      </c>
      <c r="BD82" s="13" t="s">
        <v>56</v>
      </c>
      <c r="BE82" s="13" t="s">
        <v>57</v>
      </c>
      <c r="BF82" s="13" t="s">
        <v>58</v>
      </c>
      <c r="BG82" s="13" t="s">
        <v>239</v>
      </c>
      <c r="BH82" s="13" t="s">
        <v>240</v>
      </c>
      <c r="BJ82" s="73" t="s">
        <v>49</v>
      </c>
      <c r="BK82" s="73" t="s">
        <v>52</v>
      </c>
      <c r="BL82" s="39" t="s">
        <v>49</v>
      </c>
      <c r="BM82" s="39" t="s">
        <v>52</v>
      </c>
      <c r="BO82" s="72" t="s">
        <v>68</v>
      </c>
      <c r="BP82" s="72" t="s">
        <v>69</v>
      </c>
    </row>
    <row r="83" spans="1:68" ht="20.100000000000001" customHeight="1">
      <c r="A83" s="418" t="s">
        <v>1048</v>
      </c>
      <c r="B83" s="27" t="s">
        <v>23</v>
      </c>
      <c r="C83" s="27">
        <v>5</v>
      </c>
      <c r="D83" s="107">
        <f t="shared" ref="D83" si="46">SUM(H83:U83)</f>
        <v>0</v>
      </c>
      <c r="E83" s="47">
        <v>142.5</v>
      </c>
      <c r="F83" s="8">
        <f t="shared" ref="F83" si="47">D83*E83*(100-$C$2)/100</f>
        <v>0</v>
      </c>
      <c r="H83" s="280"/>
      <c r="I83" s="282"/>
      <c r="J83" s="284"/>
      <c r="K83" s="288"/>
      <c r="L83" s="290"/>
      <c r="M83" s="292"/>
      <c r="N83" s="25"/>
      <c r="O83" s="22"/>
      <c r="P83" s="294"/>
      <c r="Q83" s="296"/>
      <c r="R83" s="14"/>
      <c r="S83" s="298"/>
      <c r="T83" s="58"/>
      <c r="U83" s="322"/>
      <c r="W83" s="20"/>
      <c r="X83" s="20"/>
      <c r="Y83" s="20"/>
      <c r="Z83" s="20"/>
      <c r="AA83" s="48">
        <f t="shared" ref="AA83" si="48">AH83*$D83</f>
        <v>0</v>
      </c>
      <c r="AB83" s="20"/>
      <c r="AC83" s="20"/>
      <c r="AD83" s="59"/>
      <c r="AE83" s="59"/>
      <c r="AF83" s="59"/>
      <c r="AG83" s="59"/>
      <c r="AH83" s="59">
        <v>5</v>
      </c>
      <c r="AI83" s="59"/>
      <c r="AJ83" s="59"/>
      <c r="AL83" s="20"/>
      <c r="AM83" s="48">
        <f t="shared" ref="AM83" si="49">AY83*$D83</f>
        <v>0</v>
      </c>
      <c r="AN83" s="48">
        <f t="shared" ref="AN83" si="50">AZ83*$D83</f>
        <v>0</v>
      </c>
      <c r="AO83" s="48">
        <f>BA83*$D83</f>
        <v>0</v>
      </c>
      <c r="AP83" s="20"/>
      <c r="AQ83" s="20"/>
      <c r="AR83" s="20"/>
      <c r="AS83" s="20"/>
      <c r="AT83" s="20"/>
      <c r="AU83" s="20"/>
      <c r="AV83" s="20"/>
      <c r="AX83" s="21"/>
      <c r="AY83" s="59">
        <v>1</v>
      </c>
      <c r="AZ83" s="59">
        <v>3</v>
      </c>
      <c r="BA83" s="59">
        <v>1</v>
      </c>
      <c r="BB83" s="21"/>
      <c r="BC83" s="21"/>
      <c r="BD83" s="21"/>
      <c r="BE83" s="21"/>
      <c r="BF83" s="21"/>
      <c r="BG83" s="21"/>
      <c r="BH83" s="21"/>
      <c r="BJ83" s="51"/>
      <c r="BK83" s="51"/>
      <c r="BL83" s="51"/>
      <c r="BM83" s="51"/>
      <c r="BO83" s="110">
        <v>6.62</v>
      </c>
      <c r="BP83" s="98">
        <f t="shared" ref="BP83" si="51">BO83*D83</f>
        <v>0</v>
      </c>
    </row>
    <row r="84" spans="1:68" ht="20.100000000000001" customHeight="1">
      <c r="A84" s="259" t="s">
        <v>363</v>
      </c>
      <c r="B84" s="27" t="s">
        <v>21</v>
      </c>
      <c r="C84" s="27">
        <v>5</v>
      </c>
      <c r="D84" s="107">
        <f>SUM(H84:U84)</f>
        <v>0</v>
      </c>
      <c r="E84" s="47">
        <v>42.5</v>
      </c>
      <c r="F84" s="8">
        <f t="shared" ref="F84:F117" si="52">D84*E84*(100-$C$2)/100</f>
        <v>0</v>
      </c>
      <c r="H84" s="280"/>
      <c r="I84" s="282"/>
      <c r="J84" s="284"/>
      <c r="K84" s="288"/>
      <c r="L84" s="290"/>
      <c r="M84" s="292"/>
      <c r="N84" s="25"/>
      <c r="O84" s="22"/>
      <c r="P84" s="294"/>
      <c r="Q84" s="296"/>
      <c r="R84" s="14"/>
      <c r="S84" s="298"/>
      <c r="T84" s="58"/>
      <c r="U84" s="322"/>
      <c r="W84" s="20"/>
      <c r="X84" s="20"/>
      <c r="Y84" s="48">
        <f t="shared" ref="Y84" si="53">AF84*$D84</f>
        <v>0</v>
      </c>
      <c r="Z84" s="20"/>
      <c r="AA84" s="20"/>
      <c r="AB84" s="20"/>
      <c r="AC84" s="20"/>
      <c r="AD84" s="59"/>
      <c r="AE84" s="59"/>
      <c r="AF84" s="59">
        <v>5</v>
      </c>
      <c r="AG84" s="59"/>
      <c r="AH84" s="59"/>
      <c r="AI84" s="59"/>
      <c r="AJ84" s="59"/>
      <c r="AL84" s="48">
        <f t="shared" ref="AL84:AL85" si="54">AX84*$D84</f>
        <v>0</v>
      </c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X84" s="59">
        <v>5</v>
      </c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J84" s="51"/>
      <c r="BK84" s="51"/>
      <c r="BL84" s="51"/>
      <c r="BM84" s="51"/>
      <c r="BO84" s="110">
        <v>1.3</v>
      </c>
      <c r="BP84" s="98">
        <f t="shared" ref="BP84" si="55">BO84*D84</f>
        <v>0</v>
      </c>
    </row>
    <row r="85" spans="1:68" ht="20.100000000000001" customHeight="1">
      <c r="A85" s="259" t="s">
        <v>362</v>
      </c>
      <c r="B85" s="27" t="s">
        <v>21</v>
      </c>
      <c r="C85" s="27">
        <v>5</v>
      </c>
      <c r="D85" s="107">
        <f t="shared" ref="D85:D116" si="56">SUM(H85:U85)</f>
        <v>0</v>
      </c>
      <c r="E85" s="47">
        <v>40</v>
      </c>
      <c r="F85" s="8">
        <f t="shared" si="52"/>
        <v>0</v>
      </c>
      <c r="H85" s="280"/>
      <c r="I85" s="282"/>
      <c r="J85" s="284"/>
      <c r="K85" s="288"/>
      <c r="L85" s="290"/>
      <c r="M85" s="292"/>
      <c r="N85" s="25"/>
      <c r="O85" s="22"/>
      <c r="P85" s="294"/>
      <c r="Q85" s="296"/>
      <c r="R85" s="14"/>
      <c r="S85" s="298"/>
      <c r="T85" s="58"/>
      <c r="U85" s="322"/>
      <c r="W85" s="20"/>
      <c r="X85" s="20"/>
      <c r="Y85" s="48">
        <f t="shared" ref="Y85" si="57">AF85*$D85</f>
        <v>0</v>
      </c>
      <c r="Z85" s="20"/>
      <c r="AA85" s="20"/>
      <c r="AB85" s="20"/>
      <c r="AC85" s="20"/>
      <c r="AD85" s="59"/>
      <c r="AE85" s="59"/>
      <c r="AF85" s="59">
        <v>5</v>
      </c>
      <c r="AG85" s="59"/>
      <c r="AH85" s="59"/>
      <c r="AI85" s="59"/>
      <c r="AJ85" s="59"/>
      <c r="AL85" s="48">
        <f t="shared" si="54"/>
        <v>0</v>
      </c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X85" s="59">
        <v>5</v>
      </c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J85" s="51"/>
      <c r="BK85" s="51"/>
      <c r="BL85" s="51"/>
      <c r="BM85" s="51"/>
      <c r="BO85" s="110">
        <v>1.2</v>
      </c>
      <c r="BP85" s="98">
        <f t="shared" ref="BP85" si="58">BO85*D85</f>
        <v>0</v>
      </c>
    </row>
    <row r="86" spans="1:68" ht="19.5" customHeight="1">
      <c r="A86" s="259" t="s">
        <v>257</v>
      </c>
      <c r="B86" s="27" t="s">
        <v>22</v>
      </c>
      <c r="C86" s="27">
        <v>5</v>
      </c>
      <c r="D86" s="107">
        <f t="shared" si="56"/>
        <v>0</v>
      </c>
      <c r="E86" s="47">
        <v>150</v>
      </c>
      <c r="F86" s="8">
        <f t="shared" si="52"/>
        <v>0</v>
      </c>
      <c r="H86" s="280"/>
      <c r="I86" s="282"/>
      <c r="J86" s="284"/>
      <c r="K86" s="288"/>
      <c r="L86" s="290"/>
      <c r="M86" s="292"/>
      <c r="N86" s="25"/>
      <c r="O86" s="22"/>
      <c r="P86" s="294"/>
      <c r="Q86" s="296"/>
      <c r="R86" s="14"/>
      <c r="S86" s="298"/>
      <c r="T86" s="58"/>
      <c r="U86" s="322"/>
      <c r="W86" s="20"/>
      <c r="X86" s="20"/>
      <c r="Y86" s="20"/>
      <c r="Z86" s="48">
        <f>AG86*$D86</f>
        <v>0</v>
      </c>
      <c r="AA86" s="20"/>
      <c r="AB86" s="20"/>
      <c r="AC86" s="20"/>
      <c r="AD86" s="59"/>
      <c r="AE86" s="59"/>
      <c r="AF86" s="59"/>
      <c r="AG86" s="59">
        <v>5</v>
      </c>
      <c r="AH86" s="59"/>
      <c r="AI86" s="59"/>
      <c r="AJ86" s="59"/>
      <c r="AL86" s="20"/>
      <c r="AM86" s="20"/>
      <c r="AN86" s="20"/>
      <c r="AO86" s="20"/>
      <c r="AP86" s="20"/>
      <c r="AQ86" s="48">
        <f>BC86*$D86</f>
        <v>0</v>
      </c>
      <c r="AR86" s="48">
        <f>BD86*$D86</f>
        <v>0</v>
      </c>
      <c r="AS86" s="48">
        <f>BE86*$D86</f>
        <v>0</v>
      </c>
      <c r="AT86" s="20"/>
      <c r="AU86" s="20"/>
      <c r="AV86" s="20"/>
      <c r="AX86" s="21"/>
      <c r="AY86" s="21"/>
      <c r="AZ86" s="21"/>
      <c r="BA86" s="21"/>
      <c r="BB86" s="21"/>
      <c r="BC86" s="59">
        <v>2</v>
      </c>
      <c r="BD86" s="59">
        <v>1</v>
      </c>
      <c r="BE86" s="59">
        <v>2</v>
      </c>
      <c r="BF86" s="21"/>
      <c r="BG86" s="21"/>
      <c r="BH86" s="21"/>
      <c r="BJ86" s="51"/>
      <c r="BK86" s="51"/>
      <c r="BL86" s="51"/>
      <c r="BM86" s="51"/>
      <c r="BO86" s="110">
        <v>8</v>
      </c>
      <c r="BP86" s="98">
        <f t="shared" ref="BP86:BP117" si="59">BO86*D86</f>
        <v>0</v>
      </c>
    </row>
    <row r="87" spans="1:68" ht="19.5" customHeight="1">
      <c r="A87" s="259" t="s">
        <v>514</v>
      </c>
      <c r="B87" s="27" t="s">
        <v>22</v>
      </c>
      <c r="C87" s="27">
        <v>5</v>
      </c>
      <c r="D87" s="107">
        <f t="shared" si="56"/>
        <v>0</v>
      </c>
      <c r="E87" s="8">
        <v>150</v>
      </c>
      <c r="F87" s="8">
        <f t="shared" si="52"/>
        <v>0</v>
      </c>
      <c r="H87" s="280"/>
      <c r="I87" s="282"/>
      <c r="J87" s="284"/>
      <c r="K87" s="288"/>
      <c r="L87" s="290"/>
      <c r="M87" s="292"/>
      <c r="N87" s="25"/>
      <c r="O87" s="22"/>
      <c r="P87" s="294"/>
      <c r="Q87" s="296"/>
      <c r="R87" s="14"/>
      <c r="S87" s="298"/>
      <c r="T87" s="58"/>
      <c r="U87" s="322"/>
      <c r="W87" s="20"/>
      <c r="X87" s="20"/>
      <c r="Y87" s="20"/>
      <c r="Z87" s="48">
        <f t="shared" ref="Z87:Z88" si="60">AG87*$D87</f>
        <v>0</v>
      </c>
      <c r="AA87" s="20"/>
      <c r="AB87" s="20"/>
      <c r="AC87" s="20"/>
      <c r="AD87" s="59"/>
      <c r="AE87" s="59"/>
      <c r="AF87" s="59"/>
      <c r="AG87" s="59">
        <v>5</v>
      </c>
      <c r="AH87" s="59"/>
      <c r="AI87" s="59"/>
      <c r="AJ87" s="59"/>
      <c r="AL87" s="20"/>
      <c r="AM87" s="20"/>
      <c r="AN87" s="20"/>
      <c r="AO87" s="48">
        <f t="shared" ref="AO87:AQ87" si="61">BA87*$D87</f>
        <v>0</v>
      </c>
      <c r="AP87" s="48">
        <f t="shared" si="61"/>
        <v>0</v>
      </c>
      <c r="AQ87" s="48">
        <f t="shared" si="61"/>
        <v>0</v>
      </c>
      <c r="AR87" s="20"/>
      <c r="AS87" s="20"/>
      <c r="AT87" s="20"/>
      <c r="AU87" s="20"/>
      <c r="AV87" s="20"/>
      <c r="AX87" s="21"/>
      <c r="AY87" s="21"/>
      <c r="AZ87" s="21"/>
      <c r="BA87" s="59">
        <v>3</v>
      </c>
      <c r="BB87" s="59">
        <v>1</v>
      </c>
      <c r="BC87" s="59">
        <v>1</v>
      </c>
      <c r="BD87" s="21"/>
      <c r="BE87" s="21"/>
      <c r="BF87" s="21"/>
      <c r="BG87" s="21"/>
      <c r="BH87" s="21"/>
      <c r="BJ87" s="51"/>
      <c r="BK87" s="51"/>
      <c r="BL87" s="51"/>
      <c r="BM87" s="51"/>
      <c r="BO87" s="110">
        <v>7.8</v>
      </c>
      <c r="BP87" s="98">
        <f t="shared" si="59"/>
        <v>0</v>
      </c>
    </row>
    <row r="88" spans="1:68" ht="19.5" customHeight="1">
      <c r="A88" s="259" t="s">
        <v>312</v>
      </c>
      <c r="B88" s="27" t="s">
        <v>22</v>
      </c>
      <c r="C88" s="27">
        <v>5</v>
      </c>
      <c r="D88" s="107">
        <f t="shared" si="56"/>
        <v>0</v>
      </c>
      <c r="E88" s="8">
        <v>102.5</v>
      </c>
      <c r="F88" s="8">
        <f t="shared" si="52"/>
        <v>0</v>
      </c>
      <c r="H88" s="280"/>
      <c r="I88" s="282"/>
      <c r="J88" s="284"/>
      <c r="K88" s="288"/>
      <c r="L88" s="290"/>
      <c r="M88" s="292"/>
      <c r="N88" s="25"/>
      <c r="O88" s="22"/>
      <c r="P88" s="294"/>
      <c r="Q88" s="296"/>
      <c r="R88" s="14"/>
      <c r="S88" s="298"/>
      <c r="T88" s="58"/>
      <c r="U88" s="322"/>
      <c r="W88" s="20"/>
      <c r="X88" s="20"/>
      <c r="Y88" s="20"/>
      <c r="Z88" s="48">
        <f t="shared" si="60"/>
        <v>0</v>
      </c>
      <c r="AA88" s="20"/>
      <c r="AB88" s="20"/>
      <c r="AC88" s="20"/>
      <c r="AD88" s="59"/>
      <c r="AE88" s="59"/>
      <c r="AF88" s="59"/>
      <c r="AG88" s="59">
        <v>5</v>
      </c>
      <c r="AH88" s="59"/>
      <c r="AI88" s="59"/>
      <c r="AJ88" s="59"/>
      <c r="AL88" s="20"/>
      <c r="AM88" s="48">
        <f t="shared" ref="AM88" si="62">AY88*$D88</f>
        <v>0</v>
      </c>
      <c r="AN88" s="48">
        <f t="shared" ref="AN88" si="63">AZ88*$D88</f>
        <v>0</v>
      </c>
      <c r="AO88" s="20"/>
      <c r="AP88" s="20"/>
      <c r="AQ88" s="20"/>
      <c r="AR88" s="20"/>
      <c r="AS88" s="20"/>
      <c r="AT88" s="20"/>
      <c r="AU88" s="20"/>
      <c r="AV88" s="20"/>
      <c r="AX88" s="20"/>
      <c r="AY88" s="59">
        <v>1</v>
      </c>
      <c r="AZ88" s="59">
        <v>4</v>
      </c>
      <c r="BA88" s="20"/>
      <c r="BB88" s="21"/>
      <c r="BC88" s="21"/>
      <c r="BD88" s="21"/>
      <c r="BE88" s="21"/>
      <c r="BF88" s="21"/>
      <c r="BG88" s="21"/>
      <c r="BH88" s="21"/>
      <c r="BJ88" s="51"/>
      <c r="BK88" s="51"/>
      <c r="BL88" s="51"/>
      <c r="BM88" s="51"/>
      <c r="BO88" s="110">
        <v>4.9000000000000004</v>
      </c>
      <c r="BP88" s="98">
        <f t="shared" si="59"/>
        <v>0</v>
      </c>
    </row>
    <row r="89" spans="1:68" ht="19.5" customHeight="1">
      <c r="A89" s="259" t="s">
        <v>258</v>
      </c>
      <c r="B89" s="27" t="s">
        <v>23</v>
      </c>
      <c r="C89" s="27">
        <v>1</v>
      </c>
      <c r="D89" s="107">
        <f t="shared" si="56"/>
        <v>0</v>
      </c>
      <c r="E89" s="47">
        <v>70</v>
      </c>
      <c r="F89" s="8">
        <f t="shared" si="52"/>
        <v>0</v>
      </c>
      <c r="H89" s="280"/>
      <c r="I89" s="282"/>
      <c r="J89" s="284"/>
      <c r="K89" s="288"/>
      <c r="L89" s="290"/>
      <c r="M89" s="292"/>
      <c r="N89" s="25"/>
      <c r="O89" s="22"/>
      <c r="P89" s="294"/>
      <c r="Q89" s="296"/>
      <c r="R89" s="14"/>
      <c r="S89" s="298"/>
      <c r="T89" s="58"/>
      <c r="U89" s="322"/>
      <c r="W89" s="20"/>
      <c r="X89" s="20"/>
      <c r="Y89" s="20"/>
      <c r="Z89" s="20"/>
      <c r="AA89" s="48">
        <f>AH89*$D89</f>
        <v>0</v>
      </c>
      <c r="AB89" s="20"/>
      <c r="AC89" s="20"/>
      <c r="AD89" s="59"/>
      <c r="AE89" s="59"/>
      <c r="AF89" s="59"/>
      <c r="AG89" s="59"/>
      <c r="AH89" s="59">
        <v>1</v>
      </c>
      <c r="AI89" s="59"/>
      <c r="AJ89" s="59"/>
      <c r="AL89" s="20"/>
      <c r="AM89" s="20"/>
      <c r="AN89" s="20"/>
      <c r="AO89" s="20"/>
      <c r="AP89" s="20"/>
      <c r="AQ89" s="20"/>
      <c r="AR89" s="20"/>
      <c r="AS89" s="20"/>
      <c r="AT89" s="48">
        <f>BF89*$D89</f>
        <v>0</v>
      </c>
      <c r="AU89" s="20"/>
      <c r="AV89" s="20"/>
      <c r="AX89" s="21"/>
      <c r="AY89" s="21"/>
      <c r="AZ89" s="21"/>
      <c r="BA89" s="21"/>
      <c r="BB89" s="21"/>
      <c r="BC89" s="21"/>
      <c r="BD89" s="21"/>
      <c r="BE89" s="21"/>
      <c r="BF89" s="151">
        <v>1</v>
      </c>
      <c r="BG89" s="21"/>
      <c r="BH89" s="21"/>
      <c r="BJ89" s="51"/>
      <c r="BK89" s="51"/>
      <c r="BL89" s="51"/>
      <c r="BM89" s="51"/>
      <c r="BO89" s="128">
        <v>4</v>
      </c>
      <c r="BP89" s="98">
        <f t="shared" si="59"/>
        <v>0</v>
      </c>
    </row>
    <row r="90" spans="1:68" ht="19.5" customHeight="1">
      <c r="A90" s="259" t="s">
        <v>259</v>
      </c>
      <c r="B90" s="18" t="s">
        <v>23</v>
      </c>
      <c r="C90" s="18">
        <v>1</v>
      </c>
      <c r="D90" s="107">
        <f t="shared" si="56"/>
        <v>0</v>
      </c>
      <c r="E90" s="8">
        <v>85</v>
      </c>
      <c r="F90" s="8">
        <f t="shared" si="52"/>
        <v>0</v>
      </c>
      <c r="H90" s="280"/>
      <c r="I90" s="282"/>
      <c r="J90" s="284"/>
      <c r="K90" s="288"/>
      <c r="L90" s="290"/>
      <c r="M90" s="292"/>
      <c r="N90" s="25"/>
      <c r="O90" s="22"/>
      <c r="P90" s="294"/>
      <c r="Q90" s="296"/>
      <c r="R90" s="14"/>
      <c r="S90" s="298"/>
      <c r="T90" s="58"/>
      <c r="U90" s="322"/>
      <c r="W90" s="20"/>
      <c r="X90" s="20"/>
      <c r="Y90" s="20"/>
      <c r="Z90" s="20"/>
      <c r="AA90" s="48">
        <f>AH90*$D90</f>
        <v>0</v>
      </c>
      <c r="AB90" s="20"/>
      <c r="AC90" s="20"/>
      <c r="AD90" s="59"/>
      <c r="AE90" s="59"/>
      <c r="AF90" s="59"/>
      <c r="AG90" s="59"/>
      <c r="AH90" s="59">
        <v>1</v>
      </c>
      <c r="AI90" s="59"/>
      <c r="AJ90" s="59"/>
      <c r="AL90" s="21"/>
      <c r="AM90" s="21"/>
      <c r="AN90" s="21"/>
      <c r="AO90" s="21"/>
      <c r="AP90" s="21"/>
      <c r="AQ90" s="21"/>
      <c r="AR90" s="21"/>
      <c r="AS90" s="21"/>
      <c r="AT90" s="21"/>
      <c r="AU90" s="48">
        <f>BG90*$D90</f>
        <v>0</v>
      </c>
      <c r="AV90" s="21"/>
      <c r="AX90" s="21"/>
      <c r="AY90" s="21"/>
      <c r="AZ90" s="21"/>
      <c r="BA90" s="21"/>
      <c r="BB90" s="21"/>
      <c r="BC90" s="21"/>
      <c r="BD90" s="21"/>
      <c r="BE90" s="21"/>
      <c r="BF90" s="21"/>
      <c r="BG90" s="59">
        <v>1</v>
      </c>
      <c r="BH90" s="21"/>
      <c r="BJ90" s="51"/>
      <c r="BK90" s="51"/>
      <c r="BL90" s="51"/>
      <c r="BM90" s="51"/>
      <c r="BO90" s="90">
        <v>5.3</v>
      </c>
      <c r="BP90" s="98">
        <f t="shared" si="59"/>
        <v>0</v>
      </c>
    </row>
    <row r="91" spans="1:68" ht="19.5" customHeight="1">
      <c r="A91" s="259" t="s">
        <v>260</v>
      </c>
      <c r="B91" s="27" t="s">
        <v>23</v>
      </c>
      <c r="C91" s="27">
        <v>1</v>
      </c>
      <c r="D91" s="107">
        <f t="shared" si="56"/>
        <v>0</v>
      </c>
      <c r="E91" s="8">
        <v>75</v>
      </c>
      <c r="F91" s="8">
        <f t="shared" si="52"/>
        <v>0</v>
      </c>
      <c r="H91" s="280"/>
      <c r="I91" s="282"/>
      <c r="J91" s="284"/>
      <c r="K91" s="288"/>
      <c r="L91" s="290"/>
      <c r="M91" s="292"/>
      <c r="N91" s="25"/>
      <c r="O91" s="22"/>
      <c r="P91" s="294"/>
      <c r="Q91" s="296"/>
      <c r="R91" s="14"/>
      <c r="S91" s="298"/>
      <c r="T91" s="58"/>
      <c r="U91" s="322"/>
      <c r="W91" s="20"/>
      <c r="X91" s="20"/>
      <c r="Y91" s="20"/>
      <c r="Z91" s="20"/>
      <c r="AA91" s="48">
        <f>AH91*$D91</f>
        <v>0</v>
      </c>
      <c r="AB91" s="20"/>
      <c r="AC91" s="20"/>
      <c r="AD91" s="59"/>
      <c r="AE91" s="59"/>
      <c r="AF91" s="59"/>
      <c r="AG91" s="59"/>
      <c r="AH91" s="59">
        <v>1</v>
      </c>
      <c r="AI91" s="59"/>
      <c r="AJ91" s="59"/>
      <c r="AL91" s="21"/>
      <c r="AM91" s="21"/>
      <c r="AN91" s="21"/>
      <c r="AO91" s="21"/>
      <c r="AP91" s="21"/>
      <c r="AQ91" s="21"/>
      <c r="AR91" s="21"/>
      <c r="AS91" s="48">
        <f>BE91*$D91</f>
        <v>0</v>
      </c>
      <c r="AT91" s="21"/>
      <c r="AU91" s="21"/>
      <c r="AV91" s="21"/>
      <c r="AX91" s="21"/>
      <c r="AY91" s="21"/>
      <c r="AZ91" s="21"/>
      <c r="BA91" s="21"/>
      <c r="BB91" s="21"/>
      <c r="BC91" s="21"/>
      <c r="BD91" s="21"/>
      <c r="BE91" s="59">
        <v>1</v>
      </c>
      <c r="BF91" s="21"/>
      <c r="BG91" s="21"/>
      <c r="BH91" s="21"/>
      <c r="BJ91" s="51"/>
      <c r="BK91" s="51"/>
      <c r="BL91" s="51"/>
      <c r="BM91" s="51"/>
      <c r="BO91" s="88">
        <v>4.5999999999999996</v>
      </c>
      <c r="BP91" s="98">
        <f t="shared" si="59"/>
        <v>0</v>
      </c>
    </row>
    <row r="92" spans="1:68" ht="20.100000000000001" customHeight="1">
      <c r="A92" s="259" t="s">
        <v>261</v>
      </c>
      <c r="B92" s="27" t="s">
        <v>23</v>
      </c>
      <c r="C92" s="27">
        <v>1</v>
      </c>
      <c r="D92" s="107">
        <f t="shared" si="56"/>
        <v>0</v>
      </c>
      <c r="E92" s="8">
        <v>80</v>
      </c>
      <c r="F92" s="8">
        <f t="shared" si="52"/>
        <v>0</v>
      </c>
      <c r="H92" s="280"/>
      <c r="I92" s="282"/>
      <c r="J92" s="284"/>
      <c r="K92" s="288"/>
      <c r="L92" s="290"/>
      <c r="M92" s="292"/>
      <c r="N92" s="25"/>
      <c r="O92" s="22"/>
      <c r="P92" s="294"/>
      <c r="Q92" s="296"/>
      <c r="R92" s="14"/>
      <c r="S92" s="298"/>
      <c r="T92" s="58"/>
      <c r="U92" s="322"/>
      <c r="W92" s="20"/>
      <c r="X92" s="20"/>
      <c r="Y92" s="20"/>
      <c r="Z92" s="20"/>
      <c r="AA92" s="48">
        <f>AH92*$D92</f>
        <v>0</v>
      </c>
      <c r="AB92" s="20"/>
      <c r="AC92" s="20"/>
      <c r="AD92" s="59"/>
      <c r="AE92" s="59"/>
      <c r="AF92" s="59"/>
      <c r="AG92" s="59"/>
      <c r="AH92" s="59">
        <v>1</v>
      </c>
      <c r="AI92" s="59"/>
      <c r="AJ92" s="59"/>
      <c r="AL92" s="21"/>
      <c r="AM92" s="21"/>
      <c r="AN92" s="21"/>
      <c r="AO92" s="21"/>
      <c r="AP92" s="21"/>
      <c r="AQ92" s="48">
        <f>BC92*$D92</f>
        <v>0</v>
      </c>
      <c r="AR92" s="21"/>
      <c r="AS92" s="21"/>
      <c r="AT92" s="21"/>
      <c r="AU92" s="21"/>
      <c r="AV92" s="21"/>
      <c r="AX92" s="21"/>
      <c r="AY92" s="21"/>
      <c r="AZ92" s="21"/>
      <c r="BA92" s="21"/>
      <c r="BB92" s="21"/>
      <c r="BC92" s="151">
        <v>1</v>
      </c>
      <c r="BD92" s="21"/>
      <c r="BE92" s="21"/>
      <c r="BF92" s="21"/>
      <c r="BG92" s="21"/>
      <c r="BH92" s="21"/>
      <c r="BJ92" s="51"/>
      <c r="BK92" s="51"/>
      <c r="BL92" s="51"/>
      <c r="BM92" s="51"/>
      <c r="BO92" s="128">
        <v>4.5</v>
      </c>
      <c r="BP92" s="98">
        <f t="shared" si="59"/>
        <v>0</v>
      </c>
    </row>
    <row r="93" spans="1:68" ht="20.100000000000001" customHeight="1">
      <c r="A93" s="259" t="s">
        <v>262</v>
      </c>
      <c r="B93" s="27" t="s">
        <v>23</v>
      </c>
      <c r="C93" s="27">
        <v>1</v>
      </c>
      <c r="D93" s="107">
        <f t="shared" si="56"/>
        <v>0</v>
      </c>
      <c r="E93" s="8">
        <v>55</v>
      </c>
      <c r="F93" s="8">
        <f t="shared" si="52"/>
        <v>0</v>
      </c>
      <c r="H93" s="280"/>
      <c r="I93" s="282"/>
      <c r="J93" s="284"/>
      <c r="K93" s="288"/>
      <c r="L93" s="290"/>
      <c r="M93" s="292"/>
      <c r="N93" s="25"/>
      <c r="O93" s="22"/>
      <c r="P93" s="294"/>
      <c r="Q93" s="296"/>
      <c r="R93" s="14"/>
      <c r="S93" s="298"/>
      <c r="T93" s="58"/>
      <c r="U93" s="322"/>
      <c r="W93" s="20"/>
      <c r="X93" s="20"/>
      <c r="Y93" s="20"/>
      <c r="Z93" s="20"/>
      <c r="AA93" s="48">
        <f>AH93*$D93</f>
        <v>0</v>
      </c>
      <c r="AB93" s="20"/>
      <c r="AC93" s="20"/>
      <c r="AD93" s="59"/>
      <c r="AE93" s="59"/>
      <c r="AF93" s="59"/>
      <c r="AG93" s="59"/>
      <c r="AH93" s="59">
        <v>1</v>
      </c>
      <c r="AI93" s="59"/>
      <c r="AJ93" s="59"/>
      <c r="AL93" s="21"/>
      <c r="AM93" s="21"/>
      <c r="AN93" s="21"/>
      <c r="AO93" s="21"/>
      <c r="AP93" s="20"/>
      <c r="AQ93" s="48">
        <f>BC93*$D93</f>
        <v>0</v>
      </c>
      <c r="AR93" s="20"/>
      <c r="AS93" s="20"/>
      <c r="AT93" s="20"/>
      <c r="AU93" s="20"/>
      <c r="AV93" s="20"/>
      <c r="AX93" s="21"/>
      <c r="AY93" s="21"/>
      <c r="AZ93" s="21"/>
      <c r="BA93" s="21"/>
      <c r="BB93" s="21"/>
      <c r="BC93" s="59">
        <v>1</v>
      </c>
      <c r="BD93" s="21"/>
      <c r="BE93" s="21"/>
      <c r="BF93" s="21"/>
      <c r="BG93" s="21"/>
      <c r="BH93" s="21"/>
      <c r="BJ93" s="51"/>
      <c r="BK93" s="51"/>
      <c r="BL93" s="51"/>
      <c r="BM93" s="51"/>
      <c r="BO93" s="110">
        <v>3.3</v>
      </c>
      <c r="BP93" s="98">
        <f t="shared" si="59"/>
        <v>0</v>
      </c>
    </row>
    <row r="94" spans="1:68" ht="19.5" customHeight="1">
      <c r="A94" s="259" t="s">
        <v>672</v>
      </c>
      <c r="B94" s="18" t="s">
        <v>20</v>
      </c>
      <c r="C94" s="27">
        <v>20</v>
      </c>
      <c r="D94" s="107">
        <f t="shared" si="56"/>
        <v>0</v>
      </c>
      <c r="E94" s="8">
        <v>80</v>
      </c>
      <c r="F94" s="8">
        <f t="shared" si="52"/>
        <v>0</v>
      </c>
      <c r="H94" s="280"/>
      <c r="I94" s="282"/>
      <c r="J94" s="284"/>
      <c r="K94" s="288"/>
      <c r="L94" s="290"/>
      <c r="M94" s="292"/>
      <c r="N94" s="25"/>
      <c r="O94" s="22"/>
      <c r="P94" s="294"/>
      <c r="Q94" s="296"/>
      <c r="R94" s="14"/>
      <c r="S94" s="298"/>
      <c r="T94" s="58"/>
      <c r="U94" s="322"/>
      <c r="W94" s="20"/>
      <c r="X94" s="48">
        <f>AE94*$D94</f>
        <v>0</v>
      </c>
      <c r="Y94" s="20"/>
      <c r="Z94" s="20"/>
      <c r="AA94" s="20"/>
      <c r="AB94" s="20"/>
      <c r="AC94" s="20"/>
      <c r="AD94" s="48"/>
      <c r="AE94" s="48">
        <v>20</v>
      </c>
      <c r="AF94" s="48"/>
      <c r="AG94" s="48"/>
      <c r="AH94" s="48"/>
      <c r="AI94" s="48"/>
      <c r="AJ94" s="48"/>
      <c r="AL94" s="151">
        <f t="shared" ref="AL94:AM94" si="64">AX94*$D94</f>
        <v>0</v>
      </c>
      <c r="AM94" s="151">
        <f t="shared" si="64"/>
        <v>0</v>
      </c>
      <c r="AN94" s="21"/>
      <c r="AO94" s="21"/>
      <c r="AP94" s="21"/>
      <c r="AQ94" s="21"/>
      <c r="AR94" s="21"/>
      <c r="AS94" s="21"/>
      <c r="AT94" s="21"/>
      <c r="AU94" s="21"/>
      <c r="AV94" s="21"/>
      <c r="AW94" s="48"/>
      <c r="AX94" s="48">
        <v>2</v>
      </c>
      <c r="AY94" s="48">
        <v>18</v>
      </c>
      <c r="AZ94" s="21"/>
      <c r="BA94" s="21"/>
      <c r="BB94" s="21"/>
      <c r="BC94" s="21"/>
      <c r="BD94" s="21"/>
      <c r="BE94" s="21"/>
      <c r="BF94" s="21"/>
      <c r="BG94" s="21"/>
      <c r="BH94" s="21"/>
      <c r="BJ94" s="20"/>
      <c r="BK94" s="20"/>
      <c r="BL94" s="20"/>
      <c r="BM94" s="51"/>
      <c r="BO94" s="98">
        <v>1.1000000000000001</v>
      </c>
      <c r="BP94" s="98">
        <f t="shared" si="59"/>
        <v>0</v>
      </c>
    </row>
    <row r="95" spans="1:68" ht="19.5" customHeight="1">
      <c r="A95" s="259" t="s">
        <v>673</v>
      </c>
      <c r="B95" s="18" t="s">
        <v>20</v>
      </c>
      <c r="C95" s="27">
        <v>20</v>
      </c>
      <c r="D95" s="107">
        <f t="shared" si="56"/>
        <v>0</v>
      </c>
      <c r="E95" s="8">
        <v>75</v>
      </c>
      <c r="F95" s="8">
        <f t="shared" si="52"/>
        <v>0</v>
      </c>
      <c r="H95" s="280"/>
      <c r="I95" s="282"/>
      <c r="J95" s="284"/>
      <c r="K95" s="288"/>
      <c r="L95" s="290"/>
      <c r="M95" s="292"/>
      <c r="N95" s="25"/>
      <c r="O95" s="22"/>
      <c r="P95" s="294"/>
      <c r="Q95" s="296"/>
      <c r="R95" s="14"/>
      <c r="S95" s="298"/>
      <c r="T95" s="58"/>
      <c r="U95" s="322"/>
      <c r="W95" s="20"/>
      <c r="X95" s="48">
        <f>AE95*$D95</f>
        <v>0</v>
      </c>
      <c r="Y95" s="20"/>
      <c r="Z95" s="20"/>
      <c r="AA95" s="20"/>
      <c r="AB95" s="20"/>
      <c r="AC95" s="20"/>
      <c r="AD95" s="48"/>
      <c r="AE95" s="48">
        <v>20</v>
      </c>
      <c r="AF95" s="48"/>
      <c r="AG95" s="48"/>
      <c r="AH95" s="48"/>
      <c r="AI95" s="48"/>
      <c r="AJ95" s="48"/>
      <c r="AL95" s="151">
        <f>AX95*$D95</f>
        <v>0</v>
      </c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48"/>
      <c r="AX95" s="48">
        <v>20</v>
      </c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J95" s="20"/>
      <c r="BK95" s="20"/>
      <c r="BL95" s="20"/>
      <c r="BM95" s="51"/>
      <c r="BO95" s="98">
        <v>0.9</v>
      </c>
      <c r="BP95" s="98">
        <f t="shared" si="59"/>
        <v>0</v>
      </c>
    </row>
    <row r="96" spans="1:68" ht="20.100000000000001" customHeight="1">
      <c r="A96" s="259" t="s">
        <v>361</v>
      </c>
      <c r="B96" s="27" t="s">
        <v>209</v>
      </c>
      <c r="C96" s="27">
        <v>10</v>
      </c>
      <c r="D96" s="107">
        <f t="shared" si="56"/>
        <v>0</v>
      </c>
      <c r="E96" s="8">
        <v>185</v>
      </c>
      <c r="F96" s="8">
        <f t="shared" si="52"/>
        <v>0</v>
      </c>
      <c r="H96" s="280"/>
      <c r="I96" s="282"/>
      <c r="J96" s="284"/>
      <c r="K96" s="288"/>
      <c r="L96" s="290"/>
      <c r="M96" s="292"/>
      <c r="N96" s="25"/>
      <c r="O96" s="22"/>
      <c r="P96" s="294"/>
      <c r="Q96" s="296"/>
      <c r="R96" s="14"/>
      <c r="S96" s="298"/>
      <c r="T96" s="58"/>
      <c r="U96" s="322"/>
      <c r="W96" s="20"/>
      <c r="X96" s="20"/>
      <c r="Y96" s="48">
        <f>AF96*$D96</f>
        <v>0</v>
      </c>
      <c r="Z96" s="48">
        <f>AG96*$D96</f>
        <v>0</v>
      </c>
      <c r="AA96" s="20"/>
      <c r="AB96" s="20"/>
      <c r="AC96" s="20"/>
      <c r="AD96" s="59"/>
      <c r="AE96" s="59"/>
      <c r="AF96" s="59">
        <v>5</v>
      </c>
      <c r="AG96" s="59">
        <v>5</v>
      </c>
      <c r="AH96" s="59"/>
      <c r="AI96" s="59"/>
      <c r="AJ96" s="59"/>
      <c r="AL96" s="21"/>
      <c r="AM96" s="21"/>
      <c r="AN96" s="151">
        <f>AZ96*$D96</f>
        <v>0</v>
      </c>
      <c r="AO96" s="151">
        <f>BA96*$D96</f>
        <v>0</v>
      </c>
      <c r="AP96" s="20"/>
      <c r="AQ96" s="20"/>
      <c r="AR96" s="20"/>
      <c r="AS96" s="20"/>
      <c r="AT96" s="20"/>
      <c r="AU96" s="20"/>
      <c r="AV96" s="20"/>
      <c r="AW96" s="48"/>
      <c r="AX96" s="21"/>
      <c r="AY96" s="21"/>
      <c r="AZ96" s="59">
        <v>3</v>
      </c>
      <c r="BA96" s="59">
        <v>7</v>
      </c>
      <c r="BB96" s="21"/>
      <c r="BC96" s="21"/>
      <c r="BD96" s="21"/>
      <c r="BE96" s="21"/>
      <c r="BF96" s="21"/>
      <c r="BG96" s="21"/>
      <c r="BH96" s="21"/>
      <c r="BJ96" s="51"/>
      <c r="BK96" s="51"/>
      <c r="BL96" s="51"/>
      <c r="BM96" s="51"/>
      <c r="BO96" s="110">
        <v>9.6</v>
      </c>
      <c r="BP96" s="98">
        <f t="shared" si="59"/>
        <v>0</v>
      </c>
    </row>
    <row r="97" spans="1:68" ht="20.100000000000001" customHeight="1">
      <c r="A97" s="259" t="s">
        <v>313</v>
      </c>
      <c r="B97" s="27" t="s">
        <v>209</v>
      </c>
      <c r="C97" s="27">
        <v>10</v>
      </c>
      <c r="D97" s="107">
        <f t="shared" si="56"/>
        <v>0</v>
      </c>
      <c r="E97" s="8">
        <v>160</v>
      </c>
      <c r="F97" s="8">
        <f t="shared" si="52"/>
        <v>0</v>
      </c>
      <c r="H97" s="280"/>
      <c r="I97" s="282"/>
      <c r="J97" s="284"/>
      <c r="K97" s="288"/>
      <c r="L97" s="290"/>
      <c r="M97" s="292"/>
      <c r="N97" s="25"/>
      <c r="O97" s="22"/>
      <c r="P97" s="294"/>
      <c r="Q97" s="296"/>
      <c r="R97" s="14"/>
      <c r="S97" s="298"/>
      <c r="T97" s="58"/>
      <c r="U97" s="322"/>
      <c r="W97" s="20"/>
      <c r="X97" s="20"/>
      <c r="Y97" s="48">
        <f>AF97*$D97</f>
        <v>0</v>
      </c>
      <c r="Z97" s="48">
        <f>AG97*$D97</f>
        <v>0</v>
      </c>
      <c r="AA97" s="20"/>
      <c r="AB97" s="20"/>
      <c r="AC97" s="20"/>
      <c r="AD97" s="59"/>
      <c r="AE97" s="59"/>
      <c r="AF97" s="59">
        <v>5</v>
      </c>
      <c r="AG97" s="59">
        <v>5</v>
      </c>
      <c r="AH97" s="59"/>
      <c r="AI97" s="59"/>
      <c r="AJ97" s="59"/>
      <c r="AL97" s="182"/>
      <c r="AM97" s="182"/>
      <c r="AN97" s="151">
        <f>AZ97*$D97</f>
        <v>0</v>
      </c>
      <c r="AO97" s="151">
        <f>BA97*$D97</f>
        <v>0</v>
      </c>
      <c r="AP97" s="183"/>
      <c r="AQ97" s="183"/>
      <c r="AR97" s="183"/>
      <c r="AS97" s="183"/>
      <c r="AT97" s="183"/>
      <c r="AU97" s="183"/>
      <c r="AV97" s="183"/>
      <c r="AX97" s="21"/>
      <c r="AY97" s="21"/>
      <c r="AZ97" s="59">
        <v>5</v>
      </c>
      <c r="BA97" s="59">
        <v>5</v>
      </c>
      <c r="BB97" s="21"/>
      <c r="BC97" s="21"/>
      <c r="BD97" s="21"/>
      <c r="BE97" s="21"/>
      <c r="BF97" s="21"/>
      <c r="BG97" s="21"/>
      <c r="BH97" s="21"/>
      <c r="BJ97" s="51"/>
      <c r="BK97" s="51"/>
      <c r="BL97" s="51"/>
      <c r="BM97" s="51"/>
      <c r="BO97" s="110">
        <v>7.9</v>
      </c>
      <c r="BP97" s="98">
        <f>BO97*D97</f>
        <v>0</v>
      </c>
    </row>
    <row r="98" spans="1:68" ht="20.100000000000001" customHeight="1">
      <c r="A98" s="259" t="s">
        <v>314</v>
      </c>
      <c r="B98" s="27" t="s">
        <v>21</v>
      </c>
      <c r="C98" s="27">
        <v>15</v>
      </c>
      <c r="D98" s="107">
        <f t="shared" si="56"/>
        <v>0</v>
      </c>
      <c r="E98" s="8">
        <v>150</v>
      </c>
      <c r="F98" s="8">
        <f t="shared" si="52"/>
        <v>0</v>
      </c>
      <c r="H98" s="280"/>
      <c r="I98" s="282"/>
      <c r="J98" s="284"/>
      <c r="K98" s="288"/>
      <c r="L98" s="290"/>
      <c r="M98" s="292"/>
      <c r="N98" s="25"/>
      <c r="O98" s="22"/>
      <c r="P98" s="294"/>
      <c r="Q98" s="296"/>
      <c r="R98" s="14"/>
      <c r="S98" s="298"/>
      <c r="T98" s="58"/>
      <c r="U98" s="322"/>
      <c r="W98" s="20"/>
      <c r="X98" s="20"/>
      <c r="Y98" s="48">
        <f>AF98*$D98</f>
        <v>0</v>
      </c>
      <c r="Z98" s="20"/>
      <c r="AA98" s="20"/>
      <c r="AB98" s="20"/>
      <c r="AC98" s="20"/>
      <c r="AD98" s="59"/>
      <c r="AE98" s="59"/>
      <c r="AF98" s="59">
        <v>15</v>
      </c>
      <c r="AG98" s="59"/>
      <c r="AH98" s="59"/>
      <c r="AI98" s="59"/>
      <c r="AJ98" s="59"/>
      <c r="AL98" s="151">
        <f>AX98*$D98</f>
        <v>0</v>
      </c>
      <c r="AM98" s="151">
        <f>AY98*$D98</f>
        <v>0</v>
      </c>
      <c r="AN98" s="151">
        <f>AZ98*$D98</f>
        <v>0</v>
      </c>
      <c r="AO98" s="182"/>
      <c r="AP98" s="183"/>
      <c r="AQ98" s="183"/>
      <c r="AR98" s="183"/>
      <c r="AS98" s="183"/>
      <c r="AT98" s="183"/>
      <c r="AU98" s="183"/>
      <c r="AV98" s="183"/>
      <c r="AX98" s="59">
        <v>2</v>
      </c>
      <c r="AY98" s="59">
        <v>9</v>
      </c>
      <c r="AZ98" s="59">
        <v>4</v>
      </c>
      <c r="BA98" s="21"/>
      <c r="BB98" s="21"/>
      <c r="BC98" s="21"/>
      <c r="BD98" s="21"/>
      <c r="BE98" s="21"/>
      <c r="BF98" s="21"/>
      <c r="BG98" s="21"/>
      <c r="BH98" s="21"/>
      <c r="BJ98" s="51"/>
      <c r="BK98" s="51"/>
      <c r="BL98" s="51"/>
      <c r="BM98" s="51"/>
      <c r="BO98" s="110">
        <v>6.7</v>
      </c>
      <c r="BP98" s="98">
        <f>BO98*D98</f>
        <v>0</v>
      </c>
    </row>
    <row r="99" spans="1:68" ht="20.100000000000001" customHeight="1">
      <c r="A99" s="259" t="s">
        <v>315</v>
      </c>
      <c r="B99" s="27" t="s">
        <v>21</v>
      </c>
      <c r="C99" s="27">
        <v>15</v>
      </c>
      <c r="D99" s="107">
        <f t="shared" si="56"/>
        <v>0</v>
      </c>
      <c r="E99" s="8">
        <v>180</v>
      </c>
      <c r="F99" s="8">
        <f t="shared" si="52"/>
        <v>0</v>
      </c>
      <c r="H99" s="280"/>
      <c r="I99" s="282"/>
      <c r="J99" s="284"/>
      <c r="K99" s="288"/>
      <c r="L99" s="290"/>
      <c r="M99" s="292"/>
      <c r="N99" s="25"/>
      <c r="O99" s="22"/>
      <c r="P99" s="294"/>
      <c r="Q99" s="296"/>
      <c r="R99" s="14"/>
      <c r="S99" s="298"/>
      <c r="T99" s="58"/>
      <c r="U99" s="322"/>
      <c r="W99" s="20"/>
      <c r="X99" s="20"/>
      <c r="Y99" s="48">
        <f>AF99*$D99</f>
        <v>0</v>
      </c>
      <c r="Z99" s="20"/>
      <c r="AA99" s="20"/>
      <c r="AB99" s="20"/>
      <c r="AC99" s="20"/>
      <c r="AD99" s="59"/>
      <c r="AE99" s="59"/>
      <c r="AF99" s="59">
        <v>15</v>
      </c>
      <c r="AG99" s="59"/>
      <c r="AH99" s="59"/>
      <c r="AI99" s="59"/>
      <c r="AJ99" s="59"/>
      <c r="AL99" s="182"/>
      <c r="AM99" s="151">
        <f>AY99*$D99</f>
        <v>0</v>
      </c>
      <c r="AN99" s="151">
        <f>AZ99*$D99</f>
        <v>0</v>
      </c>
      <c r="AO99" s="182"/>
      <c r="AP99" s="183"/>
      <c r="AQ99" s="183"/>
      <c r="AR99" s="183"/>
      <c r="AS99" s="183"/>
      <c r="AT99" s="183"/>
      <c r="AU99" s="183"/>
      <c r="AV99" s="183"/>
      <c r="AX99" s="21"/>
      <c r="AY99" s="59">
        <v>7</v>
      </c>
      <c r="AZ99" s="59">
        <v>6</v>
      </c>
      <c r="BA99" s="21"/>
      <c r="BB99" s="21"/>
      <c r="BC99" s="21"/>
      <c r="BD99" s="21"/>
      <c r="BE99" s="21"/>
      <c r="BF99" s="21"/>
      <c r="BG99" s="21"/>
      <c r="BH99" s="21"/>
      <c r="BJ99" s="51"/>
      <c r="BK99" s="51"/>
      <c r="BL99" s="51"/>
      <c r="BM99" s="51"/>
      <c r="BO99" s="110">
        <v>8.5</v>
      </c>
      <c r="BP99" s="98">
        <f>BO99*D99</f>
        <v>0</v>
      </c>
    </row>
    <row r="100" spans="1:68" ht="20.25" customHeight="1">
      <c r="A100" s="259" t="s">
        <v>360</v>
      </c>
      <c r="B100" s="27" t="s">
        <v>22</v>
      </c>
      <c r="C100" s="27">
        <v>5</v>
      </c>
      <c r="D100" s="107">
        <f t="shared" si="56"/>
        <v>0</v>
      </c>
      <c r="E100" s="8">
        <v>205</v>
      </c>
      <c r="F100" s="8">
        <f t="shared" si="52"/>
        <v>0</v>
      </c>
      <c r="H100" s="280"/>
      <c r="I100" s="282"/>
      <c r="J100" s="284"/>
      <c r="K100" s="288"/>
      <c r="L100" s="290"/>
      <c r="M100" s="292"/>
      <c r="N100" s="25"/>
      <c r="O100" s="22"/>
      <c r="P100" s="294"/>
      <c r="Q100" s="296"/>
      <c r="R100" s="14"/>
      <c r="S100" s="298"/>
      <c r="T100" s="58"/>
      <c r="U100" s="322"/>
      <c r="W100" s="20"/>
      <c r="X100" s="20"/>
      <c r="Y100" s="20"/>
      <c r="Z100" s="48">
        <f t="shared" ref="Z100:Z101" si="65">AG100*$D100</f>
        <v>0</v>
      </c>
      <c r="AA100" s="20"/>
      <c r="AB100" s="20"/>
      <c r="AC100" s="20"/>
      <c r="AD100" s="59"/>
      <c r="AE100" s="59"/>
      <c r="AF100" s="59"/>
      <c r="AG100" s="59">
        <v>5</v>
      </c>
      <c r="AH100" s="59"/>
      <c r="AI100" s="59"/>
      <c r="AJ100" s="59"/>
      <c r="AL100" s="182"/>
      <c r="AM100" s="182"/>
      <c r="AN100" s="182"/>
      <c r="AO100" s="151">
        <f>BA100*$D100</f>
        <v>0</v>
      </c>
      <c r="AP100" s="151">
        <f>BB100*$D100</f>
        <v>0</v>
      </c>
      <c r="AQ100" s="183"/>
      <c r="AR100" s="183"/>
      <c r="AS100" s="183"/>
      <c r="AT100" s="183"/>
      <c r="AU100" s="183"/>
      <c r="AV100" s="183"/>
      <c r="AX100" s="21"/>
      <c r="AY100" s="21"/>
      <c r="AZ100" s="21"/>
      <c r="BA100" s="59">
        <v>2</v>
      </c>
      <c r="BB100" s="59">
        <v>3</v>
      </c>
      <c r="BC100" s="21"/>
      <c r="BD100" s="21"/>
      <c r="BE100" s="21"/>
      <c r="BF100" s="21"/>
      <c r="BG100" s="21"/>
      <c r="BH100" s="21"/>
      <c r="BJ100" s="51"/>
      <c r="BK100" s="51"/>
      <c r="BL100" s="51"/>
      <c r="BM100" s="51"/>
      <c r="BO100" s="110">
        <v>12</v>
      </c>
      <c r="BP100" s="98">
        <f t="shared" ref="BP100:BP101" si="66">BO100*D100</f>
        <v>0</v>
      </c>
    </row>
    <row r="101" spans="1:68" ht="20.100000000000001" customHeight="1">
      <c r="A101" s="259" t="s">
        <v>359</v>
      </c>
      <c r="B101" s="27" t="s">
        <v>22</v>
      </c>
      <c r="C101" s="27">
        <v>5</v>
      </c>
      <c r="D101" s="107">
        <f t="shared" si="56"/>
        <v>0</v>
      </c>
      <c r="E101" s="8">
        <v>180</v>
      </c>
      <c r="F101" s="8">
        <f t="shared" si="52"/>
        <v>0</v>
      </c>
      <c r="H101" s="280"/>
      <c r="I101" s="282"/>
      <c r="J101" s="284"/>
      <c r="K101" s="288"/>
      <c r="L101" s="290"/>
      <c r="M101" s="292"/>
      <c r="N101" s="25"/>
      <c r="O101" s="22"/>
      <c r="P101" s="294"/>
      <c r="Q101" s="296"/>
      <c r="R101" s="14"/>
      <c r="S101" s="298"/>
      <c r="T101" s="58"/>
      <c r="U101" s="322"/>
      <c r="W101" s="20"/>
      <c r="X101" s="20"/>
      <c r="Y101" s="20"/>
      <c r="Z101" s="48">
        <f t="shared" si="65"/>
        <v>0</v>
      </c>
      <c r="AA101" s="20"/>
      <c r="AB101" s="20"/>
      <c r="AC101" s="20"/>
      <c r="AD101" s="59"/>
      <c r="AE101" s="59"/>
      <c r="AF101" s="59"/>
      <c r="AG101" s="59">
        <v>5</v>
      </c>
      <c r="AH101" s="59"/>
      <c r="AI101" s="59"/>
      <c r="AJ101" s="59"/>
      <c r="AL101" s="182"/>
      <c r="AM101" s="182"/>
      <c r="AN101" s="182"/>
      <c r="AO101" s="151">
        <f>BA101*$D101</f>
        <v>0</v>
      </c>
      <c r="AP101" s="151">
        <f>BB101*$D101</f>
        <v>0</v>
      </c>
      <c r="AQ101" s="183"/>
      <c r="AR101" s="183"/>
      <c r="AS101" s="183"/>
      <c r="AT101" s="183"/>
      <c r="AU101" s="183"/>
      <c r="AV101" s="183"/>
      <c r="AX101" s="21"/>
      <c r="AY101" s="21"/>
      <c r="AZ101" s="21"/>
      <c r="BA101" s="59">
        <v>4</v>
      </c>
      <c r="BB101" s="59">
        <v>1</v>
      </c>
      <c r="BC101" s="21"/>
      <c r="BD101" s="21"/>
      <c r="BE101" s="21"/>
      <c r="BF101" s="21"/>
      <c r="BG101" s="21"/>
      <c r="BH101" s="21"/>
      <c r="BJ101" s="51"/>
      <c r="BK101" s="51"/>
      <c r="BL101" s="51"/>
      <c r="BM101" s="51"/>
      <c r="BO101" s="110">
        <v>10.7</v>
      </c>
      <c r="BP101" s="98">
        <f t="shared" si="66"/>
        <v>0</v>
      </c>
    </row>
    <row r="102" spans="1:68" ht="20.25" customHeight="1">
      <c r="A102" s="259" t="s">
        <v>515</v>
      </c>
      <c r="B102" s="27" t="s">
        <v>22</v>
      </c>
      <c r="C102" s="27">
        <v>5</v>
      </c>
      <c r="D102" s="107">
        <f t="shared" si="56"/>
        <v>0</v>
      </c>
      <c r="E102" s="8">
        <v>147.5</v>
      </c>
      <c r="F102" s="8">
        <f t="shared" si="52"/>
        <v>0</v>
      </c>
      <c r="H102" s="280"/>
      <c r="I102" s="282"/>
      <c r="J102" s="284"/>
      <c r="K102" s="288"/>
      <c r="L102" s="290"/>
      <c r="M102" s="292"/>
      <c r="N102" s="25"/>
      <c r="O102" s="22"/>
      <c r="P102" s="294"/>
      <c r="Q102" s="296"/>
      <c r="R102" s="14"/>
      <c r="S102" s="298"/>
      <c r="T102" s="58"/>
      <c r="U102" s="322"/>
      <c r="W102" s="20"/>
      <c r="X102" s="20"/>
      <c r="Y102" s="20"/>
      <c r="Z102" s="48">
        <f t="shared" ref="Z102:Z103" si="67">AG102*$D102</f>
        <v>0</v>
      </c>
      <c r="AA102" s="20"/>
      <c r="AB102" s="20"/>
      <c r="AC102" s="20"/>
      <c r="AD102" s="59"/>
      <c r="AE102" s="59"/>
      <c r="AF102" s="59"/>
      <c r="AG102" s="59">
        <v>5</v>
      </c>
      <c r="AH102" s="59"/>
      <c r="AI102" s="59"/>
      <c r="AJ102" s="59"/>
      <c r="AL102" s="182"/>
      <c r="AM102" s="182"/>
      <c r="AN102" s="182"/>
      <c r="AO102" s="151">
        <f>BA102*$D102</f>
        <v>0</v>
      </c>
      <c r="AP102" s="183"/>
      <c r="AQ102" s="183"/>
      <c r="AR102" s="183"/>
      <c r="AS102" s="183"/>
      <c r="AT102" s="183"/>
      <c r="AU102" s="183"/>
      <c r="AV102" s="183"/>
      <c r="AX102" s="21"/>
      <c r="AY102" s="21"/>
      <c r="AZ102" s="21"/>
      <c r="BA102" s="59">
        <v>5</v>
      </c>
      <c r="BB102" s="21"/>
      <c r="BC102" s="21"/>
      <c r="BD102" s="21"/>
      <c r="BE102" s="21"/>
      <c r="BF102" s="21"/>
      <c r="BG102" s="21"/>
      <c r="BH102" s="21"/>
      <c r="BJ102" s="51"/>
      <c r="BK102" s="51"/>
      <c r="BL102" s="51"/>
      <c r="BM102" s="51"/>
      <c r="BO102" s="110">
        <v>8.1999999999999993</v>
      </c>
      <c r="BP102" s="98">
        <f t="shared" si="59"/>
        <v>0</v>
      </c>
    </row>
    <row r="103" spans="1:68" ht="20.100000000000001" customHeight="1">
      <c r="A103" s="259" t="s">
        <v>516</v>
      </c>
      <c r="B103" s="27" t="s">
        <v>22</v>
      </c>
      <c r="C103" s="27">
        <v>5</v>
      </c>
      <c r="D103" s="107">
        <f t="shared" si="56"/>
        <v>0</v>
      </c>
      <c r="E103" s="8">
        <v>160</v>
      </c>
      <c r="F103" s="8">
        <f t="shared" si="52"/>
        <v>0</v>
      </c>
      <c r="H103" s="280"/>
      <c r="I103" s="282"/>
      <c r="J103" s="284"/>
      <c r="K103" s="288"/>
      <c r="L103" s="290"/>
      <c r="M103" s="292"/>
      <c r="N103" s="25"/>
      <c r="O103" s="22"/>
      <c r="P103" s="294"/>
      <c r="Q103" s="296"/>
      <c r="R103" s="14"/>
      <c r="S103" s="298"/>
      <c r="T103" s="58"/>
      <c r="U103" s="322"/>
      <c r="W103" s="20"/>
      <c r="X103" s="20"/>
      <c r="Y103" s="20"/>
      <c r="Z103" s="48">
        <f t="shared" si="67"/>
        <v>0</v>
      </c>
      <c r="AA103" s="20"/>
      <c r="AB103" s="20"/>
      <c r="AC103" s="20"/>
      <c r="AD103" s="59"/>
      <c r="AE103" s="59"/>
      <c r="AF103" s="59"/>
      <c r="AG103" s="59">
        <v>5</v>
      </c>
      <c r="AH103" s="59"/>
      <c r="AI103" s="59"/>
      <c r="AJ103" s="59"/>
      <c r="AL103" s="182"/>
      <c r="AM103" s="182"/>
      <c r="AN103" s="182"/>
      <c r="AO103" s="151">
        <f>BA103*$D103</f>
        <v>0</v>
      </c>
      <c r="AP103" s="151">
        <f>BB103*$D103</f>
        <v>0</v>
      </c>
      <c r="AQ103" s="183"/>
      <c r="AR103" s="183"/>
      <c r="AS103" s="183"/>
      <c r="AT103" s="183"/>
      <c r="AU103" s="183"/>
      <c r="AV103" s="183"/>
      <c r="AX103" s="21"/>
      <c r="AY103" s="21"/>
      <c r="AZ103" s="21"/>
      <c r="BA103" s="59">
        <v>4</v>
      </c>
      <c r="BB103" s="59">
        <v>1</v>
      </c>
      <c r="BC103" s="21"/>
      <c r="BD103" s="21"/>
      <c r="BE103" s="21"/>
      <c r="BF103" s="21"/>
      <c r="BG103" s="21"/>
      <c r="BH103" s="21"/>
      <c r="BJ103" s="51"/>
      <c r="BK103" s="51"/>
      <c r="BL103" s="51"/>
      <c r="BM103" s="51"/>
      <c r="BO103" s="110">
        <v>9</v>
      </c>
      <c r="BP103" s="98">
        <f t="shared" si="59"/>
        <v>0</v>
      </c>
    </row>
    <row r="104" spans="1:68" ht="20.100000000000001" customHeight="1">
      <c r="A104" s="259" t="s">
        <v>264</v>
      </c>
      <c r="B104" s="27" t="s">
        <v>22</v>
      </c>
      <c r="C104" s="27">
        <v>5</v>
      </c>
      <c r="D104" s="107">
        <f t="shared" si="56"/>
        <v>0</v>
      </c>
      <c r="E104" s="8">
        <v>65</v>
      </c>
      <c r="F104" s="8">
        <f t="shared" si="52"/>
        <v>0</v>
      </c>
      <c r="H104" s="280"/>
      <c r="I104" s="282"/>
      <c r="J104" s="284"/>
      <c r="K104" s="288"/>
      <c r="L104" s="290"/>
      <c r="M104" s="292"/>
      <c r="N104" s="25"/>
      <c r="O104" s="22"/>
      <c r="P104" s="294"/>
      <c r="Q104" s="296"/>
      <c r="R104" s="14"/>
      <c r="S104" s="298"/>
      <c r="T104" s="58"/>
      <c r="U104" s="322"/>
      <c r="W104" s="20"/>
      <c r="X104" s="20"/>
      <c r="Y104" s="20"/>
      <c r="Z104" s="48">
        <f>AG104*$D104</f>
        <v>0</v>
      </c>
      <c r="AA104" s="20"/>
      <c r="AB104" s="20"/>
      <c r="AC104" s="20"/>
      <c r="AD104" s="59"/>
      <c r="AE104" s="59"/>
      <c r="AF104" s="59"/>
      <c r="AG104" s="59">
        <v>5</v>
      </c>
      <c r="AH104" s="59"/>
      <c r="AI104" s="59"/>
      <c r="AJ104" s="59"/>
      <c r="AL104" s="20"/>
      <c r="AM104" s="48">
        <f>AY104*$D104</f>
        <v>0</v>
      </c>
      <c r="AN104" s="48">
        <f>AZ104*$D104</f>
        <v>0</v>
      </c>
      <c r="AO104" s="21"/>
      <c r="AP104" s="20"/>
      <c r="AQ104" s="20"/>
      <c r="AR104" s="20"/>
      <c r="AS104" s="20"/>
      <c r="AT104" s="20"/>
      <c r="AU104" s="20"/>
      <c r="AV104" s="20"/>
      <c r="AX104" s="21"/>
      <c r="AY104" s="59">
        <v>1</v>
      </c>
      <c r="AZ104" s="59">
        <v>4</v>
      </c>
      <c r="BA104" s="21"/>
      <c r="BB104" s="21"/>
      <c r="BC104" s="21"/>
      <c r="BD104" s="21"/>
      <c r="BE104" s="21"/>
      <c r="BF104" s="21"/>
      <c r="BG104" s="21"/>
      <c r="BH104" s="21"/>
      <c r="BJ104" s="51"/>
      <c r="BK104" s="51"/>
      <c r="BL104" s="51"/>
      <c r="BM104" s="51"/>
      <c r="BO104" s="110">
        <v>8.1999999999999993</v>
      </c>
      <c r="BP104" s="98">
        <f t="shared" si="59"/>
        <v>0</v>
      </c>
    </row>
    <row r="105" spans="1:68" ht="19.5" customHeight="1">
      <c r="A105" s="259" t="s">
        <v>517</v>
      </c>
      <c r="B105" s="27" t="s">
        <v>22</v>
      </c>
      <c r="C105" s="27">
        <v>5</v>
      </c>
      <c r="D105" s="107">
        <f t="shared" si="56"/>
        <v>0</v>
      </c>
      <c r="E105" s="47">
        <v>102.5</v>
      </c>
      <c r="F105" s="8">
        <f t="shared" si="52"/>
        <v>0</v>
      </c>
      <c r="H105" s="280"/>
      <c r="I105" s="282"/>
      <c r="J105" s="284"/>
      <c r="K105" s="288"/>
      <c r="L105" s="290"/>
      <c r="M105" s="292"/>
      <c r="N105" s="25"/>
      <c r="O105" s="22"/>
      <c r="P105" s="294"/>
      <c r="Q105" s="296"/>
      <c r="R105" s="14"/>
      <c r="S105" s="298"/>
      <c r="T105" s="58"/>
      <c r="U105" s="322"/>
      <c r="W105" s="20"/>
      <c r="X105" s="20"/>
      <c r="Y105" s="20"/>
      <c r="Z105" s="48">
        <f>AG105*$D105</f>
        <v>0</v>
      </c>
      <c r="AA105" s="20"/>
      <c r="AB105" s="20"/>
      <c r="AC105" s="20"/>
      <c r="AD105" s="59"/>
      <c r="AE105" s="59"/>
      <c r="AF105" s="59"/>
      <c r="AG105" s="59">
        <v>5</v>
      </c>
      <c r="AH105" s="59"/>
      <c r="AI105" s="59"/>
      <c r="AJ105" s="59"/>
      <c r="AL105" s="20"/>
      <c r="AM105" s="20"/>
      <c r="AN105" s="20"/>
      <c r="AO105" s="48">
        <f>BA105*$D105</f>
        <v>0</v>
      </c>
      <c r="AP105" s="48">
        <f>BB105*$D105</f>
        <v>0</v>
      </c>
      <c r="AQ105" s="20"/>
      <c r="AR105" s="20"/>
      <c r="AS105" s="20"/>
      <c r="AT105" s="20"/>
      <c r="AU105" s="20"/>
      <c r="AV105" s="20"/>
      <c r="AX105" s="21"/>
      <c r="AY105" s="21"/>
      <c r="AZ105" s="21"/>
      <c r="BA105" s="59">
        <v>4</v>
      </c>
      <c r="BB105" s="59">
        <v>1</v>
      </c>
      <c r="BC105" s="21"/>
      <c r="BD105" s="21"/>
      <c r="BE105" s="21"/>
      <c r="BF105" s="21"/>
      <c r="BG105" s="21"/>
      <c r="BH105" s="21"/>
      <c r="BJ105" s="51"/>
      <c r="BK105" s="51"/>
      <c r="BL105" s="51"/>
      <c r="BM105" s="51"/>
      <c r="BO105" s="88">
        <v>5.45</v>
      </c>
      <c r="BP105" s="98">
        <f t="shared" si="59"/>
        <v>0</v>
      </c>
    </row>
    <row r="106" spans="1:68" ht="20.100000000000001" customHeight="1">
      <c r="A106" s="259" t="s">
        <v>263</v>
      </c>
      <c r="B106" s="27" t="s">
        <v>21</v>
      </c>
      <c r="C106" s="27">
        <v>5</v>
      </c>
      <c r="D106" s="107">
        <f t="shared" si="56"/>
        <v>0</v>
      </c>
      <c r="E106" s="47">
        <v>37.5</v>
      </c>
      <c r="F106" s="8">
        <f t="shared" si="52"/>
        <v>0</v>
      </c>
      <c r="H106" s="280"/>
      <c r="I106" s="282"/>
      <c r="J106" s="284"/>
      <c r="K106" s="288"/>
      <c r="L106" s="290"/>
      <c r="M106" s="292"/>
      <c r="N106" s="25"/>
      <c r="O106" s="22"/>
      <c r="P106" s="294"/>
      <c r="Q106" s="296"/>
      <c r="R106" s="14"/>
      <c r="S106" s="298"/>
      <c r="T106" s="58"/>
      <c r="U106" s="322"/>
      <c r="W106" s="20"/>
      <c r="X106" s="20"/>
      <c r="Y106" s="48">
        <f>AF106*$D106</f>
        <v>0</v>
      </c>
      <c r="Z106" s="20"/>
      <c r="AA106" s="20"/>
      <c r="AB106" s="20"/>
      <c r="AC106" s="20"/>
      <c r="AD106" s="59"/>
      <c r="AE106" s="59"/>
      <c r="AF106" s="59">
        <v>5</v>
      </c>
      <c r="AG106" s="59"/>
      <c r="AH106" s="59"/>
      <c r="AI106" s="59"/>
      <c r="AJ106" s="59"/>
      <c r="AL106" s="48">
        <f>AX106*$D106</f>
        <v>0</v>
      </c>
      <c r="AM106" s="48">
        <f>AY106*$D106</f>
        <v>0</v>
      </c>
      <c r="AN106" s="20"/>
      <c r="AO106" s="21"/>
      <c r="AP106" s="20"/>
      <c r="AQ106" s="20"/>
      <c r="AR106" s="20"/>
      <c r="AS106" s="20"/>
      <c r="AT106" s="20"/>
      <c r="AU106" s="20"/>
      <c r="AV106" s="20"/>
      <c r="AX106" s="59">
        <v>4</v>
      </c>
      <c r="AY106" s="59">
        <v>1</v>
      </c>
      <c r="AZ106" s="21"/>
      <c r="BA106" s="21"/>
      <c r="BB106" s="21"/>
      <c r="BC106" s="21"/>
      <c r="BD106" s="21"/>
      <c r="BE106" s="21"/>
      <c r="BF106" s="21"/>
      <c r="BG106" s="21"/>
      <c r="BH106" s="21"/>
      <c r="BJ106" s="51"/>
      <c r="BK106" s="51"/>
      <c r="BL106" s="51"/>
      <c r="BM106" s="51"/>
      <c r="BO106" s="110">
        <v>1.3</v>
      </c>
      <c r="BP106" s="98">
        <f>BO106*D106</f>
        <v>0</v>
      </c>
    </row>
    <row r="107" spans="1:68" ht="20.100000000000001" customHeight="1">
      <c r="A107" s="259" t="s">
        <v>265</v>
      </c>
      <c r="B107" s="18" t="s">
        <v>23</v>
      </c>
      <c r="C107" s="18">
        <v>5</v>
      </c>
      <c r="D107" s="107">
        <f t="shared" si="56"/>
        <v>0</v>
      </c>
      <c r="E107" s="8">
        <v>95</v>
      </c>
      <c r="F107" s="8">
        <f t="shared" si="52"/>
        <v>0</v>
      </c>
      <c r="H107" s="280"/>
      <c r="I107" s="282"/>
      <c r="J107" s="284"/>
      <c r="K107" s="288"/>
      <c r="L107" s="290"/>
      <c r="M107" s="292"/>
      <c r="N107" s="25"/>
      <c r="O107" s="22"/>
      <c r="P107" s="294"/>
      <c r="Q107" s="296"/>
      <c r="R107" s="14"/>
      <c r="S107" s="298"/>
      <c r="T107" s="58"/>
      <c r="U107" s="322"/>
      <c r="W107" s="20"/>
      <c r="X107" s="20"/>
      <c r="Y107" s="20"/>
      <c r="Z107" s="20"/>
      <c r="AA107" s="48">
        <f>AH107*$D107</f>
        <v>0</v>
      </c>
      <c r="AB107" s="20"/>
      <c r="AC107" s="20"/>
      <c r="AD107" s="59"/>
      <c r="AE107" s="59"/>
      <c r="AF107" s="59"/>
      <c r="AG107" s="59"/>
      <c r="AH107" s="59">
        <v>5</v>
      </c>
      <c r="AI107" s="59"/>
      <c r="AJ107" s="59"/>
      <c r="AL107" s="20"/>
      <c r="AM107" s="48">
        <f>AY107*$D107</f>
        <v>0</v>
      </c>
      <c r="AN107" s="48">
        <f>AZ107*$D107</f>
        <v>0</v>
      </c>
      <c r="AO107" s="48">
        <f>BA107*$D107</f>
        <v>0</v>
      </c>
      <c r="AP107" s="21"/>
      <c r="AQ107" s="21"/>
      <c r="AR107" s="21"/>
      <c r="AS107" s="21"/>
      <c r="AT107" s="21"/>
      <c r="AU107" s="21"/>
      <c r="AV107" s="21"/>
      <c r="AX107" s="21"/>
      <c r="AY107" s="152">
        <v>1</v>
      </c>
      <c r="AZ107" s="152">
        <v>3</v>
      </c>
      <c r="BA107" s="152">
        <v>1</v>
      </c>
      <c r="BB107" s="21"/>
      <c r="BC107" s="21"/>
      <c r="BD107" s="21"/>
      <c r="BE107" s="21"/>
      <c r="BF107" s="21"/>
      <c r="BG107" s="21"/>
      <c r="BH107" s="21"/>
      <c r="BJ107" s="51"/>
      <c r="BK107" s="51"/>
      <c r="BL107" s="51"/>
      <c r="BM107" s="51"/>
      <c r="BO107" s="90">
        <v>5.4</v>
      </c>
      <c r="BP107" s="98">
        <f t="shared" si="59"/>
        <v>0</v>
      </c>
    </row>
    <row r="108" spans="1:68" ht="19.5" customHeight="1">
      <c r="A108" s="261" t="s">
        <v>266</v>
      </c>
      <c r="B108" s="23" t="s">
        <v>23</v>
      </c>
      <c r="C108" s="23">
        <v>5</v>
      </c>
      <c r="D108" s="107">
        <f t="shared" si="56"/>
        <v>0</v>
      </c>
      <c r="E108" s="47">
        <v>162.5</v>
      </c>
      <c r="F108" s="8">
        <f t="shared" si="52"/>
        <v>0</v>
      </c>
      <c r="G108" s="3"/>
      <c r="H108" s="280"/>
      <c r="I108" s="282"/>
      <c r="J108" s="284"/>
      <c r="K108" s="288"/>
      <c r="L108" s="290"/>
      <c r="M108" s="292"/>
      <c r="N108" s="25"/>
      <c r="O108" s="22"/>
      <c r="P108" s="294"/>
      <c r="Q108" s="296"/>
      <c r="R108" s="14"/>
      <c r="S108" s="298"/>
      <c r="T108" s="58"/>
      <c r="U108" s="322"/>
      <c r="V108" s="3"/>
      <c r="W108" s="20"/>
      <c r="X108" s="20"/>
      <c r="Y108" s="20"/>
      <c r="Z108" s="20"/>
      <c r="AA108" s="48">
        <f>AH108*$D108</f>
        <v>0</v>
      </c>
      <c r="AB108" s="20"/>
      <c r="AC108" s="20"/>
      <c r="AD108" s="59"/>
      <c r="AE108" s="59"/>
      <c r="AF108" s="59"/>
      <c r="AG108" s="59"/>
      <c r="AH108" s="59">
        <v>5</v>
      </c>
      <c r="AI108" s="59"/>
      <c r="AJ108" s="59"/>
      <c r="AK108" s="3"/>
      <c r="AL108" s="20"/>
      <c r="AM108" s="20"/>
      <c r="AN108" s="20"/>
      <c r="AO108" s="20"/>
      <c r="AP108" s="48">
        <f>BB108*$D108</f>
        <v>0</v>
      </c>
      <c r="AQ108" s="48">
        <f>BC108*$D108</f>
        <v>0</v>
      </c>
      <c r="AR108" s="20"/>
      <c r="AS108" s="20"/>
      <c r="AT108" s="20"/>
      <c r="AU108" s="20"/>
      <c r="AV108" s="20"/>
      <c r="AW108" s="3"/>
      <c r="AX108" s="21"/>
      <c r="AY108" s="21"/>
      <c r="AZ108" s="21"/>
      <c r="BA108" s="21"/>
      <c r="BB108" s="151">
        <v>1</v>
      </c>
      <c r="BC108" s="151">
        <v>4</v>
      </c>
      <c r="BD108" s="21"/>
      <c r="BE108" s="21"/>
      <c r="BF108" s="21"/>
      <c r="BG108" s="21"/>
      <c r="BH108" s="21"/>
      <c r="BJ108" s="51"/>
      <c r="BK108" s="51"/>
      <c r="BL108" s="51"/>
      <c r="BM108" s="51"/>
      <c r="BO108" s="88">
        <v>9.1999999999999993</v>
      </c>
      <c r="BP108" s="98">
        <f t="shared" si="59"/>
        <v>0</v>
      </c>
    </row>
    <row r="109" spans="1:68" ht="19.5" customHeight="1">
      <c r="A109" s="259" t="s">
        <v>267</v>
      </c>
      <c r="B109" s="143" t="s">
        <v>6</v>
      </c>
      <c r="C109" s="27">
        <v>2</v>
      </c>
      <c r="D109" s="107">
        <f t="shared" si="56"/>
        <v>0</v>
      </c>
      <c r="E109" s="47">
        <v>85</v>
      </c>
      <c r="F109" s="8">
        <f t="shared" si="52"/>
        <v>0</v>
      </c>
      <c r="H109" s="280"/>
      <c r="I109" s="282"/>
      <c r="J109" s="284"/>
      <c r="K109" s="288"/>
      <c r="L109" s="290"/>
      <c r="M109" s="292"/>
      <c r="N109" s="25"/>
      <c r="O109" s="22"/>
      <c r="P109" s="294"/>
      <c r="Q109" s="296"/>
      <c r="R109" s="14"/>
      <c r="S109" s="298"/>
      <c r="T109" s="58"/>
      <c r="U109" s="322"/>
      <c r="W109" s="20"/>
      <c r="X109" s="20"/>
      <c r="Y109" s="20"/>
      <c r="Z109" s="20"/>
      <c r="AA109" s="20"/>
      <c r="AB109" s="48">
        <f>AI109*$D109</f>
        <v>0</v>
      </c>
      <c r="AC109" s="20"/>
      <c r="AD109" s="59"/>
      <c r="AE109" s="59"/>
      <c r="AF109" s="59"/>
      <c r="AG109" s="59"/>
      <c r="AH109" s="59"/>
      <c r="AI109" s="59">
        <v>2</v>
      </c>
      <c r="AJ109" s="59"/>
      <c r="AL109" s="20"/>
      <c r="AM109" s="20"/>
      <c r="AN109" s="20"/>
      <c r="AO109" s="48">
        <f>BA109*$D109</f>
        <v>0</v>
      </c>
      <c r="AP109" s="20"/>
      <c r="AQ109" s="48">
        <f>BC109*$D109</f>
        <v>0</v>
      </c>
      <c r="AR109" s="20"/>
      <c r="AS109" s="20"/>
      <c r="AT109" s="20"/>
      <c r="AU109" s="20"/>
      <c r="AV109" s="20"/>
      <c r="AX109" s="21"/>
      <c r="AY109" s="21"/>
      <c r="AZ109" s="21"/>
      <c r="BA109" s="59">
        <v>1</v>
      </c>
      <c r="BB109" s="21"/>
      <c r="BC109" s="59">
        <v>1</v>
      </c>
      <c r="BD109" s="21"/>
      <c r="BE109" s="21"/>
      <c r="BF109" s="21"/>
      <c r="BG109" s="21"/>
      <c r="BH109" s="21"/>
      <c r="BJ109" s="51"/>
      <c r="BK109" s="51"/>
      <c r="BL109" s="51"/>
      <c r="BM109" s="51"/>
      <c r="BO109" s="88">
        <v>4.95</v>
      </c>
      <c r="BP109" s="98">
        <f t="shared" si="59"/>
        <v>0</v>
      </c>
    </row>
    <row r="110" spans="1:68" ht="19.5" customHeight="1">
      <c r="A110" s="259" t="s">
        <v>268</v>
      </c>
      <c r="B110" s="143" t="s">
        <v>6</v>
      </c>
      <c r="C110" s="56">
        <v>3</v>
      </c>
      <c r="D110" s="107">
        <f t="shared" si="56"/>
        <v>0</v>
      </c>
      <c r="E110" s="47">
        <v>85</v>
      </c>
      <c r="F110" s="8">
        <f t="shared" si="52"/>
        <v>0</v>
      </c>
      <c r="H110" s="280"/>
      <c r="I110" s="282"/>
      <c r="J110" s="284"/>
      <c r="K110" s="288"/>
      <c r="L110" s="290"/>
      <c r="M110" s="292"/>
      <c r="N110" s="25"/>
      <c r="O110" s="22"/>
      <c r="P110" s="294"/>
      <c r="Q110" s="296"/>
      <c r="R110" s="14"/>
      <c r="S110" s="298"/>
      <c r="T110" s="58"/>
      <c r="U110" s="322"/>
      <c r="W110" s="20"/>
      <c r="X110" s="20"/>
      <c r="Y110" s="20"/>
      <c r="Z110" s="20"/>
      <c r="AA110" s="20"/>
      <c r="AB110" s="48">
        <f>AI110*$D110</f>
        <v>0</v>
      </c>
      <c r="AC110" s="20"/>
      <c r="AD110" s="59"/>
      <c r="AE110" s="59"/>
      <c r="AF110" s="59"/>
      <c r="AG110" s="59"/>
      <c r="AH110" s="59"/>
      <c r="AI110" s="59">
        <v>3</v>
      </c>
      <c r="AJ110" s="59"/>
      <c r="AL110" s="20"/>
      <c r="AM110" s="20"/>
      <c r="AN110" s="20"/>
      <c r="AO110" s="48">
        <f>BA110*$D110</f>
        <v>0</v>
      </c>
      <c r="AP110" s="20"/>
      <c r="AQ110" s="48">
        <f>BC110*$D110</f>
        <v>0</v>
      </c>
      <c r="AR110" s="20"/>
      <c r="AS110" s="20"/>
      <c r="AT110" s="20"/>
      <c r="AU110" s="20"/>
      <c r="AV110" s="20"/>
      <c r="AX110" s="21"/>
      <c r="AY110" s="21"/>
      <c r="AZ110" s="21"/>
      <c r="BA110" s="59">
        <v>2</v>
      </c>
      <c r="BB110" s="21"/>
      <c r="BC110" s="59">
        <v>1</v>
      </c>
      <c r="BD110" s="21"/>
      <c r="BE110" s="21"/>
      <c r="BF110" s="21"/>
      <c r="BG110" s="21"/>
      <c r="BH110" s="21"/>
      <c r="BI110" s="3"/>
      <c r="BJ110" s="51"/>
      <c r="BK110" s="51"/>
      <c r="BL110" s="51"/>
      <c r="BM110" s="51"/>
      <c r="BO110" s="88">
        <v>4.8499999999999996</v>
      </c>
      <c r="BP110" s="98">
        <f t="shared" si="59"/>
        <v>0</v>
      </c>
    </row>
    <row r="111" spans="1:68" ht="19.5" customHeight="1">
      <c r="A111" s="259" t="s">
        <v>392</v>
      </c>
      <c r="B111" s="187" t="s">
        <v>22</v>
      </c>
      <c r="C111" s="27">
        <v>5</v>
      </c>
      <c r="D111" s="107">
        <f>SUM(H111:U111)</f>
        <v>0</v>
      </c>
      <c r="E111" s="47">
        <v>145</v>
      </c>
      <c r="F111" s="8">
        <f t="shared" si="52"/>
        <v>0</v>
      </c>
      <c r="H111" s="280"/>
      <c r="I111" s="282"/>
      <c r="J111" s="284"/>
      <c r="K111" s="288"/>
      <c r="L111" s="290"/>
      <c r="M111" s="292"/>
      <c r="N111" s="139"/>
      <c r="O111" s="22"/>
      <c r="P111" s="294"/>
      <c r="Q111" s="296"/>
      <c r="R111" s="14"/>
      <c r="S111" s="298"/>
      <c r="T111" s="58"/>
      <c r="U111" s="322"/>
      <c r="W111" s="20"/>
      <c r="X111" s="20"/>
      <c r="Y111" s="20"/>
      <c r="Z111" s="48">
        <f t="shared" ref="Z111:Z115" si="68">AG111*$D111</f>
        <v>0</v>
      </c>
      <c r="AA111" s="20"/>
      <c r="AB111" s="20"/>
      <c r="AC111" s="20"/>
      <c r="AD111" s="59"/>
      <c r="AE111" s="59"/>
      <c r="AF111" s="59"/>
      <c r="AG111" s="59">
        <v>5</v>
      </c>
      <c r="AH111" s="59"/>
      <c r="AI111" s="59"/>
      <c r="AJ111" s="59"/>
      <c r="AL111" s="20"/>
      <c r="AM111" s="21"/>
      <c r="AN111" s="21"/>
      <c r="AO111" s="48">
        <f t="shared" ref="AO111:AO115" si="69">BA111*$D111</f>
        <v>0</v>
      </c>
      <c r="AP111" s="21"/>
      <c r="AQ111" s="20"/>
      <c r="AR111" s="20"/>
      <c r="AS111" s="20"/>
      <c r="AT111" s="20"/>
      <c r="AU111" s="20"/>
      <c r="AV111" s="20"/>
      <c r="AX111" s="21"/>
      <c r="AY111" s="21"/>
      <c r="AZ111" s="21"/>
      <c r="BA111" s="59">
        <v>5</v>
      </c>
      <c r="BB111" s="21"/>
      <c r="BC111" s="21"/>
      <c r="BD111" s="21"/>
      <c r="BE111" s="21"/>
      <c r="BF111" s="21"/>
      <c r="BG111" s="21"/>
      <c r="BH111" s="21"/>
      <c r="BI111" s="3"/>
      <c r="BJ111" s="51"/>
      <c r="BK111" s="51"/>
      <c r="BL111" s="51"/>
      <c r="BM111" s="51"/>
      <c r="BO111" s="88">
        <v>7.9</v>
      </c>
      <c r="BP111" s="98">
        <f t="shared" si="59"/>
        <v>0</v>
      </c>
    </row>
    <row r="112" spans="1:68" ht="19.5" customHeight="1">
      <c r="A112" s="259" t="s">
        <v>393</v>
      </c>
      <c r="B112" s="187" t="s">
        <v>22</v>
      </c>
      <c r="C112" s="27">
        <v>5</v>
      </c>
      <c r="D112" s="107">
        <f t="shared" si="56"/>
        <v>0</v>
      </c>
      <c r="E112" s="47">
        <v>140</v>
      </c>
      <c r="F112" s="8">
        <f t="shared" si="52"/>
        <v>0</v>
      </c>
      <c r="H112" s="280"/>
      <c r="I112" s="282"/>
      <c r="J112" s="284"/>
      <c r="K112" s="288"/>
      <c r="L112" s="290"/>
      <c r="M112" s="292"/>
      <c r="N112" s="139"/>
      <c r="O112" s="22"/>
      <c r="P112" s="294"/>
      <c r="Q112" s="296"/>
      <c r="R112" s="14"/>
      <c r="S112" s="298"/>
      <c r="T112" s="58"/>
      <c r="U112" s="322"/>
      <c r="W112" s="20"/>
      <c r="X112" s="20"/>
      <c r="Y112" s="20"/>
      <c r="Z112" s="48">
        <f t="shared" si="68"/>
        <v>0</v>
      </c>
      <c r="AA112" s="20"/>
      <c r="AB112" s="20"/>
      <c r="AC112" s="20"/>
      <c r="AD112" s="59"/>
      <c r="AE112" s="59"/>
      <c r="AF112" s="59"/>
      <c r="AG112" s="59">
        <v>5</v>
      </c>
      <c r="AH112" s="59"/>
      <c r="AI112" s="59"/>
      <c r="AJ112" s="59"/>
      <c r="AL112" s="20"/>
      <c r="AM112" s="21"/>
      <c r="AN112" s="21"/>
      <c r="AO112" s="48">
        <f t="shared" si="69"/>
        <v>0</v>
      </c>
      <c r="AP112" s="48">
        <f t="shared" ref="AP112:AP113" si="70">BB112*$D112</f>
        <v>0</v>
      </c>
      <c r="AQ112" s="20"/>
      <c r="AR112" s="20"/>
      <c r="AS112" s="20"/>
      <c r="AT112" s="20"/>
      <c r="AU112" s="20"/>
      <c r="AV112" s="20"/>
      <c r="AX112" s="21"/>
      <c r="AY112" s="21"/>
      <c r="AZ112" s="21"/>
      <c r="BA112" s="59">
        <v>3</v>
      </c>
      <c r="BB112" s="59">
        <v>2</v>
      </c>
      <c r="BC112" s="21"/>
      <c r="BD112" s="21"/>
      <c r="BE112" s="21"/>
      <c r="BF112" s="21"/>
      <c r="BG112" s="21"/>
      <c r="BH112" s="21"/>
      <c r="BI112" s="3"/>
      <c r="BJ112" s="51"/>
      <c r="BK112" s="51"/>
      <c r="BL112" s="51"/>
      <c r="BM112" s="51"/>
      <c r="BO112" s="88">
        <v>7.5</v>
      </c>
      <c r="BP112" s="98">
        <f t="shared" si="59"/>
        <v>0</v>
      </c>
    </row>
    <row r="113" spans="1:68" ht="19.5" customHeight="1">
      <c r="A113" s="259" t="s">
        <v>394</v>
      </c>
      <c r="B113" s="187" t="s">
        <v>22</v>
      </c>
      <c r="C113" s="27">
        <v>5</v>
      </c>
      <c r="D113" s="107">
        <f t="shared" si="56"/>
        <v>0</v>
      </c>
      <c r="E113" s="47">
        <v>155</v>
      </c>
      <c r="F113" s="8">
        <f t="shared" si="52"/>
        <v>0</v>
      </c>
      <c r="H113" s="280"/>
      <c r="I113" s="282"/>
      <c r="J113" s="284"/>
      <c r="K113" s="288"/>
      <c r="L113" s="290"/>
      <c r="M113" s="292"/>
      <c r="N113" s="139"/>
      <c r="O113" s="22"/>
      <c r="P113" s="294"/>
      <c r="Q113" s="296"/>
      <c r="R113" s="14"/>
      <c r="S113" s="298"/>
      <c r="T113" s="58"/>
      <c r="U113" s="322"/>
      <c r="W113" s="20"/>
      <c r="X113" s="20"/>
      <c r="Y113" s="20"/>
      <c r="Z113" s="48">
        <f t="shared" si="68"/>
        <v>0</v>
      </c>
      <c r="AA113" s="20"/>
      <c r="AB113" s="20"/>
      <c r="AC113" s="20"/>
      <c r="AD113" s="59"/>
      <c r="AE113" s="59"/>
      <c r="AF113" s="59"/>
      <c r="AG113" s="59">
        <v>5</v>
      </c>
      <c r="AH113" s="59"/>
      <c r="AI113" s="59"/>
      <c r="AJ113" s="59"/>
      <c r="AL113" s="20"/>
      <c r="AM113" s="21"/>
      <c r="AN113" s="21"/>
      <c r="AO113" s="48">
        <f t="shared" si="69"/>
        <v>0</v>
      </c>
      <c r="AP113" s="48">
        <f t="shared" si="70"/>
        <v>0</v>
      </c>
      <c r="AQ113" s="20"/>
      <c r="AR113" s="20"/>
      <c r="AS113" s="20"/>
      <c r="AT113" s="20"/>
      <c r="AU113" s="20"/>
      <c r="AV113" s="20"/>
      <c r="AX113" s="21"/>
      <c r="AY113" s="21"/>
      <c r="AZ113" s="21"/>
      <c r="BA113" s="59">
        <v>1</v>
      </c>
      <c r="BB113" s="59">
        <v>4</v>
      </c>
      <c r="BC113" s="21"/>
      <c r="BD113" s="21"/>
      <c r="BE113" s="21"/>
      <c r="BF113" s="21"/>
      <c r="BG113" s="21"/>
      <c r="BH113" s="21"/>
      <c r="BI113" s="3"/>
      <c r="BJ113" s="51"/>
      <c r="BK113" s="51"/>
      <c r="BL113" s="51"/>
      <c r="BM113" s="51"/>
      <c r="BO113" s="88">
        <v>8.5</v>
      </c>
      <c r="BP113" s="98">
        <f t="shared" si="59"/>
        <v>0</v>
      </c>
    </row>
    <row r="114" spans="1:68" ht="19.5" customHeight="1">
      <c r="A114" s="259" t="s">
        <v>395</v>
      </c>
      <c r="B114" s="187" t="s">
        <v>397</v>
      </c>
      <c r="C114" s="27">
        <v>5</v>
      </c>
      <c r="D114" s="107">
        <f t="shared" si="56"/>
        <v>0</v>
      </c>
      <c r="E114" s="47">
        <v>100</v>
      </c>
      <c r="F114" s="8">
        <f t="shared" si="52"/>
        <v>0</v>
      </c>
      <c r="H114" s="280"/>
      <c r="I114" s="282"/>
      <c r="J114" s="284"/>
      <c r="K114" s="288"/>
      <c r="L114" s="290"/>
      <c r="M114" s="292"/>
      <c r="N114" s="139"/>
      <c r="O114" s="22"/>
      <c r="P114" s="294"/>
      <c r="Q114" s="296"/>
      <c r="R114" s="14"/>
      <c r="S114" s="298"/>
      <c r="T114" s="58"/>
      <c r="U114" s="322"/>
      <c r="W114" s="20"/>
      <c r="X114" s="20"/>
      <c r="Y114" s="48">
        <f t="shared" ref="Y114:Y115" si="71">AF114*$D114</f>
        <v>0</v>
      </c>
      <c r="Z114" s="48">
        <f t="shared" si="68"/>
        <v>0</v>
      </c>
      <c r="AA114" s="20"/>
      <c r="AB114" s="20"/>
      <c r="AC114" s="20"/>
      <c r="AD114" s="59"/>
      <c r="AE114" s="59"/>
      <c r="AF114" s="59">
        <v>2</v>
      </c>
      <c r="AG114" s="59">
        <v>3</v>
      </c>
      <c r="AH114" s="59"/>
      <c r="AI114" s="59"/>
      <c r="AJ114" s="59"/>
      <c r="AL114" s="20"/>
      <c r="AM114" s="21"/>
      <c r="AN114" s="48">
        <f t="shared" ref="AN114:AN115" si="72">AZ114*$D114</f>
        <v>0</v>
      </c>
      <c r="AO114" s="48">
        <f t="shared" si="69"/>
        <v>0</v>
      </c>
      <c r="AP114" s="21"/>
      <c r="AQ114" s="20"/>
      <c r="AR114" s="20"/>
      <c r="AS114" s="20"/>
      <c r="AT114" s="20"/>
      <c r="AU114" s="20"/>
      <c r="AV114" s="20"/>
      <c r="AX114" s="21"/>
      <c r="AY114" s="21"/>
      <c r="AZ114" s="59">
        <v>1</v>
      </c>
      <c r="BA114" s="59">
        <v>4</v>
      </c>
      <c r="BB114" s="21"/>
      <c r="BC114" s="21"/>
      <c r="BD114" s="21"/>
      <c r="BE114" s="21"/>
      <c r="BF114" s="21"/>
      <c r="BG114" s="21"/>
      <c r="BH114" s="21"/>
      <c r="BI114" s="3"/>
      <c r="BJ114" s="51"/>
      <c r="BK114" s="51"/>
      <c r="BL114" s="51"/>
      <c r="BM114" s="51"/>
      <c r="BO114" s="88">
        <v>4.7</v>
      </c>
      <c r="BP114" s="98">
        <f t="shared" si="59"/>
        <v>0</v>
      </c>
    </row>
    <row r="115" spans="1:68" ht="19.5" customHeight="1">
      <c r="A115" s="259" t="s">
        <v>396</v>
      </c>
      <c r="B115" s="187" t="s">
        <v>397</v>
      </c>
      <c r="C115" s="27">
        <v>5</v>
      </c>
      <c r="D115" s="107">
        <f t="shared" si="56"/>
        <v>0</v>
      </c>
      <c r="E115" s="47">
        <v>95</v>
      </c>
      <c r="F115" s="8">
        <f t="shared" si="52"/>
        <v>0</v>
      </c>
      <c r="H115" s="280"/>
      <c r="I115" s="282"/>
      <c r="J115" s="284"/>
      <c r="K115" s="288"/>
      <c r="L115" s="290"/>
      <c r="M115" s="292"/>
      <c r="N115" s="139"/>
      <c r="O115" s="22"/>
      <c r="P115" s="294"/>
      <c r="Q115" s="296"/>
      <c r="R115" s="14"/>
      <c r="S115" s="298"/>
      <c r="T115" s="58"/>
      <c r="U115" s="322"/>
      <c r="W115" s="20"/>
      <c r="X115" s="20"/>
      <c r="Y115" s="48">
        <f t="shared" si="71"/>
        <v>0</v>
      </c>
      <c r="Z115" s="48">
        <f t="shared" si="68"/>
        <v>0</v>
      </c>
      <c r="AA115" s="20"/>
      <c r="AB115" s="20"/>
      <c r="AC115" s="20"/>
      <c r="AD115" s="59"/>
      <c r="AE115" s="59"/>
      <c r="AF115" s="59">
        <v>2</v>
      </c>
      <c r="AG115" s="59">
        <v>3</v>
      </c>
      <c r="AH115" s="59"/>
      <c r="AI115" s="59"/>
      <c r="AJ115" s="59"/>
      <c r="AL115" s="20"/>
      <c r="AM115" s="48">
        <f>AY115*$D115</f>
        <v>0</v>
      </c>
      <c r="AN115" s="48">
        <f t="shared" si="72"/>
        <v>0</v>
      </c>
      <c r="AO115" s="48">
        <f t="shared" si="69"/>
        <v>0</v>
      </c>
      <c r="AP115" s="21"/>
      <c r="AQ115" s="20"/>
      <c r="AR115" s="20"/>
      <c r="AS115" s="20"/>
      <c r="AT115" s="20"/>
      <c r="AU115" s="20"/>
      <c r="AV115" s="20"/>
      <c r="AX115" s="21"/>
      <c r="AY115" s="59">
        <v>2</v>
      </c>
      <c r="AZ115" s="59">
        <v>1</v>
      </c>
      <c r="BA115" s="59">
        <v>2</v>
      </c>
      <c r="BB115" s="21"/>
      <c r="BC115" s="21"/>
      <c r="BD115" s="21"/>
      <c r="BE115" s="21"/>
      <c r="BF115" s="21"/>
      <c r="BG115" s="21"/>
      <c r="BH115" s="21"/>
      <c r="BI115" s="3"/>
      <c r="BJ115" s="51"/>
      <c r="BK115" s="51"/>
      <c r="BL115" s="51"/>
      <c r="BM115" s="51"/>
      <c r="BO115" s="88">
        <v>4.5</v>
      </c>
      <c r="BP115" s="98">
        <f t="shared" si="59"/>
        <v>0</v>
      </c>
    </row>
    <row r="116" spans="1:68" ht="19.5" customHeight="1">
      <c r="A116" s="259" t="s">
        <v>367</v>
      </c>
      <c r="B116" s="187" t="s">
        <v>21</v>
      </c>
      <c r="C116" s="27">
        <v>10</v>
      </c>
      <c r="D116" s="107">
        <f t="shared" si="56"/>
        <v>0</v>
      </c>
      <c r="E116" s="47">
        <v>60</v>
      </c>
      <c r="F116" s="8">
        <f t="shared" si="52"/>
        <v>0</v>
      </c>
      <c r="H116" s="280"/>
      <c r="I116" s="282"/>
      <c r="J116" s="284"/>
      <c r="K116" s="288"/>
      <c r="L116" s="290"/>
      <c r="M116" s="292"/>
      <c r="N116" s="139"/>
      <c r="O116" s="22"/>
      <c r="P116" s="294"/>
      <c r="Q116" s="296"/>
      <c r="R116" s="14"/>
      <c r="S116" s="298"/>
      <c r="T116" s="58"/>
      <c r="U116" s="322"/>
      <c r="W116" s="20"/>
      <c r="X116" s="20"/>
      <c r="Y116" s="48">
        <f>AF116*$D116</f>
        <v>0</v>
      </c>
      <c r="Z116" s="20"/>
      <c r="AA116" s="20"/>
      <c r="AB116" s="20"/>
      <c r="AC116" s="20"/>
      <c r="AD116" s="59"/>
      <c r="AE116" s="59"/>
      <c r="AF116" s="59">
        <v>10</v>
      </c>
      <c r="AG116" s="59"/>
      <c r="AH116" s="59"/>
      <c r="AI116" s="59"/>
      <c r="AJ116" s="59"/>
      <c r="AL116" s="48">
        <f>AX116*$D116</f>
        <v>0</v>
      </c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X116" s="59">
        <v>4</v>
      </c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3"/>
      <c r="BJ116" s="48">
        <f>BL116*D116</f>
        <v>0</v>
      </c>
      <c r="BK116" s="51"/>
      <c r="BL116" s="181">
        <v>18</v>
      </c>
      <c r="BM116" s="51"/>
      <c r="BO116" s="88">
        <v>1.99</v>
      </c>
      <c r="BP116" s="98">
        <f t="shared" si="59"/>
        <v>0</v>
      </c>
    </row>
    <row r="117" spans="1:68" ht="19.5" customHeight="1">
      <c r="A117" s="262" t="s">
        <v>316</v>
      </c>
      <c r="B117" s="187" t="s">
        <v>22</v>
      </c>
      <c r="C117" s="23">
        <v>10</v>
      </c>
      <c r="D117" s="107">
        <f>SUM(H117:U117)</f>
        <v>0</v>
      </c>
      <c r="E117" s="47">
        <v>135</v>
      </c>
      <c r="F117" s="8">
        <f t="shared" si="52"/>
        <v>0</v>
      </c>
      <c r="H117" s="280"/>
      <c r="I117" s="282"/>
      <c r="J117" s="284"/>
      <c r="K117" s="288"/>
      <c r="L117" s="290"/>
      <c r="M117" s="292"/>
      <c r="N117" s="168"/>
      <c r="O117" s="22"/>
      <c r="P117" s="294"/>
      <c r="Q117" s="296"/>
      <c r="R117" s="14"/>
      <c r="S117" s="298"/>
      <c r="T117" s="58"/>
      <c r="U117" s="322"/>
      <c r="W117" s="20"/>
      <c r="X117" s="20"/>
      <c r="Y117" s="20"/>
      <c r="Z117" s="48">
        <f>AG117*$D117</f>
        <v>0</v>
      </c>
      <c r="AA117" s="20"/>
      <c r="AB117" s="20"/>
      <c r="AC117" s="20"/>
      <c r="AD117" s="59"/>
      <c r="AE117" s="59"/>
      <c r="AF117" s="59"/>
      <c r="AG117" s="59">
        <v>10</v>
      </c>
      <c r="AH117" s="59"/>
      <c r="AI117" s="59"/>
      <c r="AJ117" s="59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3"/>
      <c r="BJ117" s="48">
        <f>BL117*D117</f>
        <v>0</v>
      </c>
      <c r="BK117" s="51"/>
      <c r="BL117" s="181">
        <v>15</v>
      </c>
      <c r="BM117" s="51"/>
      <c r="BO117" s="88">
        <v>6.5</v>
      </c>
      <c r="BP117" s="98">
        <f t="shared" si="59"/>
        <v>0</v>
      </c>
    </row>
    <row r="118" spans="1:68" ht="20.100000000000001" customHeight="1">
      <c r="A118" s="16"/>
      <c r="B118" s="16"/>
      <c r="C118" s="16"/>
      <c r="D118" s="16"/>
      <c r="E118" s="16"/>
      <c r="F118" s="109">
        <f>SUM(F83:F117)</f>
        <v>0</v>
      </c>
      <c r="H118" s="31">
        <f>SUM(H83:H117)</f>
        <v>0</v>
      </c>
      <c r="I118" s="31">
        <f t="shared" ref="I118:U118" si="73">SUM(I83:I117)</f>
        <v>0</v>
      </c>
      <c r="J118" s="31">
        <f t="shared" si="73"/>
        <v>0</v>
      </c>
      <c r="K118" s="31">
        <f t="shared" si="73"/>
        <v>0</v>
      </c>
      <c r="L118" s="31">
        <f t="shared" si="73"/>
        <v>0</v>
      </c>
      <c r="M118" s="31">
        <f t="shared" si="73"/>
        <v>0</v>
      </c>
      <c r="N118" s="31">
        <f t="shared" si="73"/>
        <v>0</v>
      </c>
      <c r="O118" s="31">
        <f t="shared" si="73"/>
        <v>0</v>
      </c>
      <c r="P118" s="31">
        <f t="shared" si="73"/>
        <v>0</v>
      </c>
      <c r="Q118" s="31">
        <f t="shared" si="73"/>
        <v>0</v>
      </c>
      <c r="R118" s="31">
        <f t="shared" si="73"/>
        <v>0</v>
      </c>
      <c r="S118" s="31">
        <f t="shared" si="73"/>
        <v>0</v>
      </c>
      <c r="T118" s="31">
        <f t="shared" si="73"/>
        <v>0</v>
      </c>
      <c r="U118" s="31">
        <f t="shared" si="73"/>
        <v>0</v>
      </c>
      <c r="W118" s="20"/>
      <c r="X118" s="31">
        <f t="shared" ref="X118" si="74">SUM(X83:X117)</f>
        <v>0</v>
      </c>
      <c r="Y118" s="31">
        <f t="shared" ref="Y118" si="75">SUM(Y83:Y117)</f>
        <v>0</v>
      </c>
      <c r="Z118" s="31">
        <f t="shared" ref="Z118" si="76">SUM(Z83:Z117)</f>
        <v>0</v>
      </c>
      <c r="AA118" s="31">
        <f t="shared" ref="AA118" si="77">SUM(AA83:AA117)</f>
        <v>0</v>
      </c>
      <c r="AB118" s="31">
        <f t="shared" ref="AB118" si="78">SUM(AB83:AB117)</f>
        <v>0</v>
      </c>
      <c r="AC118" s="20"/>
      <c r="AD118" s="16"/>
      <c r="AE118" s="16"/>
      <c r="AF118" s="16"/>
      <c r="AG118" s="16"/>
      <c r="AH118" s="16"/>
      <c r="AI118" s="16"/>
      <c r="AJ118" s="16"/>
      <c r="AL118" s="31">
        <f t="shared" ref="AL118" si="79">SUM(AL83:AL117)</f>
        <v>0</v>
      </c>
      <c r="AM118" s="31">
        <f t="shared" ref="AM118" si="80">SUM(AM83:AM117)</f>
        <v>0</v>
      </c>
      <c r="AN118" s="31">
        <f t="shared" ref="AN118" si="81">SUM(AN83:AN117)</f>
        <v>0</v>
      </c>
      <c r="AO118" s="31">
        <f t="shared" ref="AO118" si="82">SUM(AO83:AO117)</f>
        <v>0</v>
      </c>
      <c r="AP118" s="31">
        <f t="shared" ref="AP118" si="83">SUM(AP83:AP117)</f>
        <v>0</v>
      </c>
      <c r="AQ118" s="31">
        <f t="shared" ref="AQ118" si="84">SUM(AQ83:AQ117)</f>
        <v>0</v>
      </c>
      <c r="AR118" s="31">
        <f t="shared" ref="AR118" si="85">SUM(AR83:AR117)</f>
        <v>0</v>
      </c>
      <c r="AS118" s="31">
        <f t="shared" ref="AS118" si="86">SUM(AS83:AS117)</f>
        <v>0</v>
      </c>
      <c r="AT118" s="31">
        <f t="shared" ref="AT118" si="87">SUM(AT83:AT117)</f>
        <v>0</v>
      </c>
      <c r="AU118" s="31">
        <f t="shared" ref="AU118" si="88">SUM(AU83:AU117)</f>
        <v>0</v>
      </c>
      <c r="AV118" s="20"/>
      <c r="BJ118" s="31">
        <f t="shared" ref="BJ118" si="89">SUM(BJ83:BJ117)</f>
        <v>0</v>
      </c>
      <c r="BO118" s="51"/>
      <c r="BP118" s="99">
        <f t="shared" ref="BP118" si="90">SUM(BP83:BP117)</f>
        <v>0</v>
      </c>
    </row>
  </sheetData>
  <mergeCells count="7">
    <mergeCell ref="H1:L1"/>
    <mergeCell ref="A5:A6"/>
    <mergeCell ref="BO10:BP10"/>
    <mergeCell ref="W10:AC10"/>
    <mergeCell ref="AL10:AV10"/>
    <mergeCell ref="BJ10:BK10"/>
    <mergeCell ref="W6:Z6"/>
  </mergeCells>
  <phoneticPr fontId="26" type="noConversion"/>
  <hyperlinks>
    <hyperlink ref="A16" r:id="rId1" xr:uid="{B4F89C5F-A263-4669-98B3-78653B6A8353}"/>
    <hyperlink ref="A17" r:id="rId2" xr:uid="{04E5DC77-A14F-46CF-96F2-629DF46F144F}"/>
    <hyperlink ref="A18" r:id="rId3" xr:uid="{C5BFE469-574A-4BF3-A599-B124AFAC445E}"/>
    <hyperlink ref="A19" r:id="rId4" xr:uid="{53A0B47A-2DCA-4AB4-9660-8ECF75F54748}"/>
    <hyperlink ref="A20" r:id="rId5" xr:uid="{1E75DF7A-E03F-4433-B039-4AF2317C44C0}"/>
    <hyperlink ref="A14" r:id="rId6" xr:uid="{996C7D3A-088C-4495-9937-0158EB891533}"/>
    <hyperlink ref="A15" r:id="rId7" xr:uid="{C152F65C-BA5E-464C-9A7A-7D4CEEACA7C8}"/>
    <hyperlink ref="A21" r:id="rId8" xr:uid="{B708C4D5-1060-4076-9DD9-3B2B2F71208B}"/>
    <hyperlink ref="A22" r:id="rId9" xr:uid="{7C89B519-20FC-4BF0-9D0D-B04F7ED26EEC}"/>
    <hyperlink ref="A23" r:id="rId10" xr:uid="{1A4B240A-6FDD-4BCE-8059-CFD642872847}"/>
    <hyperlink ref="A24" r:id="rId11" xr:uid="{71113B9B-CF0F-45B5-8440-D5B84A8CD722}"/>
    <hyperlink ref="A25" r:id="rId12" xr:uid="{8D8BEFE9-32A8-4D44-8BC0-AAFD55874C49}"/>
    <hyperlink ref="A28" r:id="rId13" xr:uid="{A386B594-E065-4319-8FB6-7C245C5D5AF7}"/>
    <hyperlink ref="A29" r:id="rId14" xr:uid="{42934EBA-D32E-4203-AFD7-909C5106229D}"/>
    <hyperlink ref="A30" r:id="rId15" xr:uid="{E1F68DAD-54BE-4C8C-A17C-A9AB3DCE1E90}"/>
    <hyperlink ref="A31" r:id="rId16" xr:uid="{C3BCADBA-462B-450B-899D-4866B2E7818C}"/>
    <hyperlink ref="A32" r:id="rId17" xr:uid="{FA02DBAD-BF81-4893-9993-6CAA5AE1CF2B}"/>
    <hyperlink ref="A33" r:id="rId18" xr:uid="{4EBFF682-E340-4525-AE4E-AF1E1C6CD81B}"/>
    <hyperlink ref="A34" r:id="rId19" xr:uid="{45A2A30E-A8BF-44C7-8DA1-33F00CE9BCF7}"/>
    <hyperlink ref="A35" r:id="rId20" xr:uid="{CB3D361B-A6A0-463B-AE8C-BC9B95D8E355}"/>
    <hyperlink ref="A38" r:id="rId21" xr:uid="{7F2BA68B-802C-46BE-AB62-E50993B93B92}"/>
    <hyperlink ref="A39" r:id="rId22" xr:uid="{D2429FC3-FAC2-41C8-A1CF-A51B26E79329}"/>
    <hyperlink ref="A40" r:id="rId23" xr:uid="{AF174DF0-1E08-4FE8-A953-F35F174F2ACB}"/>
    <hyperlink ref="A41" r:id="rId24" xr:uid="{E95717C3-FCB4-4275-A00C-40003077010E}"/>
    <hyperlink ref="A42" r:id="rId25" xr:uid="{0FD7E161-DB9E-4638-960A-45BCCC5C64AC}"/>
    <hyperlink ref="A43" r:id="rId26" xr:uid="{C94912A8-3D04-4293-96EB-14E856060C91}"/>
    <hyperlink ref="A44" r:id="rId27" xr:uid="{12A06D88-BB99-4220-8698-4EC1FF9A8979}"/>
    <hyperlink ref="A45" r:id="rId28" xr:uid="{2756B9E8-5897-4248-BB74-B8BF04C60921}"/>
    <hyperlink ref="A46" r:id="rId29" xr:uid="{AA32CA7A-3306-44A1-BC83-C0441163CF45}"/>
    <hyperlink ref="A47" r:id="rId30" xr:uid="{17B5C1B3-6DE9-4B09-9C9E-A55CC0237A47}"/>
    <hyperlink ref="A48" r:id="rId31" xr:uid="{C7482F79-1596-486F-B8FE-FD601A8884CD}"/>
    <hyperlink ref="A49" r:id="rId32" xr:uid="{DE1CA9AE-7691-4E83-9FD1-5DBD2ADDAFA7}"/>
    <hyperlink ref="A50" r:id="rId33" xr:uid="{ECEB1BA9-0E7C-4467-B8A3-14EED2C912BA}"/>
    <hyperlink ref="A51" r:id="rId34" xr:uid="{F335F5FF-E457-4790-8CBB-B85FD89C0C57}"/>
    <hyperlink ref="A52" r:id="rId35" xr:uid="{50F06638-93E7-48EE-854D-8821F7945799}"/>
    <hyperlink ref="A53" r:id="rId36" xr:uid="{B56F99D8-5085-4754-ACCA-1F368EA81A81}"/>
    <hyperlink ref="A54" r:id="rId37" xr:uid="{E6564DF8-F92F-4FC4-AEB6-CD33232CA627}"/>
    <hyperlink ref="A55" r:id="rId38" xr:uid="{5F84A29B-BF6D-468D-9C3E-E202BD14D740}"/>
    <hyperlink ref="A58" r:id="rId39" xr:uid="{FD9F9918-9595-4B6E-8F98-D76218CF195B}"/>
    <hyperlink ref="A59" r:id="rId40" xr:uid="{692A4A9F-4534-457E-B885-2DA395094EAC}"/>
    <hyperlink ref="A69" r:id="rId41" xr:uid="{FB8C5BD2-A195-4535-B754-FA5985AF61E9}"/>
    <hyperlink ref="A70" r:id="rId42" xr:uid="{9EA918AC-B56F-4676-9825-54D4BE47ADAB}"/>
    <hyperlink ref="A71" r:id="rId43" xr:uid="{CD6DEF48-71E7-4A7F-A334-3DE1A56153B5}"/>
    <hyperlink ref="A72" r:id="rId44" xr:uid="{07CA2633-55C1-45CB-87A7-B50CC681615F}"/>
    <hyperlink ref="A73" r:id="rId45" xr:uid="{90053DB8-7DEC-4D3D-B3B8-DE6AEC73DFA8}"/>
    <hyperlink ref="A74" r:id="rId46" xr:uid="{7352E28B-0511-4C6D-93D9-C17D02B82A08}"/>
    <hyperlink ref="A75" r:id="rId47" xr:uid="{CD499B0A-891D-4DA4-AA36-C6F2963DD007}"/>
    <hyperlink ref="A76" r:id="rId48" xr:uid="{2F866110-F726-4B06-B70B-5AE87B3100D5}"/>
    <hyperlink ref="A77" r:id="rId49" xr:uid="{D70BE6E1-F5FF-49D7-B7BC-2CAD81ECA125}"/>
    <hyperlink ref="A78" r:id="rId50" xr:uid="{F0A30DC4-E164-4348-AD91-FD33D74998CE}"/>
    <hyperlink ref="A79" r:id="rId51" xr:uid="{6EBB5DC8-2285-4320-81BA-2406B0857944}"/>
    <hyperlink ref="A80" r:id="rId52" xr:uid="{041D4CB3-F16E-49B1-81AA-F60F651878A3}"/>
    <hyperlink ref="A86" r:id="rId53" xr:uid="{8765DF09-2B3E-4EAC-9D39-D1EE7EA60A77}"/>
    <hyperlink ref="A87" r:id="rId54" xr:uid="{08462A92-819B-4C67-9740-67485FC0E59A}"/>
    <hyperlink ref="A88" r:id="rId55" xr:uid="{E85D6030-96E8-4941-B7F4-71F70B46478B}"/>
    <hyperlink ref="A84" r:id="rId56" xr:uid="{385903D7-A8F9-422A-B9C9-6FD3638AB4D4}"/>
    <hyperlink ref="A85" r:id="rId57" xr:uid="{72BFB503-61E6-4C0D-ACFC-F7E72E12362B}"/>
    <hyperlink ref="A89" r:id="rId58" xr:uid="{1FC845DB-BECC-4F7D-8E93-281AABB983A2}"/>
    <hyperlink ref="A90" r:id="rId59" xr:uid="{F5D1511F-77DF-4407-A4C6-D7DF6958345A}"/>
    <hyperlink ref="A91" r:id="rId60" xr:uid="{302DD16E-FB03-4025-B549-389DC1C16024}"/>
    <hyperlink ref="A92" r:id="rId61" xr:uid="{CA489D85-B9CF-4AC5-9DCA-8ED2BB06F34F}"/>
    <hyperlink ref="A93" r:id="rId62" xr:uid="{76A5C70F-195F-4F35-9EAB-F418E7DAE1CB}"/>
    <hyperlink ref="A100" r:id="rId63" xr:uid="{23F34A6A-1B2E-4773-8736-DF051861F972}"/>
    <hyperlink ref="A101" r:id="rId64" xr:uid="{E9B41A22-E581-4116-ADD8-302552C720AF}"/>
    <hyperlink ref="A102" r:id="rId65" xr:uid="{DC359F29-099D-49AA-9DC4-2ABAF83546D9}"/>
    <hyperlink ref="A103" r:id="rId66" xr:uid="{4BF2E95C-FBC7-4C79-9E43-3279AF0F451F}"/>
    <hyperlink ref="A104" r:id="rId67" xr:uid="{53659058-2E6D-4FCE-9971-ACD3EBB42638}"/>
    <hyperlink ref="A105" r:id="rId68" xr:uid="{6DA3157B-24D2-429E-A8CB-A16E044E3643}"/>
    <hyperlink ref="A106" r:id="rId69" xr:uid="{BA12E213-B988-4AE5-8662-F4DED611751F}"/>
    <hyperlink ref="A107" r:id="rId70" xr:uid="{90460735-2C84-4675-856F-8576B3EFFD66}"/>
    <hyperlink ref="A108" r:id="rId71" xr:uid="{3A0B860F-F5AD-4190-9B89-2729E00BC805}"/>
    <hyperlink ref="A109" r:id="rId72" xr:uid="{B0C18D16-B236-43FB-81D7-DDB8AD6F2A66}"/>
    <hyperlink ref="A110" r:id="rId73" xr:uid="{D0DFE3CE-C447-4ED9-8FFA-EE754B2F6D8B}"/>
    <hyperlink ref="A111" r:id="rId74" xr:uid="{C509DB9C-609C-4918-9507-3C73BCC226E8}"/>
    <hyperlink ref="A112" r:id="rId75" xr:uid="{5646D17D-FB53-4317-B2E0-D69C6CA29B26}"/>
    <hyperlink ref="A113" r:id="rId76" xr:uid="{E39794C5-70FF-4898-BF61-5241327E2C82}"/>
    <hyperlink ref="A114" r:id="rId77" xr:uid="{1BE5E624-C44B-4927-9B6E-5DD1A5653B53}"/>
    <hyperlink ref="A115" r:id="rId78" xr:uid="{CF00A51F-CEA2-4F0A-95A9-8D144E6C1DA0}"/>
    <hyperlink ref="A117" r:id="rId79" xr:uid="{421BC6B1-7D41-4522-A5DE-ED886E7FBEBD}"/>
    <hyperlink ref="A96" r:id="rId80" xr:uid="{A46E91D2-6879-474D-85B5-53D654D781BB}"/>
    <hyperlink ref="A97" r:id="rId81" xr:uid="{09B4075C-3E32-4326-B3E3-A462D46CB88E}"/>
    <hyperlink ref="A98" r:id="rId82" xr:uid="{BD9A7ECB-2422-404E-9ABA-09C728526711}"/>
    <hyperlink ref="A99" r:id="rId83" xr:uid="{1DA663A1-9548-467D-814F-617E61E89A57}"/>
    <hyperlink ref="A94" r:id="rId84" xr:uid="{D4B861C2-7A77-4485-8822-98AB108B767B}"/>
    <hyperlink ref="A95" r:id="rId85" xr:uid="{9940C15E-451D-45CF-B9D8-9D99969692FC}"/>
    <hyperlink ref="A116" r:id="rId86" xr:uid="{9285291F-2E8A-4B41-9872-40E6DF55EDD2}"/>
    <hyperlink ref="A60" r:id="rId87" xr:uid="{125908E7-1E1F-417C-8F77-2DBEF38EE7C6}"/>
    <hyperlink ref="A61" r:id="rId88" xr:uid="{0E26A9B1-BE09-4F21-ACA7-2AEE89A97433}"/>
    <hyperlink ref="A62" r:id="rId89" xr:uid="{93E7D84C-2A89-4C0D-83C3-91E81D2B5A35}"/>
    <hyperlink ref="A63" r:id="rId90" xr:uid="{17A12260-9FCA-41E7-B35F-EA146A40E011}"/>
    <hyperlink ref="A64" r:id="rId91" xr:uid="{80BD9668-EAB8-4B34-A6E8-03D0035E240D}"/>
    <hyperlink ref="A65" r:id="rId92" xr:uid="{50D64A4A-9FE8-4D53-8B73-6BFBDFC81AC2}"/>
    <hyperlink ref="A66" r:id="rId93" xr:uid="{BAEEEFCF-4271-49C4-9A8A-C27DE542FA85}"/>
    <hyperlink ref="A12" r:id="rId94" display="Top Down Jugs (PU)" xr:uid="{38CB12AE-F3D8-478F-B3BD-5AC890BE55CD}"/>
    <hyperlink ref="A83" r:id="rId95" xr:uid="{1BC470F9-3B6A-4BAA-A595-997133CDE0B6}"/>
  </hyperlinks>
  <pageMargins left="0.7" right="0.7" top="0.75" bottom="0.75" header="0.3" footer="0.3"/>
  <pageSetup paperSize="9" orientation="portrait" r:id="rId96"/>
  <drawing r:id="rId9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4">
    <tabColor rgb="FFFF0000"/>
  </sheetPr>
  <dimension ref="A1:BO225"/>
  <sheetViews>
    <sheetView zoomScale="70" zoomScaleNormal="70" workbookViewId="0">
      <pane xSplit="1" ySplit="10" topLeftCell="D11" activePane="bottomRight" state="frozenSplit"/>
      <selection activeCell="B138" sqref="B138"/>
      <selection pane="topRight" activeCell="G1" sqref="G1"/>
      <selection pane="bottomLeft" activeCell="A13" sqref="A13"/>
      <selection pane="bottomRight" activeCell="D15" sqref="D15"/>
    </sheetView>
  </sheetViews>
  <sheetFormatPr baseColWidth="10" defaultColWidth="11.42578125" defaultRowHeight="20.100000000000001" customHeight="1"/>
  <cols>
    <col min="1" max="1" width="51.7109375" style="1" customWidth="1"/>
    <col min="2" max="2" width="27.5703125" style="1" customWidth="1"/>
    <col min="3" max="3" width="15.7109375" style="1" customWidth="1"/>
    <col min="4" max="4" width="16.42578125" style="1" bestFit="1" customWidth="1"/>
    <col min="5" max="5" width="22.5703125" style="1" bestFit="1" customWidth="1"/>
    <col min="6" max="6" width="13.7109375" style="1" bestFit="1" customWidth="1"/>
    <col min="7" max="7" width="4.5703125" style="9" customWidth="1"/>
    <col min="8" max="14" width="11.42578125" style="1" customWidth="1"/>
    <col min="15" max="15" width="11.42578125" style="2" customWidth="1"/>
    <col min="16" max="21" width="11.42578125" style="1" customWidth="1"/>
    <col min="22" max="22" width="9.5703125" style="9" bestFit="1" customWidth="1"/>
    <col min="23" max="23" width="8.42578125" style="1" customWidth="1"/>
    <col min="24" max="29" width="8.42578125" style="9" customWidth="1"/>
    <col min="30" max="30" width="3.5703125" style="9" hidden="1" customWidth="1"/>
    <col min="31" max="33" width="3" style="9" hidden="1" customWidth="1"/>
    <col min="34" max="34" width="3.42578125" style="9" hidden="1" customWidth="1"/>
    <col min="35" max="35" width="4.7109375" style="9" hidden="1" customWidth="1"/>
    <col min="36" max="36" width="6.28515625" style="9" hidden="1" customWidth="1"/>
    <col min="37" max="37" width="9.7109375" style="9" customWidth="1"/>
    <col min="38" max="47" width="8.7109375" style="1" customWidth="1"/>
    <col min="48" max="48" width="8.28515625" style="1" bestFit="1" customWidth="1"/>
    <col min="49" max="53" width="7" style="1" hidden="1" customWidth="1"/>
    <col min="54" max="59" width="8.28515625" style="1" hidden="1" customWidth="1"/>
    <col min="60" max="60" width="5.28515625" style="9" customWidth="1"/>
    <col min="61" max="61" width="8.7109375" style="9" customWidth="1"/>
    <col min="62" max="62" width="8" style="9" customWidth="1"/>
    <col min="63" max="64" width="8.28515625" style="9" hidden="1" customWidth="1"/>
    <col min="65" max="65" width="4.7109375" style="1" customWidth="1"/>
    <col min="66" max="66" width="7.42578125" style="1" customWidth="1"/>
    <col min="67" max="67" width="13.28515625" style="1" customWidth="1"/>
    <col min="68" max="16384" width="11.42578125" style="1"/>
  </cols>
  <sheetData>
    <row r="1" spans="1:67" ht="20.100000000000001" customHeight="1">
      <c r="C1" s="41" t="s">
        <v>47</v>
      </c>
      <c r="D1" s="42" t="s">
        <v>254</v>
      </c>
      <c r="F1" s="9"/>
      <c r="H1" s="475" t="s">
        <v>42</v>
      </c>
      <c r="I1" s="475"/>
      <c r="J1" s="475"/>
      <c r="K1" s="475"/>
      <c r="L1" s="506"/>
      <c r="O1" s="1"/>
      <c r="U1" s="9"/>
      <c r="W1" s="91" t="s">
        <v>70</v>
      </c>
      <c r="X1" s="91"/>
      <c r="Y1" s="91"/>
      <c r="Z1" s="91"/>
      <c r="AA1" s="154">
        <f>BO33+BO72+BO90+BO136+BO150+BO201+BO225</f>
        <v>0</v>
      </c>
      <c r="AB1" s="1"/>
      <c r="AK1" s="1"/>
      <c r="BG1" s="9"/>
      <c r="BH1" s="1"/>
    </row>
    <row r="2" spans="1:67" ht="21" customHeight="1">
      <c r="A2" s="43" t="s">
        <v>41</v>
      </c>
      <c r="B2" s="43"/>
      <c r="C2" s="50">
        <f>F33+F72++F90+F136+F150+F201+F225</f>
        <v>0</v>
      </c>
      <c r="D2" s="81"/>
      <c r="E2" s="1" t="e">
        <f>C2/O3</f>
        <v>#DIV/0!</v>
      </c>
      <c r="F2" s="9"/>
      <c r="H2" s="87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24" t="s">
        <v>62</v>
      </c>
      <c r="U2" s="9"/>
      <c r="V2" s="1"/>
      <c r="AK2" s="1"/>
      <c r="BG2" s="9"/>
      <c r="BH2" s="1"/>
    </row>
    <row r="3" spans="1:67" ht="19.5" customHeight="1">
      <c r="A3" s="40"/>
      <c r="B3" s="40"/>
      <c r="C3" s="40"/>
      <c r="D3" s="40"/>
      <c r="E3" s="3"/>
      <c r="H3" s="37">
        <f>W201+W33+W$90+W225+W$150+W$136+W$72</f>
        <v>0</v>
      </c>
      <c r="I3" s="37">
        <f>X201+X33+X$90+X225+X$150+X$136+X$72</f>
        <v>0</v>
      </c>
      <c r="J3" s="37">
        <f>Y201+Y33+Y$90+Y225+Y$150+Y$136+Y$72</f>
        <v>0</v>
      </c>
      <c r="K3" s="37">
        <f>Z201+Z33+Z$90+Z225+Z$150+Z$136+Z$72+Z12</f>
        <v>0</v>
      </c>
      <c r="L3" s="37">
        <f>AA201+AA33+AA$90+AA225+AA$150+AA$136+AA$72</f>
        <v>0</v>
      </c>
      <c r="M3" s="37">
        <f>AB201+AB33+AB$90+AB225+AB$150+AB$136+AB$72</f>
        <v>0</v>
      </c>
      <c r="N3" s="37">
        <f>AC201+AC33+AC$90+AC225+AC$150+AC$136+AC$72</f>
        <v>0</v>
      </c>
      <c r="O3" s="85">
        <f>SUM(H3:N3)</f>
        <v>0</v>
      </c>
    </row>
    <row r="4" spans="1:67" ht="19.5" customHeight="1">
      <c r="A4" s="40"/>
      <c r="B4" s="40"/>
      <c r="C4" s="40"/>
      <c r="D4" s="40"/>
      <c r="E4" s="3"/>
      <c r="H4" s="46"/>
      <c r="I4" s="46"/>
      <c r="J4" s="46"/>
      <c r="K4" s="46"/>
      <c r="L4" s="46"/>
      <c r="M4" s="46"/>
      <c r="N4" s="46"/>
      <c r="O4" s="1"/>
    </row>
    <row r="5" spans="1:67" ht="19.5" customHeight="1">
      <c r="A5" s="474" t="s">
        <v>949</v>
      </c>
      <c r="B5" s="40"/>
      <c r="C5" s="40"/>
      <c r="D5" s="64"/>
      <c r="E5" s="3"/>
      <c r="F5" s="33"/>
      <c r="H5" s="33"/>
      <c r="I5" s="33"/>
      <c r="O5" s="1"/>
    </row>
    <row r="6" spans="1:67" ht="19.5" customHeight="1">
      <c r="A6" s="474"/>
      <c r="B6" s="374" t="s">
        <v>922</v>
      </c>
      <c r="C6" s="40"/>
      <c r="D6" s="40"/>
      <c r="E6" s="3"/>
      <c r="H6" s="475" t="s">
        <v>779</v>
      </c>
      <c r="I6" s="475"/>
      <c r="J6" s="475"/>
      <c r="K6" s="475"/>
      <c r="L6" s="475"/>
      <c r="O6" s="1"/>
      <c r="R6" s="9"/>
      <c r="S6" s="9"/>
      <c r="U6" s="9"/>
      <c r="W6" s="475" t="s">
        <v>780</v>
      </c>
      <c r="X6" s="475"/>
      <c r="Y6" s="475"/>
      <c r="Z6" s="475"/>
      <c r="AB6" s="75"/>
    </row>
    <row r="7" spans="1:67" ht="19.5" customHeight="1">
      <c r="A7" s="40"/>
      <c r="B7" s="40"/>
      <c r="C7" s="40"/>
      <c r="D7" s="40"/>
      <c r="E7" s="3"/>
      <c r="G7" s="1"/>
      <c r="H7" s="86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24" t="s">
        <v>62</v>
      </c>
      <c r="W7" s="118" t="s">
        <v>50</v>
      </c>
      <c r="X7" s="119" t="s">
        <v>52</v>
      </c>
      <c r="Y7" s="120" t="s">
        <v>62</v>
      </c>
      <c r="AH7" s="1"/>
      <c r="AI7" s="1"/>
      <c r="AJ7" s="1"/>
      <c r="AK7" s="1"/>
      <c r="BH7" s="1"/>
    </row>
    <row r="8" spans="1:67" ht="19.5" customHeight="1">
      <c r="A8" s="250" t="s">
        <v>512</v>
      </c>
      <c r="B8" s="40"/>
      <c r="C8" s="40"/>
      <c r="D8" s="40"/>
      <c r="E8" s="3"/>
      <c r="F8" s="33"/>
      <c r="G8" s="1"/>
      <c r="H8" s="37">
        <f t="shared" ref="H8:R8" si="0">AL33+AL$90+AL$150+AL$136+AL$72+AL201+AL225</f>
        <v>0</v>
      </c>
      <c r="I8" s="37">
        <f t="shared" si="0"/>
        <v>0</v>
      </c>
      <c r="J8" s="37">
        <f t="shared" si="0"/>
        <v>0</v>
      </c>
      <c r="K8" s="37">
        <f t="shared" si="0"/>
        <v>0</v>
      </c>
      <c r="L8" s="37">
        <f t="shared" si="0"/>
        <v>0</v>
      </c>
      <c r="M8" s="37">
        <f t="shared" si="0"/>
        <v>0</v>
      </c>
      <c r="N8" s="37">
        <f t="shared" si="0"/>
        <v>0</v>
      </c>
      <c r="O8" s="37">
        <f t="shared" si="0"/>
        <v>0</v>
      </c>
      <c r="P8" s="37">
        <f t="shared" si="0"/>
        <v>0</v>
      </c>
      <c r="Q8" s="37">
        <f t="shared" si="0"/>
        <v>0</v>
      </c>
      <c r="R8" s="37">
        <f t="shared" si="0"/>
        <v>0</v>
      </c>
      <c r="S8" s="97">
        <f>SUM(H8:R8)</f>
        <v>0</v>
      </c>
      <c r="W8" s="156">
        <f>BI33+BI72+BI90+BI136+BI150+BI201+BI225</f>
        <v>0</v>
      </c>
      <c r="X8" s="156">
        <f>BJ33+BJ72+BJ90+BJ136+BJ150+BJ201+BJ225</f>
        <v>0</v>
      </c>
      <c r="Y8" s="85">
        <f>SUM(W8:X8)</f>
        <v>0</v>
      </c>
      <c r="AH8" s="1"/>
      <c r="AI8" s="1"/>
      <c r="AJ8" s="1"/>
      <c r="AK8" s="1"/>
      <c r="BH8" s="1"/>
    </row>
    <row r="9" spans="1:67" ht="17.25" customHeight="1">
      <c r="A9" s="40"/>
      <c r="B9" s="40"/>
    </row>
    <row r="10" spans="1:67" ht="117.75" customHeight="1">
      <c r="A10" s="45"/>
      <c r="B10" s="142" t="s">
        <v>203</v>
      </c>
      <c r="C10" s="38" t="s">
        <v>30</v>
      </c>
      <c r="D10" s="38" t="s">
        <v>31</v>
      </c>
      <c r="E10" s="38" t="s">
        <v>32</v>
      </c>
      <c r="F10" s="38" t="s">
        <v>33</v>
      </c>
      <c r="H10" s="304" t="s">
        <v>741</v>
      </c>
      <c r="I10" s="281" t="s">
        <v>132</v>
      </c>
      <c r="J10" s="283" t="s">
        <v>743</v>
      </c>
      <c r="K10" s="287" t="s">
        <v>744</v>
      </c>
      <c r="L10" s="289" t="s">
        <v>45</v>
      </c>
      <c r="M10" s="136" t="s">
        <v>311</v>
      </c>
      <c r="N10" s="291" t="s">
        <v>936</v>
      </c>
      <c r="O10" s="138" t="s">
        <v>202</v>
      </c>
      <c r="P10" s="301" t="s">
        <v>156</v>
      </c>
      <c r="Q10" s="293" t="s">
        <v>745</v>
      </c>
      <c r="R10" s="295" t="s">
        <v>131</v>
      </c>
      <c r="S10" s="5" t="s">
        <v>224</v>
      </c>
      <c r="T10" s="79" t="s">
        <v>497</v>
      </c>
      <c r="U10" s="204" t="s">
        <v>746</v>
      </c>
      <c r="W10" s="476" t="s">
        <v>34</v>
      </c>
      <c r="X10" s="477"/>
      <c r="Y10" s="477"/>
      <c r="Z10" s="477"/>
      <c r="AA10" s="477"/>
      <c r="AB10" s="477"/>
      <c r="AC10" s="478"/>
      <c r="AD10" s="36"/>
      <c r="AL10" s="489" t="s">
        <v>59</v>
      </c>
      <c r="AM10" s="490"/>
      <c r="AN10" s="490"/>
      <c r="AO10" s="490"/>
      <c r="AP10" s="490"/>
      <c r="AQ10" s="490"/>
      <c r="AR10" s="490"/>
      <c r="AS10" s="490"/>
      <c r="AT10" s="490"/>
      <c r="AU10" s="490"/>
      <c r="AV10" s="490"/>
      <c r="BI10" s="479" t="s">
        <v>65</v>
      </c>
      <c r="BJ10" s="480"/>
      <c r="BN10" s="473" t="s">
        <v>67</v>
      </c>
      <c r="BO10" s="473"/>
    </row>
    <row r="11" spans="1:67" ht="20.100000000000001" customHeight="1">
      <c r="A11" s="28" t="s">
        <v>795</v>
      </c>
      <c r="B11" s="16"/>
      <c r="C11" s="16"/>
      <c r="D11" s="16"/>
      <c r="E11" s="12"/>
      <c r="F11" s="12"/>
      <c r="H11" s="16"/>
      <c r="I11" s="16"/>
      <c r="J11" s="16"/>
      <c r="K11" s="16"/>
      <c r="L11" s="16"/>
      <c r="M11" s="16"/>
      <c r="N11" s="16"/>
      <c r="O11" s="17"/>
      <c r="P11" s="16"/>
      <c r="Q11" s="16"/>
      <c r="R11" s="16"/>
      <c r="S11" s="16"/>
      <c r="T11" s="16"/>
      <c r="U11" s="16"/>
      <c r="W11" s="6" t="s">
        <v>61</v>
      </c>
      <c r="X11" s="6" t="s">
        <v>20</v>
      </c>
      <c r="Y11" s="6" t="s">
        <v>21</v>
      </c>
      <c r="Z11" s="6" t="s">
        <v>22</v>
      </c>
      <c r="AA11" s="6" t="s">
        <v>23</v>
      </c>
      <c r="AB11" s="6" t="s">
        <v>6</v>
      </c>
      <c r="AC11" s="6" t="s">
        <v>24</v>
      </c>
      <c r="AD11" s="13" t="s">
        <v>61</v>
      </c>
      <c r="AE11" s="13" t="s">
        <v>20</v>
      </c>
      <c r="AF11" s="13" t="s">
        <v>21</v>
      </c>
      <c r="AG11" s="13" t="s">
        <v>22</v>
      </c>
      <c r="AH11" s="13" t="s">
        <v>23</v>
      </c>
      <c r="AI11" s="13" t="s">
        <v>6</v>
      </c>
      <c r="AJ11" s="13" t="s">
        <v>24</v>
      </c>
      <c r="AL11" s="6" t="s">
        <v>48</v>
      </c>
      <c r="AM11" s="6" t="s">
        <v>49</v>
      </c>
      <c r="AN11" s="6" t="s">
        <v>50</v>
      </c>
      <c r="AO11" s="6" t="s">
        <v>52</v>
      </c>
      <c r="AP11" s="6" t="s">
        <v>54</v>
      </c>
      <c r="AQ11" s="6" t="s">
        <v>55</v>
      </c>
      <c r="AR11" s="6" t="s">
        <v>56</v>
      </c>
      <c r="AS11" s="6" t="s">
        <v>57</v>
      </c>
      <c r="AT11" s="6" t="s">
        <v>58</v>
      </c>
      <c r="AU11" s="6" t="s">
        <v>239</v>
      </c>
      <c r="AV11" s="6" t="s">
        <v>240</v>
      </c>
      <c r="AW11" s="13" t="s">
        <v>48</v>
      </c>
      <c r="AX11" s="13" t="s">
        <v>49</v>
      </c>
      <c r="AY11" s="13" t="s">
        <v>50</v>
      </c>
      <c r="AZ11" s="13" t="s">
        <v>52</v>
      </c>
      <c r="BA11" s="13" t="s">
        <v>54</v>
      </c>
      <c r="BB11" s="13" t="s">
        <v>55</v>
      </c>
      <c r="BC11" s="13" t="s">
        <v>56</v>
      </c>
      <c r="BD11" s="13" t="s">
        <v>57</v>
      </c>
      <c r="BE11" s="13" t="s">
        <v>58</v>
      </c>
      <c r="BF11" s="13" t="s">
        <v>239</v>
      </c>
      <c r="BG11" s="13" t="s">
        <v>240</v>
      </c>
      <c r="BI11" s="174" t="s">
        <v>50</v>
      </c>
      <c r="BJ11" s="175" t="s">
        <v>52</v>
      </c>
      <c r="BK11" s="13" t="s">
        <v>50</v>
      </c>
      <c r="BL11" s="13" t="s">
        <v>52</v>
      </c>
      <c r="BN11" s="72" t="s">
        <v>68</v>
      </c>
      <c r="BO11" s="72" t="s">
        <v>69</v>
      </c>
    </row>
    <row r="12" spans="1:67" ht="20.100000000000001" customHeight="1">
      <c r="A12" s="368" t="s">
        <v>796</v>
      </c>
      <c r="B12" s="19" t="s">
        <v>22</v>
      </c>
      <c r="C12" s="19">
        <v>10</v>
      </c>
      <c r="D12" s="130">
        <f>SUM(H12:U12)</f>
        <v>0</v>
      </c>
      <c r="E12" s="8">
        <v>260</v>
      </c>
      <c r="F12" s="8">
        <f>D12*E12*(100-$D$2)/100</f>
        <v>0</v>
      </c>
      <c r="H12" s="305"/>
      <c r="I12" s="282"/>
      <c r="J12" s="284"/>
      <c r="K12" s="288"/>
      <c r="L12" s="290"/>
      <c r="M12" s="137"/>
      <c r="N12" s="292"/>
      <c r="O12" s="25"/>
      <c r="P12" s="59"/>
      <c r="Q12" s="294"/>
      <c r="R12" s="296"/>
      <c r="S12" s="15"/>
      <c r="T12" s="79"/>
      <c r="U12" s="214"/>
      <c r="W12" s="20"/>
      <c r="X12" s="20"/>
      <c r="Y12" s="20"/>
      <c r="Z12" s="48">
        <f>AG12*$D12</f>
        <v>0</v>
      </c>
      <c r="AA12" s="20"/>
      <c r="AB12" s="20"/>
      <c r="AC12" s="20"/>
      <c r="AD12" s="59"/>
      <c r="AE12" s="59"/>
      <c r="AF12" s="59"/>
      <c r="AG12" s="59">
        <v>10</v>
      </c>
      <c r="AH12" s="59"/>
      <c r="AI12" s="59"/>
      <c r="AJ12" s="59"/>
      <c r="AL12" s="20"/>
      <c r="AM12" s="48">
        <f t="shared" ref="AL12:AM22" si="1">AX12*$D12</f>
        <v>0</v>
      </c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59">
        <v>10</v>
      </c>
      <c r="AY12" s="20"/>
      <c r="AZ12" s="20"/>
      <c r="BA12" s="20"/>
      <c r="BB12" s="20"/>
      <c r="BC12" s="20"/>
      <c r="BD12" s="20"/>
      <c r="BE12" s="20"/>
      <c r="BF12" s="20"/>
      <c r="BG12" s="20"/>
      <c r="BI12" s="20"/>
      <c r="BJ12" s="20"/>
      <c r="BK12" s="20"/>
      <c r="BL12" s="20"/>
      <c r="BN12" s="110">
        <v>5</v>
      </c>
      <c r="BO12" s="98">
        <f t="shared" ref="BO12" si="2">BN12*D12</f>
        <v>0</v>
      </c>
    </row>
    <row r="13" spans="1:67" ht="20.100000000000001" customHeight="1">
      <c r="A13" s="28" t="s">
        <v>74</v>
      </c>
      <c r="B13" s="16"/>
      <c r="C13" s="16"/>
      <c r="D13" s="16"/>
      <c r="E13" s="12"/>
      <c r="F13" s="12"/>
      <c r="H13" s="16"/>
      <c r="I13" s="16"/>
      <c r="J13" s="16"/>
      <c r="K13" s="16"/>
      <c r="L13" s="16"/>
      <c r="M13" s="16"/>
      <c r="N13" s="16"/>
      <c r="O13" s="17"/>
      <c r="P13" s="16"/>
      <c r="Q13" s="16"/>
      <c r="R13" s="16"/>
      <c r="S13" s="16"/>
      <c r="T13" s="16"/>
      <c r="U13" s="16"/>
      <c r="W13" s="6" t="s">
        <v>61</v>
      </c>
      <c r="X13" s="6" t="s">
        <v>20</v>
      </c>
      <c r="Y13" s="6" t="s">
        <v>21</v>
      </c>
      <c r="Z13" s="6" t="s">
        <v>22</v>
      </c>
      <c r="AA13" s="6" t="s">
        <v>23</v>
      </c>
      <c r="AB13" s="6" t="s">
        <v>6</v>
      </c>
      <c r="AC13" s="6" t="s">
        <v>24</v>
      </c>
      <c r="AD13" s="13" t="s">
        <v>61</v>
      </c>
      <c r="AE13" s="13" t="s">
        <v>20</v>
      </c>
      <c r="AF13" s="13" t="s">
        <v>21</v>
      </c>
      <c r="AG13" s="13" t="s">
        <v>22</v>
      </c>
      <c r="AH13" s="13" t="s">
        <v>23</v>
      </c>
      <c r="AI13" s="13" t="s">
        <v>6</v>
      </c>
      <c r="AJ13" s="13" t="s">
        <v>24</v>
      </c>
      <c r="AL13" s="6" t="s">
        <v>48</v>
      </c>
      <c r="AM13" s="6" t="s">
        <v>49</v>
      </c>
      <c r="AN13" s="6" t="s">
        <v>50</v>
      </c>
      <c r="AO13" s="6" t="s">
        <v>52</v>
      </c>
      <c r="AP13" s="6" t="s">
        <v>54</v>
      </c>
      <c r="AQ13" s="6" t="s">
        <v>55</v>
      </c>
      <c r="AR13" s="6" t="s">
        <v>56</v>
      </c>
      <c r="AS13" s="6" t="s">
        <v>57</v>
      </c>
      <c r="AT13" s="6" t="s">
        <v>58</v>
      </c>
      <c r="AU13" s="6" t="s">
        <v>239</v>
      </c>
      <c r="AV13" s="6" t="s">
        <v>240</v>
      </c>
      <c r="AW13" s="13" t="s">
        <v>48</v>
      </c>
      <c r="AX13" s="13" t="s">
        <v>49</v>
      </c>
      <c r="AY13" s="13" t="s">
        <v>50</v>
      </c>
      <c r="AZ13" s="13" t="s">
        <v>52</v>
      </c>
      <c r="BA13" s="13" t="s">
        <v>54</v>
      </c>
      <c r="BB13" s="13" t="s">
        <v>55</v>
      </c>
      <c r="BC13" s="13" t="s">
        <v>56</v>
      </c>
      <c r="BD13" s="13" t="s">
        <v>57</v>
      </c>
      <c r="BE13" s="13" t="s">
        <v>58</v>
      </c>
      <c r="BF13" s="13" t="s">
        <v>239</v>
      </c>
      <c r="BG13" s="13" t="s">
        <v>240</v>
      </c>
      <c r="BI13" s="174" t="s">
        <v>50</v>
      </c>
      <c r="BJ13" s="175" t="s">
        <v>52</v>
      </c>
      <c r="BK13" s="13" t="s">
        <v>50</v>
      </c>
      <c r="BL13" s="13" t="s">
        <v>52</v>
      </c>
      <c r="BN13" s="72" t="s">
        <v>68</v>
      </c>
      <c r="BO13" s="72" t="s">
        <v>69</v>
      </c>
    </row>
    <row r="14" spans="1:67" ht="20.100000000000001" customHeight="1">
      <c r="A14" s="267" t="s">
        <v>513</v>
      </c>
      <c r="B14" s="19" t="s">
        <v>21</v>
      </c>
      <c r="C14" s="19">
        <v>10</v>
      </c>
      <c r="D14" s="130">
        <f>SUM(H14:U14)</f>
        <v>0</v>
      </c>
      <c r="E14" s="8">
        <v>105</v>
      </c>
      <c r="F14" s="8">
        <f t="shared" ref="F14:F32" si="3">D14*E14*(100-$D$2)/100</f>
        <v>0</v>
      </c>
      <c r="H14" s="305"/>
      <c r="I14" s="282"/>
      <c r="J14" s="284"/>
      <c r="K14" s="288"/>
      <c r="L14" s="290"/>
      <c r="M14" s="137"/>
      <c r="N14" s="292"/>
      <c r="O14" s="25"/>
      <c r="P14" s="59"/>
      <c r="Q14" s="294"/>
      <c r="R14" s="296"/>
      <c r="S14" s="15"/>
      <c r="T14" s="79"/>
      <c r="U14" s="214"/>
      <c r="W14" s="20"/>
      <c r="X14" s="20"/>
      <c r="Y14" s="48">
        <f>AF14*$D14</f>
        <v>0</v>
      </c>
      <c r="Z14" s="20"/>
      <c r="AA14" s="20"/>
      <c r="AB14" s="20"/>
      <c r="AC14" s="20"/>
      <c r="AD14" s="59"/>
      <c r="AE14" s="59"/>
      <c r="AF14" s="59">
        <v>10</v>
      </c>
      <c r="AG14" s="59"/>
      <c r="AH14" s="59"/>
      <c r="AI14" s="59"/>
      <c r="AJ14" s="59"/>
      <c r="AL14" s="48">
        <f t="shared" si="1"/>
        <v>0</v>
      </c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59">
        <v>10</v>
      </c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I14" s="20"/>
      <c r="BJ14" s="20"/>
      <c r="BK14" s="20"/>
      <c r="BL14" s="20"/>
      <c r="BN14" s="110">
        <v>1.47</v>
      </c>
      <c r="BO14" s="98">
        <f t="shared" ref="BO14:BO32" si="4">BN14*D14</f>
        <v>0</v>
      </c>
    </row>
    <row r="15" spans="1:67" ht="20.100000000000001" customHeight="1">
      <c r="A15" s="267" t="s">
        <v>521</v>
      </c>
      <c r="B15" s="19" t="s">
        <v>21</v>
      </c>
      <c r="C15" s="19">
        <v>10</v>
      </c>
      <c r="D15" s="130">
        <f t="shared" ref="D15:D32" si="5">SUM(H15:U15)</f>
        <v>0</v>
      </c>
      <c r="E15" s="8">
        <v>107.5</v>
      </c>
      <c r="F15" s="8">
        <f t="shared" si="3"/>
        <v>0</v>
      </c>
      <c r="H15" s="305"/>
      <c r="I15" s="282"/>
      <c r="J15" s="284"/>
      <c r="K15" s="288"/>
      <c r="L15" s="290"/>
      <c r="M15" s="137"/>
      <c r="N15" s="292"/>
      <c r="O15" s="25"/>
      <c r="P15" s="59"/>
      <c r="Q15" s="294"/>
      <c r="R15" s="296"/>
      <c r="S15" s="15"/>
      <c r="T15" s="79"/>
      <c r="U15" s="214"/>
      <c r="W15" s="20"/>
      <c r="X15" s="20"/>
      <c r="Y15" s="48">
        <f>AF15*$D15</f>
        <v>0</v>
      </c>
      <c r="Z15" s="20"/>
      <c r="AA15" s="20"/>
      <c r="AB15" s="20"/>
      <c r="AC15" s="20"/>
      <c r="AD15" s="59"/>
      <c r="AE15" s="59"/>
      <c r="AF15" s="59">
        <v>10</v>
      </c>
      <c r="AG15" s="59"/>
      <c r="AH15" s="59"/>
      <c r="AI15" s="59"/>
      <c r="AJ15" s="59"/>
      <c r="AL15" s="48">
        <f t="shared" si="1"/>
        <v>0</v>
      </c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59">
        <v>10</v>
      </c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I15" s="20"/>
      <c r="BJ15" s="20"/>
      <c r="BK15" s="20"/>
      <c r="BL15" s="20"/>
      <c r="BN15" s="110">
        <v>1.6</v>
      </c>
      <c r="BO15" s="98">
        <f t="shared" si="4"/>
        <v>0</v>
      </c>
    </row>
    <row r="16" spans="1:67" ht="20.100000000000001" customHeight="1">
      <c r="A16" s="267" t="s">
        <v>522</v>
      </c>
      <c r="B16" s="19" t="s">
        <v>21</v>
      </c>
      <c r="C16" s="19">
        <v>10</v>
      </c>
      <c r="D16" s="130">
        <f t="shared" si="5"/>
        <v>0</v>
      </c>
      <c r="E16" s="8">
        <v>135</v>
      </c>
      <c r="F16" s="8">
        <f t="shared" si="3"/>
        <v>0</v>
      </c>
      <c r="H16" s="305"/>
      <c r="I16" s="282"/>
      <c r="J16" s="284"/>
      <c r="K16" s="288"/>
      <c r="L16" s="290"/>
      <c r="M16" s="137"/>
      <c r="N16" s="292"/>
      <c r="O16" s="25"/>
      <c r="P16" s="59"/>
      <c r="Q16" s="294"/>
      <c r="R16" s="296"/>
      <c r="S16" s="15"/>
      <c r="T16" s="79"/>
      <c r="U16" s="214"/>
      <c r="W16" s="20"/>
      <c r="X16" s="20"/>
      <c r="Y16" s="48">
        <f>AF16*$D16</f>
        <v>0</v>
      </c>
      <c r="Z16" s="20"/>
      <c r="AA16" s="20"/>
      <c r="AB16" s="20"/>
      <c r="AC16" s="20"/>
      <c r="AD16" s="59"/>
      <c r="AE16" s="59"/>
      <c r="AF16" s="59">
        <v>10</v>
      </c>
      <c r="AG16" s="59"/>
      <c r="AH16" s="59"/>
      <c r="AI16" s="59"/>
      <c r="AJ16" s="59"/>
      <c r="AL16" s="48">
        <f t="shared" si="1"/>
        <v>0</v>
      </c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59">
        <v>10</v>
      </c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I16" s="20"/>
      <c r="BJ16" s="20"/>
      <c r="BK16" s="20"/>
      <c r="BL16" s="20"/>
      <c r="BN16" s="110">
        <v>2.4</v>
      </c>
      <c r="BO16" s="98">
        <f t="shared" si="4"/>
        <v>0</v>
      </c>
    </row>
    <row r="17" spans="1:67" ht="20.100000000000001" customHeight="1">
      <c r="A17" s="267" t="s">
        <v>523</v>
      </c>
      <c r="B17" s="19" t="s">
        <v>22</v>
      </c>
      <c r="C17" s="19">
        <v>10</v>
      </c>
      <c r="D17" s="130">
        <f t="shared" si="5"/>
        <v>0</v>
      </c>
      <c r="E17" s="8">
        <v>147.5</v>
      </c>
      <c r="F17" s="8">
        <f t="shared" si="3"/>
        <v>0</v>
      </c>
      <c r="H17" s="305"/>
      <c r="I17" s="282"/>
      <c r="J17" s="284"/>
      <c r="K17" s="288"/>
      <c r="L17" s="290"/>
      <c r="M17" s="137"/>
      <c r="N17" s="292"/>
      <c r="O17" s="25"/>
      <c r="P17" s="59"/>
      <c r="Q17" s="294"/>
      <c r="R17" s="296"/>
      <c r="S17" s="15"/>
      <c r="T17" s="79"/>
      <c r="U17" s="214"/>
      <c r="W17" s="20"/>
      <c r="X17" s="20"/>
      <c r="Y17" s="20"/>
      <c r="Z17" s="48">
        <f>AG17*$D17</f>
        <v>0</v>
      </c>
      <c r="AA17" s="20"/>
      <c r="AB17" s="20"/>
      <c r="AC17" s="20"/>
      <c r="AD17" s="59"/>
      <c r="AE17" s="59"/>
      <c r="AF17" s="59"/>
      <c r="AG17" s="59">
        <v>5</v>
      </c>
      <c r="AH17" s="59"/>
      <c r="AI17" s="59"/>
      <c r="AJ17" s="59"/>
      <c r="AL17" s="48">
        <f t="shared" si="1"/>
        <v>0</v>
      </c>
      <c r="AM17" s="48">
        <f>AX17*$D17</f>
        <v>0</v>
      </c>
      <c r="AN17" s="20"/>
      <c r="AO17" s="20"/>
      <c r="AP17" s="20"/>
      <c r="AQ17" s="20"/>
      <c r="AR17" s="20"/>
      <c r="AS17" s="20"/>
      <c r="AT17" s="20"/>
      <c r="AU17" s="20"/>
      <c r="AV17" s="20"/>
      <c r="AW17" s="59">
        <v>4</v>
      </c>
      <c r="AX17" s="59">
        <v>1</v>
      </c>
      <c r="AY17" s="20"/>
      <c r="AZ17" s="20"/>
      <c r="BA17" s="20"/>
      <c r="BB17" s="20"/>
      <c r="BC17" s="20"/>
      <c r="BD17" s="20"/>
      <c r="BE17" s="20"/>
      <c r="BF17" s="20"/>
      <c r="BG17" s="20"/>
      <c r="BI17" s="20"/>
      <c r="BJ17" s="20"/>
      <c r="BK17" s="20"/>
      <c r="BL17" s="20"/>
      <c r="BN17" s="110">
        <v>3.1</v>
      </c>
      <c r="BO17" s="98">
        <f t="shared" si="4"/>
        <v>0</v>
      </c>
    </row>
    <row r="18" spans="1:67" ht="20.100000000000001" customHeight="1">
      <c r="A18" s="267" t="s">
        <v>524</v>
      </c>
      <c r="B18" s="19" t="s">
        <v>22</v>
      </c>
      <c r="C18" s="19">
        <v>10</v>
      </c>
      <c r="D18" s="130">
        <f t="shared" si="5"/>
        <v>0</v>
      </c>
      <c r="E18" s="8">
        <v>165</v>
      </c>
      <c r="F18" s="8">
        <f t="shared" si="3"/>
        <v>0</v>
      </c>
      <c r="H18" s="305"/>
      <c r="I18" s="282"/>
      <c r="J18" s="284"/>
      <c r="K18" s="288"/>
      <c r="L18" s="290"/>
      <c r="M18" s="137"/>
      <c r="N18" s="292"/>
      <c r="O18" s="25"/>
      <c r="P18" s="59"/>
      <c r="Q18" s="294"/>
      <c r="R18" s="296"/>
      <c r="S18" s="15"/>
      <c r="T18" s="79"/>
      <c r="U18" s="214"/>
      <c r="W18" s="20"/>
      <c r="X18" s="20"/>
      <c r="Y18" s="20"/>
      <c r="Z18" s="48">
        <f>AG18*$D18</f>
        <v>0</v>
      </c>
      <c r="AA18" s="20"/>
      <c r="AB18" s="20"/>
      <c r="AC18" s="20"/>
      <c r="AD18" s="59"/>
      <c r="AE18" s="59"/>
      <c r="AF18" s="59"/>
      <c r="AG18" s="59">
        <v>10</v>
      </c>
      <c r="AH18" s="59"/>
      <c r="AI18" s="59"/>
      <c r="AJ18" s="59"/>
      <c r="AL18" s="48">
        <f t="shared" si="1"/>
        <v>0</v>
      </c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59">
        <v>10</v>
      </c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I18" s="20"/>
      <c r="BJ18" s="20"/>
      <c r="BK18" s="20"/>
      <c r="BL18" s="20"/>
      <c r="BN18" s="110">
        <v>2.9</v>
      </c>
      <c r="BO18" s="98">
        <f t="shared" si="4"/>
        <v>0</v>
      </c>
    </row>
    <row r="19" spans="1:67" ht="20.100000000000001" customHeight="1">
      <c r="A19" s="267" t="s">
        <v>518</v>
      </c>
      <c r="B19" s="19" t="s">
        <v>61</v>
      </c>
      <c r="C19" s="19">
        <v>15</v>
      </c>
      <c r="D19" s="130">
        <f t="shared" si="5"/>
        <v>0</v>
      </c>
      <c r="E19" s="8">
        <v>82.5</v>
      </c>
      <c r="F19" s="8">
        <f t="shared" si="3"/>
        <v>0</v>
      </c>
      <c r="H19" s="305"/>
      <c r="I19" s="282"/>
      <c r="J19" s="284"/>
      <c r="K19" s="288"/>
      <c r="L19" s="290"/>
      <c r="M19" s="137"/>
      <c r="N19" s="292"/>
      <c r="O19" s="25"/>
      <c r="P19" s="59"/>
      <c r="Q19" s="294"/>
      <c r="R19" s="296"/>
      <c r="S19" s="15"/>
      <c r="T19" s="79"/>
      <c r="U19" s="214"/>
      <c r="W19" s="48">
        <f>AD19*$D19</f>
        <v>0</v>
      </c>
      <c r="X19" s="20"/>
      <c r="Y19" s="20"/>
      <c r="Z19" s="20"/>
      <c r="AA19" s="20"/>
      <c r="AB19" s="20"/>
      <c r="AC19" s="20"/>
      <c r="AD19" s="59">
        <v>15</v>
      </c>
      <c r="AE19" s="59"/>
      <c r="AF19" s="59"/>
      <c r="AG19" s="59"/>
      <c r="AH19" s="59"/>
      <c r="AI19" s="59"/>
      <c r="AJ19" s="59"/>
      <c r="AL19" s="48">
        <f t="shared" si="1"/>
        <v>0</v>
      </c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59">
        <v>15</v>
      </c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I19" s="20"/>
      <c r="BJ19" s="20"/>
      <c r="BK19" s="20"/>
      <c r="BL19" s="20"/>
      <c r="BN19" s="110">
        <v>0.7</v>
      </c>
      <c r="BO19" s="98">
        <f t="shared" si="4"/>
        <v>0</v>
      </c>
    </row>
    <row r="20" spans="1:67" ht="19.5" customHeight="1">
      <c r="A20" s="267" t="s">
        <v>519</v>
      </c>
      <c r="B20" s="19" t="s">
        <v>61</v>
      </c>
      <c r="C20" s="19">
        <v>15</v>
      </c>
      <c r="D20" s="130">
        <f t="shared" si="5"/>
        <v>0</v>
      </c>
      <c r="E20" s="8">
        <v>85</v>
      </c>
      <c r="F20" s="8">
        <f t="shared" si="3"/>
        <v>0</v>
      </c>
      <c r="H20" s="305"/>
      <c r="I20" s="282"/>
      <c r="J20" s="284"/>
      <c r="K20" s="288"/>
      <c r="L20" s="290"/>
      <c r="M20" s="137"/>
      <c r="N20" s="292"/>
      <c r="O20" s="25"/>
      <c r="P20" s="59"/>
      <c r="Q20" s="294"/>
      <c r="R20" s="296"/>
      <c r="S20" s="15"/>
      <c r="T20" s="79"/>
      <c r="U20" s="214"/>
      <c r="W20" s="48">
        <f>AD20*$D20</f>
        <v>0</v>
      </c>
      <c r="X20" s="20"/>
      <c r="Y20" s="20"/>
      <c r="Z20" s="20"/>
      <c r="AA20" s="20"/>
      <c r="AB20" s="20"/>
      <c r="AC20" s="20"/>
      <c r="AD20" s="59">
        <v>15</v>
      </c>
      <c r="AE20" s="59"/>
      <c r="AF20" s="59"/>
      <c r="AG20" s="59"/>
      <c r="AH20" s="59"/>
      <c r="AI20" s="59"/>
      <c r="AJ20" s="59"/>
      <c r="AL20" s="48">
        <f t="shared" si="1"/>
        <v>0</v>
      </c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59">
        <v>15</v>
      </c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I20" s="20"/>
      <c r="BJ20" s="20"/>
      <c r="BK20" s="20"/>
      <c r="BL20" s="20"/>
      <c r="BN20" s="110">
        <v>0.7</v>
      </c>
      <c r="BO20" s="98">
        <f t="shared" si="4"/>
        <v>0</v>
      </c>
    </row>
    <row r="21" spans="1:67" ht="20.100000000000001" customHeight="1">
      <c r="A21" s="267" t="s">
        <v>520</v>
      </c>
      <c r="B21" s="19" t="s">
        <v>20</v>
      </c>
      <c r="C21" s="19">
        <v>10</v>
      </c>
      <c r="D21" s="130">
        <f t="shared" si="5"/>
        <v>0</v>
      </c>
      <c r="E21" s="8">
        <v>90</v>
      </c>
      <c r="F21" s="8">
        <f t="shared" si="3"/>
        <v>0</v>
      </c>
      <c r="H21" s="305"/>
      <c r="I21" s="282"/>
      <c r="J21" s="284"/>
      <c r="K21" s="288"/>
      <c r="L21" s="290"/>
      <c r="M21" s="137"/>
      <c r="N21" s="292"/>
      <c r="O21" s="25"/>
      <c r="P21" s="59"/>
      <c r="Q21" s="294"/>
      <c r="R21" s="296"/>
      <c r="S21" s="15"/>
      <c r="T21" s="79"/>
      <c r="U21" s="214"/>
      <c r="W21" s="20"/>
      <c r="X21" s="48">
        <f>AE21*$D21</f>
        <v>0</v>
      </c>
      <c r="Y21" s="20"/>
      <c r="Z21" s="20"/>
      <c r="AA21" s="20"/>
      <c r="AB21" s="20"/>
      <c r="AC21" s="20"/>
      <c r="AD21" s="59"/>
      <c r="AE21" s="59">
        <v>10</v>
      </c>
      <c r="AF21" s="59"/>
      <c r="AG21" s="59"/>
      <c r="AH21" s="59"/>
      <c r="AI21" s="59"/>
      <c r="AJ21" s="59"/>
      <c r="AL21" s="48">
        <f t="shared" si="1"/>
        <v>0</v>
      </c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60">
        <v>10</v>
      </c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I21" s="20"/>
      <c r="BJ21" s="20"/>
      <c r="BK21" s="20"/>
      <c r="BL21" s="20"/>
      <c r="BN21" s="110">
        <v>1.1910000000000001</v>
      </c>
      <c r="BO21" s="98">
        <f t="shared" si="4"/>
        <v>0</v>
      </c>
    </row>
    <row r="22" spans="1:67" ht="20.100000000000001" customHeight="1">
      <c r="A22" s="267" t="s">
        <v>525</v>
      </c>
      <c r="B22" s="19" t="s">
        <v>22</v>
      </c>
      <c r="C22" s="19">
        <v>5</v>
      </c>
      <c r="D22" s="130">
        <f t="shared" si="5"/>
        <v>0</v>
      </c>
      <c r="E22" s="8">
        <v>170</v>
      </c>
      <c r="F22" s="8">
        <f t="shared" si="3"/>
        <v>0</v>
      </c>
      <c r="H22" s="305"/>
      <c r="I22" s="282"/>
      <c r="J22" s="284"/>
      <c r="K22" s="288"/>
      <c r="L22" s="290"/>
      <c r="M22" s="137"/>
      <c r="N22" s="292"/>
      <c r="O22" s="25"/>
      <c r="P22" s="59"/>
      <c r="Q22" s="294"/>
      <c r="R22" s="296"/>
      <c r="S22" s="15"/>
      <c r="T22" s="79"/>
      <c r="U22" s="214"/>
      <c r="W22" s="20"/>
      <c r="X22" s="20"/>
      <c r="Y22" s="20"/>
      <c r="Z22" s="48">
        <f>AG22*$D22</f>
        <v>0</v>
      </c>
      <c r="AA22" s="20"/>
      <c r="AB22" s="20"/>
      <c r="AC22" s="20"/>
      <c r="AD22" s="59"/>
      <c r="AE22" s="59"/>
      <c r="AF22" s="59"/>
      <c r="AG22" s="59">
        <v>5</v>
      </c>
      <c r="AH22" s="59"/>
      <c r="AI22" s="59"/>
      <c r="AJ22" s="59"/>
      <c r="AL22" s="48">
        <f t="shared" si="1"/>
        <v>0</v>
      </c>
      <c r="AM22" s="48">
        <f>AX22*$D22</f>
        <v>0</v>
      </c>
      <c r="AN22" s="20"/>
      <c r="AO22" s="20"/>
      <c r="AP22" s="20"/>
      <c r="AQ22" s="20"/>
      <c r="AR22" s="20"/>
      <c r="AS22" s="20"/>
      <c r="AT22" s="20"/>
      <c r="AU22" s="20"/>
      <c r="AV22" s="20"/>
      <c r="AW22" s="59">
        <v>4</v>
      </c>
      <c r="AX22" s="59">
        <v>1</v>
      </c>
      <c r="AY22" s="20"/>
      <c r="AZ22" s="20"/>
      <c r="BA22" s="20"/>
      <c r="BB22" s="20"/>
      <c r="BC22" s="20"/>
      <c r="BD22" s="20"/>
      <c r="BE22" s="20"/>
      <c r="BF22" s="20"/>
      <c r="BG22" s="20"/>
      <c r="BI22" s="20"/>
      <c r="BJ22" s="20"/>
      <c r="BK22" s="20"/>
      <c r="BL22" s="20"/>
      <c r="BN22" s="110">
        <v>3.7</v>
      </c>
      <c r="BO22" s="98">
        <f t="shared" si="4"/>
        <v>0</v>
      </c>
    </row>
    <row r="23" spans="1:67" ht="20.100000000000001" customHeight="1">
      <c r="A23" s="267" t="s">
        <v>526</v>
      </c>
      <c r="B23" s="19" t="s">
        <v>23</v>
      </c>
      <c r="C23" s="19">
        <v>2</v>
      </c>
      <c r="D23" s="130">
        <f t="shared" si="5"/>
        <v>0</v>
      </c>
      <c r="E23" s="8">
        <v>180</v>
      </c>
      <c r="F23" s="8">
        <f t="shared" si="3"/>
        <v>0</v>
      </c>
      <c r="H23" s="305"/>
      <c r="I23" s="282"/>
      <c r="J23" s="284"/>
      <c r="K23" s="288"/>
      <c r="L23" s="290"/>
      <c r="M23" s="137"/>
      <c r="N23" s="292"/>
      <c r="O23" s="25"/>
      <c r="P23" s="59"/>
      <c r="Q23" s="294"/>
      <c r="R23" s="296"/>
      <c r="S23" s="15"/>
      <c r="T23" s="79"/>
      <c r="U23" s="214"/>
      <c r="W23" s="20"/>
      <c r="X23" s="20"/>
      <c r="Y23" s="20"/>
      <c r="Z23" s="20"/>
      <c r="AA23" s="48">
        <f>AH23*$D23</f>
        <v>0</v>
      </c>
      <c r="AB23" s="20"/>
      <c r="AC23" s="20"/>
      <c r="AD23" s="59"/>
      <c r="AE23" s="59"/>
      <c r="AF23" s="59"/>
      <c r="AG23" s="59"/>
      <c r="AH23" s="59">
        <v>2</v>
      </c>
      <c r="AI23" s="59"/>
      <c r="AJ23" s="59"/>
      <c r="AL23" s="20"/>
      <c r="AM23" s="20"/>
      <c r="AN23" s="20"/>
      <c r="AO23" s="20"/>
      <c r="AP23" s="20"/>
      <c r="AQ23" s="48">
        <f>BB23*$D23</f>
        <v>0</v>
      </c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59">
        <v>2</v>
      </c>
      <c r="BC23" s="20"/>
      <c r="BD23" s="20"/>
      <c r="BE23" s="20"/>
      <c r="BF23" s="20"/>
      <c r="BG23" s="20"/>
      <c r="BI23" s="20"/>
      <c r="BJ23" s="20"/>
      <c r="BK23" s="20"/>
      <c r="BL23" s="20"/>
      <c r="BN23" s="110">
        <v>3.3</v>
      </c>
      <c r="BO23" s="98">
        <f t="shared" si="4"/>
        <v>0</v>
      </c>
    </row>
    <row r="24" spans="1:67" ht="20.100000000000001" customHeight="1">
      <c r="A24" s="267" t="s">
        <v>527</v>
      </c>
      <c r="B24" s="19" t="s">
        <v>204</v>
      </c>
      <c r="C24" s="19">
        <v>2</v>
      </c>
      <c r="D24" s="130">
        <f t="shared" si="5"/>
        <v>0</v>
      </c>
      <c r="E24" s="8">
        <v>170</v>
      </c>
      <c r="F24" s="8">
        <f t="shared" si="3"/>
        <v>0</v>
      </c>
      <c r="H24" s="305"/>
      <c r="I24" s="282"/>
      <c r="J24" s="284"/>
      <c r="K24" s="288"/>
      <c r="L24" s="290"/>
      <c r="M24" s="137"/>
      <c r="N24" s="292"/>
      <c r="O24" s="25"/>
      <c r="P24" s="59"/>
      <c r="Q24" s="294"/>
      <c r="R24" s="296"/>
      <c r="S24" s="15"/>
      <c r="T24" s="79"/>
      <c r="U24" s="214"/>
      <c r="W24" s="20"/>
      <c r="X24" s="20"/>
      <c r="Y24" s="20"/>
      <c r="Z24" s="48">
        <f>AG24*$D24</f>
        <v>0</v>
      </c>
      <c r="AA24" s="48">
        <f>AH24*$D24</f>
        <v>0</v>
      </c>
      <c r="AB24" s="20"/>
      <c r="AC24" s="20"/>
      <c r="AD24" s="59"/>
      <c r="AE24" s="59"/>
      <c r="AF24" s="59"/>
      <c r="AG24" s="59">
        <v>1</v>
      </c>
      <c r="AH24" s="59">
        <v>1</v>
      </c>
      <c r="AI24" s="59"/>
      <c r="AJ24" s="59"/>
      <c r="AL24" s="20"/>
      <c r="AM24" s="20"/>
      <c r="AN24" s="48">
        <f>AY24*$D24</f>
        <v>0</v>
      </c>
      <c r="AO24" s="20"/>
      <c r="AP24" s="20"/>
      <c r="AQ24" s="48">
        <f>BB24*$D24</f>
        <v>0</v>
      </c>
      <c r="AR24" s="20"/>
      <c r="AS24" s="20"/>
      <c r="AT24" s="20"/>
      <c r="AU24" s="20"/>
      <c r="AV24" s="20"/>
      <c r="AW24" s="20"/>
      <c r="AX24" s="20"/>
      <c r="AY24" s="60">
        <v>1</v>
      </c>
      <c r="AZ24" s="20"/>
      <c r="BA24" s="20"/>
      <c r="BB24" s="59">
        <v>1</v>
      </c>
      <c r="BC24" s="20"/>
      <c r="BD24" s="20"/>
      <c r="BE24" s="20"/>
      <c r="BF24" s="20"/>
      <c r="BG24" s="20"/>
      <c r="BI24" s="20"/>
      <c r="BJ24" s="20"/>
      <c r="BK24" s="20"/>
      <c r="BL24" s="20"/>
      <c r="BN24" s="110">
        <v>3.2</v>
      </c>
      <c r="BO24" s="98">
        <f t="shared" si="4"/>
        <v>0</v>
      </c>
    </row>
    <row r="25" spans="1:67" ht="20.100000000000001" customHeight="1">
      <c r="A25" s="267" t="s">
        <v>528</v>
      </c>
      <c r="B25" s="19" t="s">
        <v>22</v>
      </c>
      <c r="C25" s="19">
        <v>10</v>
      </c>
      <c r="D25" s="130">
        <f t="shared" si="5"/>
        <v>0</v>
      </c>
      <c r="E25" s="8">
        <v>227.5</v>
      </c>
      <c r="F25" s="8">
        <f t="shared" si="3"/>
        <v>0</v>
      </c>
      <c r="H25" s="305"/>
      <c r="I25" s="282"/>
      <c r="J25" s="284"/>
      <c r="K25" s="288"/>
      <c r="L25" s="290"/>
      <c r="M25" s="137"/>
      <c r="N25" s="292"/>
      <c r="O25" s="25"/>
      <c r="P25" s="59"/>
      <c r="Q25" s="294"/>
      <c r="R25" s="296"/>
      <c r="S25" s="15"/>
      <c r="T25" s="79"/>
      <c r="U25" s="214"/>
      <c r="W25" s="20"/>
      <c r="X25" s="20"/>
      <c r="Y25" s="20"/>
      <c r="Z25" s="48">
        <f>AG25*$D25</f>
        <v>0</v>
      </c>
      <c r="AA25" s="20"/>
      <c r="AB25" s="20"/>
      <c r="AC25" s="20"/>
      <c r="AD25" s="59"/>
      <c r="AE25" s="59"/>
      <c r="AF25" s="59"/>
      <c r="AG25" s="59">
        <v>10</v>
      </c>
      <c r="AH25" s="59"/>
      <c r="AI25" s="59"/>
      <c r="AJ25" s="59"/>
      <c r="AL25" s="48">
        <f>AW25*$D25</f>
        <v>0</v>
      </c>
      <c r="AM25" s="48">
        <f>AX25*$D25</f>
        <v>0</v>
      </c>
      <c r="AN25" s="48">
        <f>AY25*$D25</f>
        <v>0</v>
      </c>
      <c r="AO25" s="20"/>
      <c r="AP25" s="20"/>
      <c r="AQ25" s="20"/>
      <c r="AR25" s="20"/>
      <c r="AS25" s="20"/>
      <c r="AT25" s="20"/>
      <c r="AU25" s="20"/>
      <c r="AV25" s="20"/>
      <c r="AW25" s="59">
        <v>4</v>
      </c>
      <c r="AX25" s="59">
        <v>3</v>
      </c>
      <c r="AY25" s="59">
        <v>3</v>
      </c>
      <c r="AZ25" s="20"/>
      <c r="BA25" s="20"/>
      <c r="BB25" s="20"/>
      <c r="BC25" s="20"/>
      <c r="BD25" s="20"/>
      <c r="BE25" s="20"/>
      <c r="BF25" s="20"/>
      <c r="BG25" s="20"/>
      <c r="BI25" s="20"/>
      <c r="BJ25" s="20"/>
      <c r="BK25" s="20"/>
      <c r="BL25" s="20"/>
      <c r="BN25" s="110">
        <v>4.4000000000000004</v>
      </c>
      <c r="BO25" s="98">
        <f t="shared" si="4"/>
        <v>0</v>
      </c>
    </row>
    <row r="26" spans="1:67" ht="20.100000000000001" customHeight="1">
      <c r="A26" s="267" t="s">
        <v>529</v>
      </c>
      <c r="B26" s="19" t="s">
        <v>204</v>
      </c>
      <c r="C26" s="19">
        <v>5</v>
      </c>
      <c r="D26" s="130">
        <f t="shared" si="5"/>
        <v>0</v>
      </c>
      <c r="E26" s="8">
        <v>180</v>
      </c>
      <c r="F26" s="8">
        <f t="shared" si="3"/>
        <v>0</v>
      </c>
      <c r="H26" s="305"/>
      <c r="I26" s="282"/>
      <c r="J26" s="284"/>
      <c r="K26" s="288"/>
      <c r="L26" s="290"/>
      <c r="M26" s="137"/>
      <c r="N26" s="292"/>
      <c r="O26" s="25"/>
      <c r="P26" s="59"/>
      <c r="Q26" s="294"/>
      <c r="R26" s="296"/>
      <c r="S26" s="15"/>
      <c r="T26" s="79"/>
      <c r="U26" s="214"/>
      <c r="W26" s="20"/>
      <c r="X26" s="20"/>
      <c r="Y26" s="20"/>
      <c r="Z26" s="48">
        <f>AG26*$D26</f>
        <v>0</v>
      </c>
      <c r="AA26" s="48">
        <f>AH26*$D26</f>
        <v>0</v>
      </c>
      <c r="AB26" s="20"/>
      <c r="AC26" s="20"/>
      <c r="AD26" s="59"/>
      <c r="AE26" s="59"/>
      <c r="AF26" s="59"/>
      <c r="AG26" s="59">
        <v>3</v>
      </c>
      <c r="AH26" s="59">
        <v>2</v>
      </c>
      <c r="AI26" s="59"/>
      <c r="AJ26" s="59"/>
      <c r="AL26" s="20"/>
      <c r="AM26" s="48">
        <f>AX26*$D26</f>
        <v>0</v>
      </c>
      <c r="AN26" s="48">
        <f>AY26*$D26</f>
        <v>0</v>
      </c>
      <c r="AO26" s="48">
        <f>AZ26*$D26</f>
        <v>0</v>
      </c>
      <c r="AP26" s="20"/>
      <c r="AQ26" s="20"/>
      <c r="AR26" s="20"/>
      <c r="AS26" s="20"/>
      <c r="AT26" s="20"/>
      <c r="AU26" s="20"/>
      <c r="AV26" s="20"/>
      <c r="AW26" s="20"/>
      <c r="AX26" s="59">
        <v>1</v>
      </c>
      <c r="AY26" s="59">
        <v>1</v>
      </c>
      <c r="AZ26" s="59">
        <v>3</v>
      </c>
      <c r="BA26" s="20"/>
      <c r="BB26" s="20"/>
      <c r="BC26" s="20"/>
      <c r="BD26" s="20"/>
      <c r="BE26" s="20"/>
      <c r="BF26" s="20"/>
      <c r="BG26" s="20"/>
      <c r="BI26" s="20"/>
      <c r="BJ26" s="20"/>
      <c r="BK26" s="20"/>
      <c r="BL26" s="20"/>
      <c r="BN26" s="110">
        <v>2.6</v>
      </c>
      <c r="BO26" s="98">
        <f t="shared" si="4"/>
        <v>0</v>
      </c>
    </row>
    <row r="27" spans="1:67" ht="20.100000000000001" customHeight="1">
      <c r="A27" s="267" t="s">
        <v>530</v>
      </c>
      <c r="B27" s="19" t="s">
        <v>22</v>
      </c>
      <c r="C27" s="19">
        <v>10</v>
      </c>
      <c r="D27" s="130">
        <f t="shared" si="5"/>
        <v>0</v>
      </c>
      <c r="E27" s="8">
        <v>270</v>
      </c>
      <c r="F27" s="8">
        <f t="shared" si="3"/>
        <v>0</v>
      </c>
      <c r="H27" s="305"/>
      <c r="I27" s="282"/>
      <c r="J27" s="284"/>
      <c r="K27" s="288"/>
      <c r="L27" s="290"/>
      <c r="M27" s="137"/>
      <c r="N27" s="292"/>
      <c r="O27" s="25"/>
      <c r="P27" s="59"/>
      <c r="Q27" s="294"/>
      <c r="R27" s="296"/>
      <c r="S27" s="15"/>
      <c r="T27" s="79"/>
      <c r="U27" s="214"/>
      <c r="W27" s="20"/>
      <c r="X27" s="20"/>
      <c r="Y27" s="20"/>
      <c r="Z27" s="48">
        <f>AG27*$D27</f>
        <v>0</v>
      </c>
      <c r="AA27" s="20"/>
      <c r="AB27" s="20"/>
      <c r="AC27" s="20"/>
      <c r="AD27" s="59"/>
      <c r="AE27" s="59"/>
      <c r="AF27" s="59"/>
      <c r="AG27" s="59">
        <v>10</v>
      </c>
      <c r="AH27" s="59"/>
      <c r="AI27" s="59"/>
      <c r="AJ27" s="59"/>
      <c r="AL27" s="48">
        <f>AW27*$D27</f>
        <v>0</v>
      </c>
      <c r="AM27" s="48">
        <f>AX27*$D27</f>
        <v>0</v>
      </c>
      <c r="AN27" s="48">
        <f>AY27*$D27</f>
        <v>0</v>
      </c>
      <c r="AO27" s="20"/>
      <c r="AP27" s="20"/>
      <c r="AQ27" s="20"/>
      <c r="AR27" s="20"/>
      <c r="AS27" s="20"/>
      <c r="AT27" s="20"/>
      <c r="AU27" s="20"/>
      <c r="AV27" s="20"/>
      <c r="AW27" s="59">
        <v>4</v>
      </c>
      <c r="AX27" s="59">
        <v>4</v>
      </c>
      <c r="AY27" s="59">
        <v>2</v>
      </c>
      <c r="AZ27" s="20"/>
      <c r="BA27" s="20"/>
      <c r="BB27" s="20"/>
      <c r="BC27" s="20"/>
      <c r="BD27" s="20"/>
      <c r="BE27" s="20"/>
      <c r="BF27" s="20"/>
      <c r="BG27" s="20"/>
      <c r="BI27" s="20"/>
      <c r="BJ27" s="20"/>
      <c r="BK27" s="20"/>
      <c r="BL27" s="20"/>
      <c r="BN27" s="110">
        <v>5.6</v>
      </c>
      <c r="BO27" s="98">
        <f t="shared" si="4"/>
        <v>0</v>
      </c>
    </row>
    <row r="28" spans="1:67" ht="19.5" customHeight="1">
      <c r="A28" s="267" t="s">
        <v>531</v>
      </c>
      <c r="B28" s="19" t="s">
        <v>204</v>
      </c>
      <c r="C28" s="19">
        <v>5</v>
      </c>
      <c r="D28" s="130">
        <f t="shared" si="5"/>
        <v>0</v>
      </c>
      <c r="E28" s="8">
        <v>255</v>
      </c>
      <c r="F28" s="8">
        <f t="shared" si="3"/>
        <v>0</v>
      </c>
      <c r="H28" s="305"/>
      <c r="I28" s="282"/>
      <c r="J28" s="284"/>
      <c r="K28" s="288"/>
      <c r="L28" s="290"/>
      <c r="M28" s="137"/>
      <c r="N28" s="292"/>
      <c r="O28" s="25"/>
      <c r="P28" s="59"/>
      <c r="Q28" s="294"/>
      <c r="R28" s="296"/>
      <c r="S28" s="15"/>
      <c r="T28" s="79"/>
      <c r="U28" s="214"/>
      <c r="W28" s="20"/>
      <c r="X28" s="20"/>
      <c r="Y28" s="20"/>
      <c r="Z28" s="48">
        <f>AG28*$D28</f>
        <v>0</v>
      </c>
      <c r="AA28" s="48">
        <f>AH28*$D28</f>
        <v>0</v>
      </c>
      <c r="AB28" s="20"/>
      <c r="AC28" s="20"/>
      <c r="AD28" s="59"/>
      <c r="AE28" s="59"/>
      <c r="AF28" s="59"/>
      <c r="AG28" s="59">
        <v>4</v>
      </c>
      <c r="AH28" s="59">
        <v>1</v>
      </c>
      <c r="AI28" s="59"/>
      <c r="AJ28" s="59"/>
      <c r="AL28" s="20"/>
      <c r="AM28" s="48">
        <f>AX28*$D28</f>
        <v>0</v>
      </c>
      <c r="AN28" s="48">
        <f>AY28*$D28</f>
        <v>0</v>
      </c>
      <c r="AO28" s="48">
        <f>AZ28*$D28</f>
        <v>0</v>
      </c>
      <c r="AP28" s="48">
        <f>BA28*$D28</f>
        <v>0</v>
      </c>
      <c r="AQ28" s="20"/>
      <c r="AR28" s="20"/>
      <c r="AS28" s="20"/>
      <c r="AT28" s="20"/>
      <c r="AU28" s="20"/>
      <c r="AV28" s="20"/>
      <c r="AW28" s="20"/>
      <c r="AX28" s="59">
        <v>1</v>
      </c>
      <c r="AY28" s="59">
        <v>2</v>
      </c>
      <c r="AZ28" s="59">
        <v>1</v>
      </c>
      <c r="BA28" s="59">
        <v>1</v>
      </c>
      <c r="BB28" s="20"/>
      <c r="BC28" s="20"/>
      <c r="BD28" s="20"/>
      <c r="BE28" s="20"/>
      <c r="BF28" s="20"/>
      <c r="BG28" s="20"/>
      <c r="BI28" s="20"/>
      <c r="BJ28" s="20"/>
      <c r="BK28" s="20"/>
      <c r="BL28" s="20"/>
      <c r="BN28" s="88">
        <v>4</v>
      </c>
      <c r="BO28" s="98">
        <f t="shared" si="4"/>
        <v>0</v>
      </c>
    </row>
    <row r="29" spans="1:67" ht="19.5" customHeight="1">
      <c r="A29" s="267" t="s">
        <v>532</v>
      </c>
      <c r="B29" s="19" t="s">
        <v>21</v>
      </c>
      <c r="C29" s="19">
        <v>5</v>
      </c>
      <c r="D29" s="130">
        <f t="shared" si="5"/>
        <v>0</v>
      </c>
      <c r="E29" s="8">
        <v>67.5</v>
      </c>
      <c r="F29" s="8">
        <f t="shared" si="3"/>
        <v>0</v>
      </c>
      <c r="G29" s="3"/>
      <c r="H29" s="305"/>
      <c r="I29" s="282"/>
      <c r="J29" s="284"/>
      <c r="K29" s="288"/>
      <c r="L29" s="290"/>
      <c r="M29" s="137"/>
      <c r="N29" s="292"/>
      <c r="O29" s="25"/>
      <c r="P29" s="59"/>
      <c r="Q29" s="294"/>
      <c r="R29" s="296"/>
      <c r="S29" s="15"/>
      <c r="T29" s="79"/>
      <c r="U29" s="214"/>
      <c r="W29" s="20"/>
      <c r="X29" s="20"/>
      <c r="Y29" s="48">
        <f>AF29*$D29</f>
        <v>0</v>
      </c>
      <c r="Z29" s="20"/>
      <c r="AA29" s="20"/>
      <c r="AB29" s="20"/>
      <c r="AC29" s="20"/>
      <c r="AD29" s="59"/>
      <c r="AE29" s="59"/>
      <c r="AF29" s="59">
        <v>5</v>
      </c>
      <c r="AG29" s="59"/>
      <c r="AH29" s="59"/>
      <c r="AI29" s="59"/>
      <c r="AJ29" s="59"/>
      <c r="AK29" s="3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I29" s="48">
        <f>BK29*$D29</f>
        <v>0</v>
      </c>
      <c r="BJ29" s="20"/>
      <c r="BK29" s="48">
        <v>15</v>
      </c>
      <c r="BL29" s="20"/>
      <c r="BN29" s="88">
        <v>1.2</v>
      </c>
      <c r="BO29" s="98">
        <f t="shared" si="4"/>
        <v>0</v>
      </c>
    </row>
    <row r="30" spans="1:67" ht="19.5" customHeight="1">
      <c r="A30" s="267" t="s">
        <v>533</v>
      </c>
      <c r="B30" s="19" t="s">
        <v>21</v>
      </c>
      <c r="C30" s="19">
        <v>5</v>
      </c>
      <c r="D30" s="130">
        <f t="shared" si="5"/>
        <v>0</v>
      </c>
      <c r="E30" s="8">
        <v>62.5</v>
      </c>
      <c r="F30" s="8">
        <f t="shared" si="3"/>
        <v>0</v>
      </c>
      <c r="H30" s="305"/>
      <c r="I30" s="282"/>
      <c r="J30" s="284"/>
      <c r="K30" s="288"/>
      <c r="L30" s="290"/>
      <c r="M30" s="137"/>
      <c r="N30" s="292"/>
      <c r="O30" s="25"/>
      <c r="P30" s="59"/>
      <c r="Q30" s="294"/>
      <c r="R30" s="296"/>
      <c r="S30" s="15"/>
      <c r="T30" s="79"/>
      <c r="U30" s="214"/>
      <c r="W30" s="20"/>
      <c r="X30" s="20"/>
      <c r="Y30" s="48">
        <f>AF30*$D30</f>
        <v>0</v>
      </c>
      <c r="Z30" s="20"/>
      <c r="AA30" s="20"/>
      <c r="AB30" s="20"/>
      <c r="AC30" s="20"/>
      <c r="AD30" s="59"/>
      <c r="AE30" s="59"/>
      <c r="AF30" s="59">
        <v>5</v>
      </c>
      <c r="AG30" s="59"/>
      <c r="AH30" s="59"/>
      <c r="AI30" s="59"/>
      <c r="AJ30" s="59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I30" s="48">
        <f>BK30*$D30</f>
        <v>0</v>
      </c>
      <c r="BJ30" s="20"/>
      <c r="BK30" s="48">
        <v>15</v>
      </c>
      <c r="BL30" s="20"/>
      <c r="BN30" s="88">
        <v>1</v>
      </c>
      <c r="BO30" s="98">
        <f t="shared" si="4"/>
        <v>0</v>
      </c>
    </row>
    <row r="31" spans="1:67" ht="19.5" customHeight="1">
      <c r="A31" s="268" t="s">
        <v>534</v>
      </c>
      <c r="B31" s="19" t="s">
        <v>22</v>
      </c>
      <c r="C31" s="19">
        <v>5</v>
      </c>
      <c r="D31" s="130">
        <f t="shared" si="5"/>
        <v>0</v>
      </c>
      <c r="E31" s="8">
        <v>180</v>
      </c>
      <c r="F31" s="8">
        <f t="shared" si="3"/>
        <v>0</v>
      </c>
      <c r="H31" s="305"/>
      <c r="I31" s="282"/>
      <c r="J31" s="284"/>
      <c r="K31" s="288"/>
      <c r="L31" s="290"/>
      <c r="M31" s="137"/>
      <c r="N31" s="292"/>
      <c r="O31" s="25"/>
      <c r="P31" s="59"/>
      <c r="Q31" s="294"/>
      <c r="R31" s="296"/>
      <c r="S31" s="15"/>
      <c r="T31" s="79"/>
      <c r="U31" s="214"/>
      <c r="W31" s="20"/>
      <c r="X31" s="20"/>
      <c r="Y31" s="20"/>
      <c r="Z31" s="48">
        <f>AG31*$D31</f>
        <v>0</v>
      </c>
      <c r="AA31" s="20"/>
      <c r="AB31" s="20"/>
      <c r="AC31" s="20"/>
      <c r="AD31" s="59"/>
      <c r="AE31" s="59"/>
      <c r="AF31" s="59"/>
      <c r="AG31" s="59">
        <v>5</v>
      </c>
      <c r="AH31" s="59"/>
      <c r="AI31" s="59"/>
      <c r="AJ31" s="59"/>
      <c r="AL31" s="48">
        <f>AW31*$D31</f>
        <v>0</v>
      </c>
      <c r="AM31" s="48">
        <f>AX31*$D31</f>
        <v>0</v>
      </c>
      <c r="AN31" s="48">
        <f>AY31*$D31</f>
        <v>0</v>
      </c>
      <c r="AO31" s="20"/>
      <c r="AP31" s="20"/>
      <c r="AQ31" s="20"/>
      <c r="AR31" s="20"/>
      <c r="AS31" s="20"/>
      <c r="AT31" s="20"/>
      <c r="AU31" s="20"/>
      <c r="AV31" s="20"/>
      <c r="AW31" s="59">
        <v>1</v>
      </c>
      <c r="AX31" s="59">
        <v>3</v>
      </c>
      <c r="AY31" s="59">
        <v>1</v>
      </c>
      <c r="AZ31" s="20"/>
      <c r="BA31" s="20"/>
      <c r="BB31" s="20"/>
      <c r="BC31" s="20"/>
      <c r="BD31" s="20"/>
      <c r="BE31" s="20"/>
      <c r="BF31" s="20"/>
      <c r="BG31" s="20"/>
      <c r="BI31" s="20"/>
      <c r="BJ31" s="20"/>
      <c r="BK31" s="20"/>
      <c r="BL31" s="20"/>
      <c r="BN31" s="88">
        <v>3.9</v>
      </c>
      <c r="BO31" s="98">
        <f t="shared" si="4"/>
        <v>0</v>
      </c>
    </row>
    <row r="32" spans="1:67" ht="19.5" customHeight="1">
      <c r="A32" s="269" t="s">
        <v>535</v>
      </c>
      <c r="B32" s="19" t="s">
        <v>204</v>
      </c>
      <c r="C32" s="19">
        <v>5</v>
      </c>
      <c r="D32" s="130">
        <f t="shared" si="5"/>
        <v>0</v>
      </c>
      <c r="E32" s="8">
        <v>185</v>
      </c>
      <c r="F32" s="8">
        <f t="shared" si="3"/>
        <v>0</v>
      </c>
      <c r="H32" s="305"/>
      <c r="I32" s="282"/>
      <c r="J32" s="284"/>
      <c r="K32" s="288"/>
      <c r="L32" s="290"/>
      <c r="M32" s="137"/>
      <c r="N32" s="292"/>
      <c r="O32" s="25"/>
      <c r="P32" s="59"/>
      <c r="Q32" s="294"/>
      <c r="R32" s="296"/>
      <c r="S32" s="15"/>
      <c r="T32" s="79"/>
      <c r="U32" s="214"/>
      <c r="W32" s="20"/>
      <c r="X32" s="20"/>
      <c r="Y32" s="20"/>
      <c r="Z32" s="48">
        <f>AG32*$D32</f>
        <v>0</v>
      </c>
      <c r="AA32" s="48">
        <f>AH32*$D32</f>
        <v>0</v>
      </c>
      <c r="AB32" s="20"/>
      <c r="AC32" s="20"/>
      <c r="AD32" s="59"/>
      <c r="AE32" s="59"/>
      <c r="AF32" s="59"/>
      <c r="AG32" s="59">
        <v>4</v>
      </c>
      <c r="AH32" s="59">
        <v>1</v>
      </c>
      <c r="AI32" s="59"/>
      <c r="AJ32" s="59"/>
      <c r="AL32" s="20"/>
      <c r="AM32" s="48">
        <f>AX32*$D32</f>
        <v>0</v>
      </c>
      <c r="AN32" s="48">
        <f>AY32*$D32</f>
        <v>0</v>
      </c>
      <c r="AO32" s="48">
        <f>AZ32*$D32</f>
        <v>0</v>
      </c>
      <c r="AP32" s="20"/>
      <c r="AQ32" s="20"/>
      <c r="AR32" s="20"/>
      <c r="AS32" s="20"/>
      <c r="AT32" s="20"/>
      <c r="AU32" s="20"/>
      <c r="AV32" s="20"/>
      <c r="AW32" s="20"/>
      <c r="AX32" s="59">
        <v>1</v>
      </c>
      <c r="AY32" s="59">
        <v>2</v>
      </c>
      <c r="AZ32" s="59">
        <v>2</v>
      </c>
      <c r="BA32" s="20"/>
      <c r="BB32" s="20"/>
      <c r="BC32" s="20"/>
      <c r="BD32" s="20"/>
      <c r="BE32" s="20"/>
      <c r="BF32" s="20"/>
      <c r="BG32" s="20"/>
      <c r="BI32" s="20"/>
      <c r="BJ32" s="20"/>
      <c r="BK32" s="20"/>
      <c r="BL32" s="20"/>
      <c r="BN32" s="88">
        <v>2.7</v>
      </c>
      <c r="BO32" s="98">
        <f t="shared" si="4"/>
        <v>0</v>
      </c>
    </row>
    <row r="33" spans="1:67" ht="20.100000000000001" customHeight="1">
      <c r="A33" s="263"/>
      <c r="B33" s="9"/>
      <c r="F33" s="129">
        <f>SUM(F12:F32)</f>
        <v>0</v>
      </c>
      <c r="G33" s="3"/>
      <c r="H33" s="31">
        <f>SUM(H14:H32)</f>
        <v>0</v>
      </c>
      <c r="I33" s="31">
        <f t="shared" ref="I33:U33" si="6">SUM(I14:I32)</f>
        <v>0</v>
      </c>
      <c r="J33" s="31">
        <f t="shared" si="6"/>
        <v>0</v>
      </c>
      <c r="K33" s="31">
        <f t="shared" si="6"/>
        <v>0</v>
      </c>
      <c r="L33" s="31">
        <f t="shared" si="6"/>
        <v>0</v>
      </c>
      <c r="M33" s="31">
        <f t="shared" si="6"/>
        <v>0</v>
      </c>
      <c r="N33" s="31">
        <f t="shared" si="6"/>
        <v>0</v>
      </c>
      <c r="O33" s="31">
        <f t="shared" si="6"/>
        <v>0</v>
      </c>
      <c r="P33" s="31">
        <f t="shared" si="6"/>
        <v>0</v>
      </c>
      <c r="Q33" s="31">
        <f t="shared" si="6"/>
        <v>0</v>
      </c>
      <c r="R33" s="31">
        <f t="shared" si="6"/>
        <v>0</v>
      </c>
      <c r="S33" s="31">
        <f t="shared" si="6"/>
        <v>0</v>
      </c>
      <c r="T33" s="31">
        <f>SUM(T14:T32)</f>
        <v>0</v>
      </c>
      <c r="U33" s="31">
        <f t="shared" si="6"/>
        <v>0</v>
      </c>
      <c r="W33" s="7">
        <f>SUM(W14:W32)</f>
        <v>0</v>
      </c>
      <c r="X33" s="7">
        <f t="shared" ref="X33:AJ33" si="7">SUM(X14:X32)</f>
        <v>0</v>
      </c>
      <c r="Y33" s="7">
        <f t="shared" si="7"/>
        <v>0</v>
      </c>
      <c r="Z33" s="7">
        <f>SUM(Z14:Z32)</f>
        <v>0</v>
      </c>
      <c r="AA33" s="7">
        <f t="shared" si="7"/>
        <v>0</v>
      </c>
      <c r="AB33" s="7">
        <f t="shared" si="7"/>
        <v>0</v>
      </c>
      <c r="AC33" s="7">
        <f t="shared" si="7"/>
        <v>0</v>
      </c>
      <c r="AD33" s="7">
        <f t="shared" si="7"/>
        <v>30</v>
      </c>
      <c r="AE33" s="7">
        <f t="shared" si="7"/>
        <v>10</v>
      </c>
      <c r="AF33" s="7">
        <f t="shared" si="7"/>
        <v>40</v>
      </c>
      <c r="AG33" s="7">
        <f t="shared" si="7"/>
        <v>57</v>
      </c>
      <c r="AH33" s="7">
        <f t="shared" si="7"/>
        <v>7</v>
      </c>
      <c r="AI33" s="7">
        <f t="shared" si="7"/>
        <v>0</v>
      </c>
      <c r="AJ33" s="7">
        <f t="shared" si="7"/>
        <v>0</v>
      </c>
      <c r="AK33" s="3"/>
      <c r="AL33" s="7">
        <f t="shared" ref="AL33" si="8">SUM(AL12:AL32)</f>
        <v>0</v>
      </c>
      <c r="AM33" s="7">
        <f t="shared" ref="AM33" si="9">SUM(AM12:AM32)</f>
        <v>0</v>
      </c>
      <c r="AN33" s="7">
        <f t="shared" ref="AN33" si="10">SUM(AN12:AN32)</f>
        <v>0</v>
      </c>
      <c r="AO33" s="7">
        <f t="shared" ref="AO33" si="11">SUM(AO12:AO32)</f>
        <v>0</v>
      </c>
      <c r="AP33" s="7">
        <f t="shared" ref="AP33" si="12">SUM(AP12:AP32)</f>
        <v>0</v>
      </c>
      <c r="AQ33" s="7">
        <f t="shared" ref="AQ33" si="13">SUM(AQ12:AQ32)</f>
        <v>0</v>
      </c>
      <c r="AR33" s="7">
        <f t="shared" ref="AR33" si="14">SUM(AR12:AR32)</f>
        <v>0</v>
      </c>
      <c r="AS33" s="7">
        <f t="shared" ref="AS33" si="15">SUM(AS12:AS32)</f>
        <v>0</v>
      </c>
      <c r="AT33" s="7">
        <f t="shared" ref="AT33" si="16">SUM(AT12:AT32)</f>
        <v>0</v>
      </c>
      <c r="AU33" s="7">
        <f t="shared" ref="AU33" si="17">SUM(AU12:AU32)</f>
        <v>0</v>
      </c>
      <c r="AV33" s="7">
        <f t="shared" ref="AV33" si="18">SUM(AV12:AV32)</f>
        <v>0</v>
      </c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I33" s="7">
        <f>SUM(BI12:BI32)</f>
        <v>0</v>
      </c>
      <c r="BJ33" s="20"/>
      <c r="BK33" s="20"/>
      <c r="BL33" s="20"/>
      <c r="BN33" s="51"/>
      <c r="BO33" s="100">
        <f>SUM(BO12:BO32)</f>
        <v>0</v>
      </c>
    </row>
    <row r="34" spans="1:67" ht="20.100000000000001" customHeight="1">
      <c r="A34" s="28" t="s">
        <v>75</v>
      </c>
      <c r="B34" s="16"/>
      <c r="C34" s="16"/>
      <c r="D34" s="16"/>
      <c r="E34" s="12"/>
      <c r="F34" s="12"/>
      <c r="G34" s="3"/>
      <c r="H34" s="16"/>
      <c r="I34" s="16"/>
      <c r="J34" s="16"/>
      <c r="K34" s="16"/>
      <c r="L34" s="16"/>
      <c r="M34" s="16"/>
      <c r="N34" s="16"/>
      <c r="O34" s="77"/>
      <c r="P34" s="16"/>
      <c r="Q34" s="16"/>
      <c r="R34" s="16"/>
      <c r="S34" s="16"/>
      <c r="T34" s="16"/>
      <c r="U34" s="16"/>
      <c r="W34" s="6" t="s">
        <v>61</v>
      </c>
      <c r="X34" s="6" t="s">
        <v>20</v>
      </c>
      <c r="Y34" s="6" t="s">
        <v>21</v>
      </c>
      <c r="Z34" s="6" t="s">
        <v>22</v>
      </c>
      <c r="AA34" s="6" t="s">
        <v>23</v>
      </c>
      <c r="AB34" s="6" t="s">
        <v>6</v>
      </c>
      <c r="AC34" s="6" t="s">
        <v>24</v>
      </c>
      <c r="AD34" s="13" t="s">
        <v>61</v>
      </c>
      <c r="AE34" s="13" t="s">
        <v>20</v>
      </c>
      <c r="AF34" s="13" t="s">
        <v>21</v>
      </c>
      <c r="AG34" s="13" t="s">
        <v>22</v>
      </c>
      <c r="AH34" s="13" t="s">
        <v>23</v>
      </c>
      <c r="AI34" s="13" t="s">
        <v>6</v>
      </c>
      <c r="AJ34" s="13" t="s">
        <v>24</v>
      </c>
      <c r="AK34" s="3"/>
      <c r="AL34" s="84" t="s">
        <v>48</v>
      </c>
      <c r="AM34" s="84" t="s">
        <v>49</v>
      </c>
      <c r="AN34" s="84" t="s">
        <v>50</v>
      </c>
      <c r="AO34" s="84" t="s">
        <v>52</v>
      </c>
      <c r="AP34" s="84" t="s">
        <v>54</v>
      </c>
      <c r="AQ34" s="84" t="s">
        <v>55</v>
      </c>
      <c r="AR34" s="84" t="s">
        <v>56</v>
      </c>
      <c r="AS34" s="84" t="s">
        <v>57</v>
      </c>
      <c r="AT34" s="6" t="s">
        <v>58</v>
      </c>
      <c r="AU34" s="6" t="s">
        <v>239</v>
      </c>
      <c r="AV34" s="6" t="s">
        <v>240</v>
      </c>
      <c r="AW34" s="13" t="s">
        <v>48</v>
      </c>
      <c r="AX34" s="13" t="s">
        <v>49</v>
      </c>
      <c r="AY34" s="13" t="s">
        <v>50</v>
      </c>
      <c r="AZ34" s="13" t="s">
        <v>52</v>
      </c>
      <c r="BA34" s="13" t="s">
        <v>54</v>
      </c>
      <c r="BB34" s="13" t="s">
        <v>55</v>
      </c>
      <c r="BC34" s="13" t="s">
        <v>56</v>
      </c>
      <c r="BD34" s="13" t="s">
        <v>57</v>
      </c>
      <c r="BE34" s="13" t="s">
        <v>58</v>
      </c>
      <c r="BF34" s="13" t="s">
        <v>239</v>
      </c>
      <c r="BG34" s="13" t="s">
        <v>240</v>
      </c>
      <c r="BH34" s="3"/>
      <c r="BI34" s="175" t="s">
        <v>50</v>
      </c>
      <c r="BJ34" s="175" t="s">
        <v>52</v>
      </c>
      <c r="BK34" s="13" t="s">
        <v>50</v>
      </c>
      <c r="BL34" s="13" t="s">
        <v>52</v>
      </c>
      <c r="BN34" s="73" t="s">
        <v>68</v>
      </c>
      <c r="BO34" s="73" t="s">
        <v>69</v>
      </c>
    </row>
    <row r="35" spans="1:67" ht="20.100000000000001" customHeight="1">
      <c r="A35" s="266" t="s">
        <v>536</v>
      </c>
      <c r="B35" s="32" t="s">
        <v>6</v>
      </c>
      <c r="C35" s="32">
        <v>1</v>
      </c>
      <c r="D35" s="130">
        <f t="shared" ref="D35:D71" si="19">SUM(H35:U35)</f>
        <v>0</v>
      </c>
      <c r="E35" s="8">
        <v>140</v>
      </c>
      <c r="F35" s="8">
        <f t="shared" ref="F35:F71" si="20">D35*E35*(100-$D$2)/100</f>
        <v>0</v>
      </c>
      <c r="H35" s="305"/>
      <c r="I35" s="282"/>
      <c r="J35" s="284"/>
      <c r="K35" s="288"/>
      <c r="L35" s="290"/>
      <c r="M35" s="137"/>
      <c r="N35" s="292"/>
      <c r="O35" s="25"/>
      <c r="P35" s="59"/>
      <c r="Q35" s="315"/>
      <c r="R35" s="296"/>
      <c r="S35" s="15"/>
      <c r="T35" s="79"/>
      <c r="U35" s="214"/>
      <c r="W35" s="21"/>
      <c r="X35" s="21"/>
      <c r="Y35" s="21"/>
      <c r="Z35" s="21"/>
      <c r="AA35" s="21"/>
      <c r="AB35" s="48">
        <f t="shared" ref="AB35:AC69" si="21">AI35*$D35</f>
        <v>0</v>
      </c>
      <c r="AC35" s="21"/>
      <c r="AD35" s="48"/>
      <c r="AE35" s="48"/>
      <c r="AF35" s="48"/>
      <c r="AG35" s="48"/>
      <c r="AH35" s="48"/>
      <c r="AI35" s="48">
        <v>1</v>
      </c>
      <c r="AJ35" s="48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I35" s="20"/>
      <c r="BJ35" s="20"/>
      <c r="BK35" s="20"/>
      <c r="BL35" s="20"/>
      <c r="BN35" s="98">
        <v>2.5739999999999998</v>
      </c>
      <c r="BO35" s="98">
        <f t="shared" ref="BO35:BO71" si="22">BN35*D35</f>
        <v>0</v>
      </c>
    </row>
    <row r="36" spans="1:67" ht="20.100000000000001" customHeight="1">
      <c r="A36" s="266" t="s">
        <v>537</v>
      </c>
      <c r="B36" s="32" t="s">
        <v>6</v>
      </c>
      <c r="C36" s="32">
        <v>1</v>
      </c>
      <c r="D36" s="130">
        <f t="shared" si="19"/>
        <v>0</v>
      </c>
      <c r="E36" s="8">
        <v>250</v>
      </c>
      <c r="F36" s="8">
        <f t="shared" si="20"/>
        <v>0</v>
      </c>
      <c r="H36" s="305"/>
      <c r="I36" s="282"/>
      <c r="J36" s="284"/>
      <c r="K36" s="288"/>
      <c r="L36" s="290"/>
      <c r="M36" s="137"/>
      <c r="N36" s="292"/>
      <c r="O36" s="25"/>
      <c r="P36" s="59"/>
      <c r="Q36" s="315"/>
      <c r="R36" s="296"/>
      <c r="S36" s="15"/>
      <c r="T36" s="79"/>
      <c r="U36" s="214"/>
      <c r="W36" s="21"/>
      <c r="X36" s="21"/>
      <c r="Y36" s="21"/>
      <c r="Z36" s="21"/>
      <c r="AA36" s="21"/>
      <c r="AB36" s="48">
        <f t="shared" si="21"/>
        <v>0</v>
      </c>
      <c r="AC36" s="21"/>
      <c r="AD36" s="48"/>
      <c r="AE36" s="48"/>
      <c r="AF36" s="48"/>
      <c r="AG36" s="48"/>
      <c r="AH36" s="48"/>
      <c r="AI36" s="48">
        <v>1</v>
      </c>
      <c r="AJ36" s="48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I36" s="20"/>
      <c r="BJ36" s="20"/>
      <c r="BK36" s="20"/>
      <c r="BL36" s="20"/>
      <c r="BN36" s="98">
        <v>5</v>
      </c>
      <c r="BO36" s="98">
        <f t="shared" si="22"/>
        <v>0</v>
      </c>
    </row>
    <row r="37" spans="1:67" ht="20.100000000000001" customHeight="1">
      <c r="A37" s="266" t="s">
        <v>538</v>
      </c>
      <c r="B37" s="32" t="s">
        <v>6</v>
      </c>
      <c r="C37" s="32">
        <v>1</v>
      </c>
      <c r="D37" s="130">
        <f t="shared" si="19"/>
        <v>0</v>
      </c>
      <c r="E37" s="8">
        <v>135</v>
      </c>
      <c r="F37" s="8">
        <f t="shared" si="20"/>
        <v>0</v>
      </c>
      <c r="H37" s="305"/>
      <c r="I37" s="282"/>
      <c r="J37" s="284"/>
      <c r="K37" s="288"/>
      <c r="L37" s="290"/>
      <c r="M37" s="137"/>
      <c r="N37" s="292"/>
      <c r="O37" s="25"/>
      <c r="P37" s="59"/>
      <c r="Q37" s="315"/>
      <c r="R37" s="296"/>
      <c r="S37" s="15"/>
      <c r="T37" s="79"/>
      <c r="U37" s="214"/>
      <c r="W37" s="21"/>
      <c r="X37" s="21"/>
      <c r="Y37" s="21"/>
      <c r="Z37" s="21"/>
      <c r="AA37" s="21"/>
      <c r="AB37" s="48">
        <f t="shared" si="21"/>
        <v>0</v>
      </c>
      <c r="AC37" s="21"/>
      <c r="AD37" s="48"/>
      <c r="AE37" s="48"/>
      <c r="AF37" s="48"/>
      <c r="AG37" s="48"/>
      <c r="AH37" s="48"/>
      <c r="AI37" s="48">
        <v>1</v>
      </c>
      <c r="AJ37" s="48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I37" s="20"/>
      <c r="BJ37" s="20"/>
      <c r="BK37" s="20"/>
      <c r="BL37" s="20"/>
      <c r="BN37" s="98">
        <v>2.6</v>
      </c>
      <c r="BO37" s="98">
        <f t="shared" si="22"/>
        <v>0</v>
      </c>
    </row>
    <row r="38" spans="1:67" ht="20.100000000000001" customHeight="1">
      <c r="A38" s="266" t="s">
        <v>539</v>
      </c>
      <c r="B38" s="32" t="s">
        <v>6</v>
      </c>
      <c r="C38" s="32">
        <v>1</v>
      </c>
      <c r="D38" s="130">
        <f t="shared" si="19"/>
        <v>0</v>
      </c>
      <c r="E38" s="8">
        <v>135</v>
      </c>
      <c r="F38" s="8">
        <f t="shared" si="20"/>
        <v>0</v>
      </c>
      <c r="H38" s="305"/>
      <c r="I38" s="282"/>
      <c r="J38" s="284"/>
      <c r="K38" s="288"/>
      <c r="L38" s="290"/>
      <c r="M38" s="137"/>
      <c r="N38" s="292"/>
      <c r="O38" s="25"/>
      <c r="P38" s="59"/>
      <c r="Q38" s="315"/>
      <c r="R38" s="296"/>
      <c r="S38" s="15"/>
      <c r="T38" s="79"/>
      <c r="U38" s="214"/>
      <c r="W38" s="21"/>
      <c r="X38" s="21"/>
      <c r="Y38" s="21"/>
      <c r="Z38" s="21"/>
      <c r="AA38" s="21"/>
      <c r="AB38" s="48">
        <f t="shared" si="21"/>
        <v>0</v>
      </c>
      <c r="AC38" s="21"/>
      <c r="AD38" s="48"/>
      <c r="AE38" s="48"/>
      <c r="AF38" s="48"/>
      <c r="AG38" s="48"/>
      <c r="AH38" s="48"/>
      <c r="AI38" s="48">
        <v>1</v>
      </c>
      <c r="AJ38" s="48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I38" s="20"/>
      <c r="BJ38" s="48">
        <f>BL38*$D38</f>
        <v>0</v>
      </c>
      <c r="BK38" s="20"/>
      <c r="BL38" s="48">
        <v>6</v>
      </c>
      <c r="BN38" s="98">
        <v>2.4</v>
      </c>
      <c r="BO38" s="98">
        <f t="shared" si="22"/>
        <v>0</v>
      </c>
    </row>
    <row r="39" spans="1:67" ht="20.100000000000001" customHeight="1">
      <c r="A39" s="266" t="s">
        <v>540</v>
      </c>
      <c r="B39" s="32" t="s">
        <v>6</v>
      </c>
      <c r="C39" s="32">
        <v>1</v>
      </c>
      <c r="D39" s="130">
        <f t="shared" si="19"/>
        <v>0</v>
      </c>
      <c r="E39" s="8">
        <v>132.5</v>
      </c>
      <c r="F39" s="8">
        <f t="shared" si="20"/>
        <v>0</v>
      </c>
      <c r="H39" s="305"/>
      <c r="I39" s="282"/>
      <c r="J39" s="284"/>
      <c r="K39" s="288"/>
      <c r="L39" s="290"/>
      <c r="M39" s="137"/>
      <c r="N39" s="292"/>
      <c r="O39" s="25"/>
      <c r="P39" s="59"/>
      <c r="Q39" s="315"/>
      <c r="R39" s="296"/>
      <c r="S39" s="15"/>
      <c r="T39" s="79"/>
      <c r="U39" s="214"/>
      <c r="W39" s="21"/>
      <c r="X39" s="21"/>
      <c r="Y39" s="21"/>
      <c r="Z39" s="21"/>
      <c r="AA39" s="21"/>
      <c r="AB39" s="48">
        <f t="shared" si="21"/>
        <v>0</v>
      </c>
      <c r="AC39" s="21"/>
      <c r="AD39" s="48"/>
      <c r="AE39" s="48"/>
      <c r="AF39" s="48"/>
      <c r="AG39" s="48"/>
      <c r="AH39" s="48"/>
      <c r="AI39" s="48">
        <v>1</v>
      </c>
      <c r="AJ39" s="48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I39" s="20"/>
      <c r="BJ39" s="48">
        <f t="shared" ref="BJ39:BJ46" si="23">BL39*$D39</f>
        <v>0</v>
      </c>
      <c r="BK39" s="20"/>
      <c r="BL39" s="48">
        <v>6</v>
      </c>
      <c r="BN39" s="98">
        <v>2.2999999999999998</v>
      </c>
      <c r="BO39" s="98">
        <f t="shared" si="22"/>
        <v>0</v>
      </c>
    </row>
    <row r="40" spans="1:67" ht="20.100000000000001" customHeight="1">
      <c r="A40" s="266" t="s">
        <v>541</v>
      </c>
      <c r="B40" s="32" t="s">
        <v>24</v>
      </c>
      <c r="C40" s="32">
        <v>1</v>
      </c>
      <c r="D40" s="130">
        <f t="shared" si="19"/>
        <v>0</v>
      </c>
      <c r="E40" s="8">
        <v>137.5</v>
      </c>
      <c r="F40" s="8">
        <f t="shared" si="20"/>
        <v>0</v>
      </c>
      <c r="H40" s="305"/>
      <c r="I40" s="282"/>
      <c r="J40" s="284"/>
      <c r="K40" s="288"/>
      <c r="L40" s="290"/>
      <c r="M40" s="137"/>
      <c r="N40" s="292"/>
      <c r="O40" s="25"/>
      <c r="P40" s="59"/>
      <c r="Q40" s="315"/>
      <c r="R40" s="296"/>
      <c r="S40" s="15"/>
      <c r="T40" s="79"/>
      <c r="U40" s="214"/>
      <c r="W40" s="21"/>
      <c r="X40" s="21"/>
      <c r="Y40" s="21"/>
      <c r="Z40" s="21"/>
      <c r="AA40" s="21"/>
      <c r="AB40" s="21"/>
      <c r="AC40" s="48">
        <f t="shared" si="21"/>
        <v>0</v>
      </c>
      <c r="AD40" s="48"/>
      <c r="AE40" s="48"/>
      <c r="AF40" s="48"/>
      <c r="AG40" s="48"/>
      <c r="AH40" s="48"/>
      <c r="AI40" s="48"/>
      <c r="AJ40" s="48">
        <v>1</v>
      </c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I40" s="20"/>
      <c r="BJ40" s="48">
        <f t="shared" si="23"/>
        <v>0</v>
      </c>
      <c r="BK40" s="20"/>
      <c r="BL40" s="48">
        <v>7</v>
      </c>
      <c r="BN40" s="98">
        <v>2.4</v>
      </c>
      <c r="BO40" s="98">
        <f t="shared" si="22"/>
        <v>0</v>
      </c>
    </row>
    <row r="41" spans="1:67" ht="20.100000000000001" customHeight="1">
      <c r="A41" s="266" t="s">
        <v>542</v>
      </c>
      <c r="B41" s="32" t="s">
        <v>6</v>
      </c>
      <c r="C41" s="32">
        <v>1</v>
      </c>
      <c r="D41" s="130">
        <f t="shared" si="19"/>
        <v>0</v>
      </c>
      <c r="E41" s="8">
        <v>150</v>
      </c>
      <c r="F41" s="8">
        <f t="shared" si="20"/>
        <v>0</v>
      </c>
      <c r="H41" s="305"/>
      <c r="I41" s="282"/>
      <c r="J41" s="284"/>
      <c r="K41" s="288"/>
      <c r="L41" s="290"/>
      <c r="M41" s="137"/>
      <c r="N41" s="292"/>
      <c r="O41" s="25"/>
      <c r="P41" s="59"/>
      <c r="Q41" s="315"/>
      <c r="R41" s="296"/>
      <c r="S41" s="15"/>
      <c r="T41" s="79"/>
      <c r="U41" s="214"/>
      <c r="W41" s="21"/>
      <c r="X41" s="21"/>
      <c r="Y41" s="21"/>
      <c r="Z41" s="21"/>
      <c r="AA41" s="21"/>
      <c r="AB41" s="48">
        <f t="shared" si="21"/>
        <v>0</v>
      </c>
      <c r="AC41" s="21"/>
      <c r="AD41" s="48"/>
      <c r="AE41" s="48"/>
      <c r="AF41" s="48"/>
      <c r="AG41" s="48"/>
      <c r="AH41" s="48"/>
      <c r="AI41" s="48">
        <v>1</v>
      </c>
      <c r="AJ41" s="48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I41" s="20"/>
      <c r="BJ41" s="48">
        <f t="shared" si="23"/>
        <v>0</v>
      </c>
      <c r="BK41" s="20"/>
      <c r="BL41" s="48">
        <v>6</v>
      </c>
      <c r="BN41" s="98">
        <v>2.6</v>
      </c>
      <c r="BO41" s="98">
        <f t="shared" si="22"/>
        <v>0</v>
      </c>
    </row>
    <row r="42" spans="1:67" ht="20.100000000000001" customHeight="1">
      <c r="A42" s="266" t="s">
        <v>543</v>
      </c>
      <c r="B42" s="32" t="s">
        <v>6</v>
      </c>
      <c r="C42" s="32">
        <v>1</v>
      </c>
      <c r="D42" s="130">
        <f t="shared" si="19"/>
        <v>0</v>
      </c>
      <c r="E42" s="8">
        <v>90</v>
      </c>
      <c r="F42" s="8">
        <f t="shared" si="20"/>
        <v>0</v>
      </c>
      <c r="H42" s="305"/>
      <c r="I42" s="282"/>
      <c r="J42" s="284"/>
      <c r="K42" s="288"/>
      <c r="L42" s="290"/>
      <c r="M42" s="137"/>
      <c r="N42" s="292"/>
      <c r="O42" s="25"/>
      <c r="P42" s="59"/>
      <c r="Q42" s="315"/>
      <c r="R42" s="296"/>
      <c r="S42" s="15"/>
      <c r="T42" s="79"/>
      <c r="U42" s="214"/>
      <c r="W42" s="21"/>
      <c r="X42" s="21"/>
      <c r="Y42" s="21"/>
      <c r="Z42" s="21"/>
      <c r="AA42" s="21"/>
      <c r="AB42" s="48">
        <f t="shared" si="21"/>
        <v>0</v>
      </c>
      <c r="AC42" s="21"/>
      <c r="AD42" s="48"/>
      <c r="AE42" s="48"/>
      <c r="AF42" s="48"/>
      <c r="AG42" s="48"/>
      <c r="AH42" s="48"/>
      <c r="AI42" s="48">
        <v>1</v>
      </c>
      <c r="AJ42" s="48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I42" s="20"/>
      <c r="BJ42" s="48">
        <f t="shared" si="23"/>
        <v>0</v>
      </c>
      <c r="BK42" s="20"/>
      <c r="BL42" s="48">
        <v>6</v>
      </c>
      <c r="BN42" s="98">
        <v>1.5</v>
      </c>
      <c r="BO42" s="98">
        <f t="shared" si="22"/>
        <v>0</v>
      </c>
    </row>
    <row r="43" spans="1:67" ht="20.100000000000001" customHeight="1">
      <c r="A43" s="266" t="s">
        <v>544</v>
      </c>
      <c r="B43" s="32" t="s">
        <v>6</v>
      </c>
      <c r="C43" s="32">
        <v>1</v>
      </c>
      <c r="D43" s="130">
        <f t="shared" si="19"/>
        <v>0</v>
      </c>
      <c r="E43" s="8">
        <v>105</v>
      </c>
      <c r="F43" s="8">
        <f t="shared" si="20"/>
        <v>0</v>
      </c>
      <c r="H43" s="305"/>
      <c r="I43" s="282"/>
      <c r="J43" s="284"/>
      <c r="K43" s="288"/>
      <c r="L43" s="290"/>
      <c r="M43" s="137"/>
      <c r="N43" s="292"/>
      <c r="O43" s="25"/>
      <c r="P43" s="59"/>
      <c r="Q43" s="315"/>
      <c r="R43" s="296"/>
      <c r="S43" s="15"/>
      <c r="T43" s="79"/>
      <c r="U43" s="214"/>
      <c r="W43" s="21"/>
      <c r="X43" s="21"/>
      <c r="Y43" s="21"/>
      <c r="Z43" s="21"/>
      <c r="AA43" s="21"/>
      <c r="AB43" s="48">
        <f t="shared" si="21"/>
        <v>0</v>
      </c>
      <c r="AC43" s="21"/>
      <c r="AD43" s="48"/>
      <c r="AE43" s="48"/>
      <c r="AF43" s="48"/>
      <c r="AG43" s="48"/>
      <c r="AH43" s="48"/>
      <c r="AI43" s="48">
        <v>1</v>
      </c>
      <c r="AJ43" s="48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I43" s="20"/>
      <c r="BJ43" s="48">
        <f t="shared" si="23"/>
        <v>0</v>
      </c>
      <c r="BK43" s="20"/>
      <c r="BL43" s="48">
        <v>6</v>
      </c>
      <c r="BN43" s="98">
        <v>1.8</v>
      </c>
      <c r="BO43" s="98">
        <f t="shared" si="22"/>
        <v>0</v>
      </c>
    </row>
    <row r="44" spans="1:67" ht="20.100000000000001" customHeight="1">
      <c r="A44" s="266" t="s">
        <v>545</v>
      </c>
      <c r="B44" s="32" t="s">
        <v>6</v>
      </c>
      <c r="C44" s="32">
        <v>1</v>
      </c>
      <c r="D44" s="130">
        <f t="shared" si="19"/>
        <v>0</v>
      </c>
      <c r="E44" s="8">
        <v>110</v>
      </c>
      <c r="F44" s="8">
        <f t="shared" si="20"/>
        <v>0</v>
      </c>
      <c r="H44" s="305"/>
      <c r="I44" s="282"/>
      <c r="J44" s="284"/>
      <c r="K44" s="288"/>
      <c r="L44" s="290"/>
      <c r="M44" s="137"/>
      <c r="N44" s="292"/>
      <c r="O44" s="25"/>
      <c r="P44" s="59"/>
      <c r="Q44" s="315"/>
      <c r="R44" s="296"/>
      <c r="S44" s="15"/>
      <c r="T44" s="79"/>
      <c r="U44" s="214"/>
      <c r="W44" s="21"/>
      <c r="X44" s="21"/>
      <c r="Y44" s="21"/>
      <c r="Z44" s="21"/>
      <c r="AA44" s="21"/>
      <c r="AB44" s="48">
        <f t="shared" si="21"/>
        <v>0</v>
      </c>
      <c r="AC44" s="21"/>
      <c r="AD44" s="48"/>
      <c r="AE44" s="48"/>
      <c r="AF44" s="48"/>
      <c r="AG44" s="48"/>
      <c r="AH44" s="48"/>
      <c r="AI44" s="48">
        <v>1</v>
      </c>
      <c r="AJ44" s="48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I44" s="20"/>
      <c r="BJ44" s="48">
        <f t="shared" si="23"/>
        <v>0</v>
      </c>
      <c r="BK44" s="20"/>
      <c r="BL44" s="48">
        <v>4</v>
      </c>
      <c r="BN44" s="98">
        <v>1.8</v>
      </c>
      <c r="BO44" s="98">
        <f t="shared" si="22"/>
        <v>0</v>
      </c>
    </row>
    <row r="45" spans="1:67" ht="20.100000000000001" customHeight="1">
      <c r="A45" s="266" t="s">
        <v>546</v>
      </c>
      <c r="B45" s="32" t="s">
        <v>6</v>
      </c>
      <c r="C45" s="32">
        <v>1</v>
      </c>
      <c r="D45" s="130">
        <f t="shared" si="19"/>
        <v>0</v>
      </c>
      <c r="E45" s="8">
        <v>105</v>
      </c>
      <c r="F45" s="8">
        <f t="shared" si="20"/>
        <v>0</v>
      </c>
      <c r="H45" s="305"/>
      <c r="I45" s="282"/>
      <c r="J45" s="284"/>
      <c r="K45" s="288"/>
      <c r="L45" s="290"/>
      <c r="M45" s="137"/>
      <c r="N45" s="292"/>
      <c r="O45" s="25"/>
      <c r="P45" s="59"/>
      <c r="Q45" s="315"/>
      <c r="R45" s="296"/>
      <c r="S45" s="15"/>
      <c r="T45" s="79"/>
      <c r="U45" s="214"/>
      <c r="W45" s="21"/>
      <c r="X45" s="21"/>
      <c r="Y45" s="21"/>
      <c r="Z45" s="21"/>
      <c r="AA45" s="21"/>
      <c r="AB45" s="48">
        <f t="shared" si="21"/>
        <v>0</v>
      </c>
      <c r="AC45" s="21"/>
      <c r="AD45" s="48"/>
      <c r="AE45" s="48"/>
      <c r="AF45" s="48"/>
      <c r="AG45" s="48"/>
      <c r="AH45" s="48"/>
      <c r="AI45" s="48">
        <v>1</v>
      </c>
      <c r="AJ45" s="48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I45" s="20"/>
      <c r="BJ45" s="48">
        <f t="shared" si="23"/>
        <v>0</v>
      </c>
      <c r="BK45" s="20"/>
      <c r="BL45" s="48">
        <v>4</v>
      </c>
      <c r="BN45" s="98">
        <v>1.8</v>
      </c>
      <c r="BO45" s="98">
        <f t="shared" si="22"/>
        <v>0</v>
      </c>
    </row>
    <row r="46" spans="1:67" ht="20.100000000000001" customHeight="1">
      <c r="A46" s="266" t="s">
        <v>547</v>
      </c>
      <c r="B46" s="32" t="s">
        <v>6</v>
      </c>
      <c r="C46" s="32">
        <v>1</v>
      </c>
      <c r="D46" s="130">
        <f t="shared" si="19"/>
        <v>0</v>
      </c>
      <c r="E46" s="8">
        <v>105</v>
      </c>
      <c r="F46" s="8">
        <f t="shared" si="20"/>
        <v>0</v>
      </c>
      <c r="H46" s="305"/>
      <c r="I46" s="282"/>
      <c r="J46" s="284"/>
      <c r="K46" s="288"/>
      <c r="L46" s="290"/>
      <c r="M46" s="137"/>
      <c r="N46" s="292"/>
      <c r="O46" s="25"/>
      <c r="P46" s="59"/>
      <c r="Q46" s="315"/>
      <c r="R46" s="296"/>
      <c r="S46" s="15"/>
      <c r="T46" s="79"/>
      <c r="U46" s="214"/>
      <c r="W46" s="21"/>
      <c r="X46" s="21"/>
      <c r="Y46" s="21"/>
      <c r="Z46" s="21"/>
      <c r="AA46" s="21"/>
      <c r="AB46" s="48">
        <f t="shared" si="21"/>
        <v>0</v>
      </c>
      <c r="AC46" s="21"/>
      <c r="AD46" s="48"/>
      <c r="AE46" s="48"/>
      <c r="AF46" s="48"/>
      <c r="AG46" s="48"/>
      <c r="AH46" s="48"/>
      <c r="AI46" s="48">
        <v>1</v>
      </c>
      <c r="AJ46" s="48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I46" s="20"/>
      <c r="BJ46" s="48">
        <f t="shared" si="23"/>
        <v>0</v>
      </c>
      <c r="BK46" s="20"/>
      <c r="BL46" s="48">
        <v>4</v>
      </c>
      <c r="BN46" s="98">
        <v>1.44</v>
      </c>
      <c r="BO46" s="98">
        <f t="shared" si="22"/>
        <v>0</v>
      </c>
    </row>
    <row r="47" spans="1:67" ht="20.100000000000001" customHeight="1">
      <c r="A47" s="266" t="s">
        <v>548</v>
      </c>
      <c r="B47" s="32" t="s">
        <v>24</v>
      </c>
      <c r="C47" s="19">
        <v>1</v>
      </c>
      <c r="D47" s="130">
        <f t="shared" si="19"/>
        <v>0</v>
      </c>
      <c r="E47" s="8">
        <v>212.5</v>
      </c>
      <c r="F47" s="8">
        <f t="shared" si="20"/>
        <v>0</v>
      </c>
      <c r="H47" s="305"/>
      <c r="I47" s="282"/>
      <c r="J47" s="284"/>
      <c r="K47" s="288"/>
      <c r="L47" s="290"/>
      <c r="M47" s="137"/>
      <c r="N47" s="292"/>
      <c r="O47" s="25"/>
      <c r="P47" s="59"/>
      <c r="Q47" s="315"/>
      <c r="R47" s="296"/>
      <c r="S47" s="15"/>
      <c r="T47" s="79"/>
      <c r="U47" s="214"/>
      <c r="W47" s="21"/>
      <c r="X47" s="21"/>
      <c r="Y47" s="21"/>
      <c r="Z47" s="21"/>
      <c r="AA47" s="21"/>
      <c r="AB47" s="21"/>
      <c r="AC47" s="48">
        <f t="shared" si="21"/>
        <v>0</v>
      </c>
      <c r="AD47" s="48"/>
      <c r="AE47" s="48"/>
      <c r="AF47" s="48"/>
      <c r="AG47" s="48"/>
      <c r="AH47" s="48"/>
      <c r="AI47" s="48"/>
      <c r="AJ47" s="48">
        <v>1</v>
      </c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I47" s="20"/>
      <c r="BJ47" s="20"/>
      <c r="BK47" s="20"/>
      <c r="BL47" s="20"/>
      <c r="BN47" s="98">
        <v>4.1580000000000004</v>
      </c>
      <c r="BO47" s="98">
        <f t="shared" si="22"/>
        <v>0</v>
      </c>
    </row>
    <row r="48" spans="1:67" ht="20.100000000000001" customHeight="1">
      <c r="A48" s="266" t="s">
        <v>549</v>
      </c>
      <c r="B48" s="32" t="s">
        <v>6</v>
      </c>
      <c r="C48" s="19">
        <v>1</v>
      </c>
      <c r="D48" s="130">
        <f t="shared" si="19"/>
        <v>0</v>
      </c>
      <c r="E48" s="8">
        <v>135</v>
      </c>
      <c r="F48" s="8">
        <f t="shared" si="20"/>
        <v>0</v>
      </c>
      <c r="H48" s="305"/>
      <c r="I48" s="282"/>
      <c r="J48" s="284"/>
      <c r="K48" s="288"/>
      <c r="L48" s="290"/>
      <c r="M48" s="137"/>
      <c r="N48" s="292"/>
      <c r="O48" s="25"/>
      <c r="P48" s="59"/>
      <c r="Q48" s="315"/>
      <c r="R48" s="296"/>
      <c r="S48" s="15"/>
      <c r="T48" s="79"/>
      <c r="U48" s="214"/>
      <c r="W48" s="21"/>
      <c r="X48" s="21"/>
      <c r="Y48" s="21"/>
      <c r="Z48" s="21"/>
      <c r="AA48" s="21"/>
      <c r="AB48" s="48">
        <f t="shared" si="21"/>
        <v>0</v>
      </c>
      <c r="AC48" s="21"/>
      <c r="AD48" s="48"/>
      <c r="AE48" s="48"/>
      <c r="AF48" s="48"/>
      <c r="AG48" s="48"/>
      <c r="AH48" s="48"/>
      <c r="AI48" s="48">
        <v>1</v>
      </c>
      <c r="AJ48" s="48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I48" s="20"/>
      <c r="BJ48" s="20"/>
      <c r="BK48" s="20"/>
      <c r="BL48" s="20"/>
      <c r="BN48" s="98">
        <v>2.7879999999999998</v>
      </c>
      <c r="BO48" s="98">
        <f t="shared" si="22"/>
        <v>0</v>
      </c>
    </row>
    <row r="49" spans="1:67" ht="20.100000000000001" customHeight="1">
      <c r="A49" s="266" t="s">
        <v>550</v>
      </c>
      <c r="B49" s="32" t="s">
        <v>6</v>
      </c>
      <c r="C49" s="19">
        <v>1</v>
      </c>
      <c r="D49" s="130">
        <f t="shared" si="19"/>
        <v>0</v>
      </c>
      <c r="E49" s="8">
        <v>235</v>
      </c>
      <c r="F49" s="8">
        <f t="shared" si="20"/>
        <v>0</v>
      </c>
      <c r="H49" s="305"/>
      <c r="I49" s="282"/>
      <c r="J49" s="284"/>
      <c r="K49" s="288"/>
      <c r="L49" s="290"/>
      <c r="M49" s="137"/>
      <c r="N49" s="292"/>
      <c r="O49" s="25"/>
      <c r="P49" s="59"/>
      <c r="Q49" s="315"/>
      <c r="R49" s="296"/>
      <c r="S49" s="15"/>
      <c r="T49" s="79"/>
      <c r="U49" s="214"/>
      <c r="W49" s="21"/>
      <c r="X49" s="21"/>
      <c r="Y49" s="21"/>
      <c r="Z49" s="21"/>
      <c r="AA49" s="21"/>
      <c r="AB49" s="48">
        <f t="shared" si="21"/>
        <v>0</v>
      </c>
      <c r="AC49" s="21"/>
      <c r="AD49" s="48"/>
      <c r="AE49" s="48"/>
      <c r="AF49" s="48"/>
      <c r="AG49" s="48"/>
      <c r="AH49" s="48"/>
      <c r="AI49" s="48">
        <v>1</v>
      </c>
      <c r="AJ49" s="48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I49" s="20"/>
      <c r="BJ49" s="20"/>
      <c r="BK49" s="20"/>
      <c r="BL49" s="20"/>
      <c r="BN49" s="98">
        <v>4.6340000000000003</v>
      </c>
      <c r="BO49" s="98">
        <f t="shared" si="22"/>
        <v>0</v>
      </c>
    </row>
    <row r="50" spans="1:67" ht="20.100000000000001" customHeight="1">
      <c r="A50" s="266" t="s">
        <v>551</v>
      </c>
      <c r="B50" s="32" t="s">
        <v>24</v>
      </c>
      <c r="C50" s="19">
        <v>1</v>
      </c>
      <c r="D50" s="130">
        <f t="shared" si="19"/>
        <v>0</v>
      </c>
      <c r="E50" s="8">
        <v>245</v>
      </c>
      <c r="F50" s="8">
        <f t="shared" si="20"/>
        <v>0</v>
      </c>
      <c r="H50" s="305"/>
      <c r="I50" s="282"/>
      <c r="J50" s="284"/>
      <c r="K50" s="288"/>
      <c r="L50" s="290"/>
      <c r="M50" s="137"/>
      <c r="N50" s="292"/>
      <c r="O50" s="25"/>
      <c r="P50" s="59"/>
      <c r="Q50" s="315"/>
      <c r="R50" s="296"/>
      <c r="S50" s="15"/>
      <c r="T50" s="79"/>
      <c r="U50" s="214"/>
      <c r="W50" s="21"/>
      <c r="X50" s="21"/>
      <c r="Y50" s="21"/>
      <c r="Z50" s="21"/>
      <c r="AA50" s="21"/>
      <c r="AB50" s="21"/>
      <c r="AC50" s="48">
        <f t="shared" si="21"/>
        <v>0</v>
      </c>
      <c r="AD50" s="48"/>
      <c r="AE50" s="48"/>
      <c r="AF50" s="48"/>
      <c r="AG50" s="48"/>
      <c r="AH50" s="48"/>
      <c r="AI50" s="48"/>
      <c r="AJ50" s="48">
        <v>1</v>
      </c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I50" s="20"/>
      <c r="BJ50" s="20"/>
      <c r="BK50" s="20"/>
      <c r="BL50" s="20"/>
      <c r="BN50" s="98">
        <v>4.7699999999999996</v>
      </c>
      <c r="BO50" s="98">
        <f t="shared" si="22"/>
        <v>0</v>
      </c>
    </row>
    <row r="51" spans="1:67" ht="20.100000000000001" customHeight="1">
      <c r="A51" s="266" t="s">
        <v>552</v>
      </c>
      <c r="B51" s="32" t="s">
        <v>6</v>
      </c>
      <c r="C51" s="19">
        <v>1</v>
      </c>
      <c r="D51" s="130">
        <f t="shared" si="19"/>
        <v>0</v>
      </c>
      <c r="E51" s="8">
        <v>135</v>
      </c>
      <c r="F51" s="8">
        <f t="shared" si="20"/>
        <v>0</v>
      </c>
      <c r="H51" s="305"/>
      <c r="I51" s="282"/>
      <c r="J51" s="284"/>
      <c r="K51" s="288"/>
      <c r="L51" s="290"/>
      <c r="M51" s="137"/>
      <c r="N51" s="292"/>
      <c r="O51" s="25"/>
      <c r="P51" s="59"/>
      <c r="Q51" s="315"/>
      <c r="R51" s="296"/>
      <c r="S51" s="15"/>
      <c r="T51" s="79"/>
      <c r="U51" s="214"/>
      <c r="W51" s="21"/>
      <c r="X51" s="21"/>
      <c r="Y51" s="21"/>
      <c r="Z51" s="21"/>
      <c r="AA51" s="21"/>
      <c r="AB51" s="48">
        <f t="shared" si="21"/>
        <v>0</v>
      </c>
      <c r="AC51" s="21"/>
      <c r="AD51" s="48"/>
      <c r="AE51" s="48"/>
      <c r="AF51" s="48"/>
      <c r="AG51" s="48"/>
      <c r="AH51" s="48"/>
      <c r="AI51" s="48">
        <v>1</v>
      </c>
      <c r="AJ51" s="48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I51" s="20"/>
      <c r="BJ51" s="20"/>
      <c r="BK51" s="20"/>
      <c r="BL51" s="20"/>
      <c r="BN51" s="98">
        <v>1.6</v>
      </c>
      <c r="BO51" s="98">
        <f t="shared" si="22"/>
        <v>0</v>
      </c>
    </row>
    <row r="52" spans="1:67" ht="20.100000000000001" customHeight="1">
      <c r="A52" s="266" t="s">
        <v>553</v>
      </c>
      <c r="B52" s="32" t="s">
        <v>6</v>
      </c>
      <c r="C52" s="19">
        <v>1</v>
      </c>
      <c r="D52" s="130">
        <f t="shared" si="19"/>
        <v>0</v>
      </c>
      <c r="E52" s="8">
        <v>120</v>
      </c>
      <c r="F52" s="8">
        <f t="shared" si="20"/>
        <v>0</v>
      </c>
      <c r="H52" s="305"/>
      <c r="I52" s="282"/>
      <c r="J52" s="284"/>
      <c r="K52" s="288"/>
      <c r="L52" s="290"/>
      <c r="M52" s="137"/>
      <c r="N52" s="292"/>
      <c r="O52" s="25"/>
      <c r="P52" s="59"/>
      <c r="Q52" s="315"/>
      <c r="R52" s="296"/>
      <c r="S52" s="15"/>
      <c r="T52" s="79"/>
      <c r="U52" s="214"/>
      <c r="W52" s="21"/>
      <c r="X52" s="21"/>
      <c r="Y52" s="21"/>
      <c r="Z52" s="21"/>
      <c r="AA52" s="21"/>
      <c r="AB52" s="48">
        <f t="shared" si="21"/>
        <v>0</v>
      </c>
      <c r="AC52" s="21"/>
      <c r="AD52" s="48"/>
      <c r="AE52" s="48"/>
      <c r="AF52" s="48"/>
      <c r="AG52" s="48"/>
      <c r="AH52" s="48"/>
      <c r="AI52" s="48">
        <v>1</v>
      </c>
      <c r="AJ52" s="48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I52" s="20"/>
      <c r="BJ52" s="20"/>
      <c r="BK52" s="20"/>
      <c r="BL52" s="20"/>
      <c r="BN52" s="98">
        <v>2.2000000000000002</v>
      </c>
      <c r="BO52" s="98">
        <f t="shared" si="22"/>
        <v>0</v>
      </c>
    </row>
    <row r="53" spans="1:67" ht="20.100000000000001" customHeight="1">
      <c r="A53" s="266" t="s">
        <v>554</v>
      </c>
      <c r="B53" s="32" t="s">
        <v>6</v>
      </c>
      <c r="C53" s="19">
        <v>1</v>
      </c>
      <c r="D53" s="130">
        <f t="shared" si="19"/>
        <v>0</v>
      </c>
      <c r="E53" s="8">
        <v>107.5</v>
      </c>
      <c r="F53" s="8">
        <f t="shared" si="20"/>
        <v>0</v>
      </c>
      <c r="H53" s="305"/>
      <c r="I53" s="282"/>
      <c r="J53" s="284"/>
      <c r="K53" s="288"/>
      <c r="L53" s="290"/>
      <c r="M53" s="137"/>
      <c r="N53" s="292"/>
      <c r="O53" s="25"/>
      <c r="P53" s="59"/>
      <c r="Q53" s="315"/>
      <c r="R53" s="296"/>
      <c r="S53" s="15"/>
      <c r="T53" s="79"/>
      <c r="U53" s="214"/>
      <c r="W53" s="21"/>
      <c r="X53" s="21"/>
      <c r="Y53" s="21"/>
      <c r="Z53" s="21"/>
      <c r="AA53" s="21"/>
      <c r="AB53" s="48">
        <f t="shared" si="21"/>
        <v>0</v>
      </c>
      <c r="AC53" s="21"/>
      <c r="AD53" s="48"/>
      <c r="AE53" s="48"/>
      <c r="AF53" s="48"/>
      <c r="AG53" s="48"/>
      <c r="AH53" s="48"/>
      <c r="AI53" s="48">
        <v>1</v>
      </c>
      <c r="AJ53" s="48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I53" s="20"/>
      <c r="BJ53" s="20"/>
      <c r="BK53" s="20"/>
      <c r="BL53" s="20"/>
      <c r="BN53" s="98">
        <v>2.1</v>
      </c>
      <c r="BO53" s="98">
        <f t="shared" si="22"/>
        <v>0</v>
      </c>
    </row>
    <row r="54" spans="1:67" ht="20.100000000000001" customHeight="1">
      <c r="A54" s="266" t="s">
        <v>555</v>
      </c>
      <c r="B54" s="32" t="s">
        <v>6</v>
      </c>
      <c r="C54" s="19">
        <v>1</v>
      </c>
      <c r="D54" s="130">
        <f t="shared" si="19"/>
        <v>0</v>
      </c>
      <c r="E54" s="8">
        <v>105</v>
      </c>
      <c r="F54" s="8">
        <f t="shared" si="20"/>
        <v>0</v>
      </c>
      <c r="H54" s="305"/>
      <c r="I54" s="282"/>
      <c r="J54" s="284"/>
      <c r="K54" s="288"/>
      <c r="L54" s="290"/>
      <c r="M54" s="137"/>
      <c r="N54" s="292"/>
      <c r="O54" s="25"/>
      <c r="P54" s="59"/>
      <c r="Q54" s="315"/>
      <c r="R54" s="296"/>
      <c r="S54" s="15"/>
      <c r="T54" s="79"/>
      <c r="U54" s="214"/>
      <c r="W54" s="21"/>
      <c r="X54" s="21"/>
      <c r="Y54" s="21"/>
      <c r="Z54" s="21"/>
      <c r="AA54" s="21"/>
      <c r="AB54" s="48">
        <f t="shared" si="21"/>
        <v>0</v>
      </c>
      <c r="AC54" s="21"/>
      <c r="AD54" s="48"/>
      <c r="AE54" s="48"/>
      <c r="AF54" s="48"/>
      <c r="AG54" s="48"/>
      <c r="AH54" s="48"/>
      <c r="AI54" s="48">
        <v>1</v>
      </c>
      <c r="AJ54" s="48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I54" s="20"/>
      <c r="BJ54" s="20"/>
      <c r="BK54" s="20"/>
      <c r="BL54" s="20"/>
      <c r="BN54" s="98">
        <v>2.008</v>
      </c>
      <c r="BO54" s="98">
        <f t="shared" si="22"/>
        <v>0</v>
      </c>
    </row>
    <row r="55" spans="1:67" ht="20.100000000000001" customHeight="1">
      <c r="A55" s="266" t="s">
        <v>558</v>
      </c>
      <c r="B55" s="32" t="s">
        <v>6</v>
      </c>
      <c r="C55" s="19">
        <v>1</v>
      </c>
      <c r="D55" s="130">
        <f t="shared" si="19"/>
        <v>0</v>
      </c>
      <c r="E55" s="8">
        <v>140</v>
      </c>
      <c r="F55" s="8">
        <f t="shared" si="20"/>
        <v>0</v>
      </c>
      <c r="H55" s="305"/>
      <c r="I55" s="282"/>
      <c r="J55" s="284"/>
      <c r="K55" s="288"/>
      <c r="L55" s="290"/>
      <c r="M55" s="137"/>
      <c r="N55" s="292"/>
      <c r="O55" s="25"/>
      <c r="P55" s="59"/>
      <c r="Q55" s="315"/>
      <c r="R55" s="296"/>
      <c r="S55" s="15"/>
      <c r="T55" s="79"/>
      <c r="U55" s="214"/>
      <c r="W55" s="21"/>
      <c r="X55" s="21"/>
      <c r="Y55" s="21"/>
      <c r="Z55" s="21"/>
      <c r="AA55" s="21"/>
      <c r="AB55" s="48">
        <f t="shared" si="21"/>
        <v>0</v>
      </c>
      <c r="AC55" s="21"/>
      <c r="AD55" s="48"/>
      <c r="AE55" s="48"/>
      <c r="AF55" s="48"/>
      <c r="AG55" s="48"/>
      <c r="AH55" s="48"/>
      <c r="AI55" s="48">
        <v>1</v>
      </c>
      <c r="AJ55" s="48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I55" s="20"/>
      <c r="BJ55" s="20"/>
      <c r="BK55" s="20"/>
      <c r="BL55" s="20"/>
      <c r="BN55" s="98">
        <v>2.9809999999999999</v>
      </c>
      <c r="BO55" s="98">
        <f t="shared" si="22"/>
        <v>0</v>
      </c>
    </row>
    <row r="56" spans="1:67" ht="20.100000000000001" customHeight="1">
      <c r="A56" s="266" t="s">
        <v>559</v>
      </c>
      <c r="B56" s="32" t="s">
        <v>6</v>
      </c>
      <c r="C56" s="19">
        <v>1</v>
      </c>
      <c r="D56" s="130">
        <f t="shared" si="19"/>
        <v>0</v>
      </c>
      <c r="E56" s="8">
        <v>92.5</v>
      </c>
      <c r="F56" s="8">
        <f t="shared" si="20"/>
        <v>0</v>
      </c>
      <c r="H56" s="305"/>
      <c r="I56" s="282"/>
      <c r="J56" s="284"/>
      <c r="K56" s="288"/>
      <c r="L56" s="290"/>
      <c r="M56" s="137"/>
      <c r="N56" s="292"/>
      <c r="O56" s="25"/>
      <c r="P56" s="59"/>
      <c r="Q56" s="315"/>
      <c r="R56" s="296"/>
      <c r="S56" s="15"/>
      <c r="T56" s="79"/>
      <c r="U56" s="214"/>
      <c r="W56" s="21"/>
      <c r="X56" s="21"/>
      <c r="Y56" s="21"/>
      <c r="Z56" s="21"/>
      <c r="AA56" s="21"/>
      <c r="AB56" s="48">
        <f t="shared" si="21"/>
        <v>0</v>
      </c>
      <c r="AC56" s="21"/>
      <c r="AD56" s="48"/>
      <c r="AE56" s="48"/>
      <c r="AF56" s="48"/>
      <c r="AG56" s="48"/>
      <c r="AH56" s="48"/>
      <c r="AI56" s="48">
        <v>1</v>
      </c>
      <c r="AJ56" s="48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I56" s="20"/>
      <c r="BJ56" s="20"/>
      <c r="BK56" s="20"/>
      <c r="BL56" s="20"/>
      <c r="BN56" s="98">
        <v>1.621</v>
      </c>
      <c r="BO56" s="98">
        <f t="shared" si="22"/>
        <v>0</v>
      </c>
    </row>
    <row r="57" spans="1:67" ht="20.100000000000001" customHeight="1">
      <c r="A57" s="266" t="s">
        <v>560</v>
      </c>
      <c r="B57" s="32" t="s">
        <v>6</v>
      </c>
      <c r="C57" s="19">
        <v>1</v>
      </c>
      <c r="D57" s="130">
        <f t="shared" si="19"/>
        <v>0</v>
      </c>
      <c r="E57" s="8">
        <v>175</v>
      </c>
      <c r="F57" s="8">
        <f t="shared" si="20"/>
        <v>0</v>
      </c>
      <c r="H57" s="305"/>
      <c r="I57" s="282"/>
      <c r="J57" s="284"/>
      <c r="K57" s="288"/>
      <c r="L57" s="290"/>
      <c r="M57" s="137"/>
      <c r="N57" s="292"/>
      <c r="O57" s="25"/>
      <c r="P57" s="59"/>
      <c r="Q57" s="315"/>
      <c r="R57" s="296"/>
      <c r="S57" s="15"/>
      <c r="T57" s="79"/>
      <c r="U57" s="214"/>
      <c r="W57" s="21"/>
      <c r="X57" s="21"/>
      <c r="Y57" s="21"/>
      <c r="Z57" s="21"/>
      <c r="AA57" s="21"/>
      <c r="AB57" s="48">
        <f t="shared" si="21"/>
        <v>0</v>
      </c>
      <c r="AC57" s="21"/>
      <c r="AD57" s="48"/>
      <c r="AE57" s="48"/>
      <c r="AF57" s="48"/>
      <c r="AG57" s="48"/>
      <c r="AH57" s="48"/>
      <c r="AI57" s="48">
        <v>1</v>
      </c>
      <c r="AJ57" s="48"/>
      <c r="AL57" s="21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I57" s="20"/>
      <c r="BJ57" s="20"/>
      <c r="BK57" s="20"/>
      <c r="BL57" s="20"/>
      <c r="BN57" s="98">
        <v>3.3380000000000001</v>
      </c>
      <c r="BO57" s="98">
        <f t="shared" si="22"/>
        <v>0</v>
      </c>
    </row>
    <row r="58" spans="1:67" ht="20.100000000000001" customHeight="1">
      <c r="A58" s="257" t="s">
        <v>561</v>
      </c>
      <c r="B58" s="32" t="s">
        <v>6</v>
      </c>
      <c r="C58" s="19">
        <v>1</v>
      </c>
      <c r="D58" s="130">
        <f t="shared" si="19"/>
        <v>0</v>
      </c>
      <c r="E58" s="8">
        <v>80</v>
      </c>
      <c r="F58" s="8">
        <f t="shared" si="20"/>
        <v>0</v>
      </c>
      <c r="H58" s="305"/>
      <c r="I58" s="282"/>
      <c r="J58" s="284"/>
      <c r="K58" s="288"/>
      <c r="L58" s="290"/>
      <c r="M58" s="137"/>
      <c r="N58" s="292"/>
      <c r="O58" s="25"/>
      <c r="P58" s="59"/>
      <c r="Q58" s="315"/>
      <c r="R58" s="296"/>
      <c r="S58" s="15"/>
      <c r="T58" s="79"/>
      <c r="U58" s="214"/>
      <c r="W58" s="21"/>
      <c r="X58" s="21"/>
      <c r="Y58" s="21"/>
      <c r="Z58" s="21"/>
      <c r="AA58" s="21"/>
      <c r="AB58" s="48">
        <f t="shared" si="21"/>
        <v>0</v>
      </c>
      <c r="AC58" s="21"/>
      <c r="AD58" s="48"/>
      <c r="AE58" s="48"/>
      <c r="AF58" s="48"/>
      <c r="AG58" s="48"/>
      <c r="AH58" s="48"/>
      <c r="AI58" s="48">
        <v>1</v>
      </c>
      <c r="AJ58" s="48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I58" s="20"/>
      <c r="BJ58" s="20"/>
      <c r="BK58" s="20"/>
      <c r="BL58" s="20"/>
      <c r="BN58" s="98">
        <v>1.7609999999999999</v>
      </c>
      <c r="BO58" s="98">
        <f t="shared" si="22"/>
        <v>0</v>
      </c>
    </row>
    <row r="59" spans="1:67" ht="20.100000000000001" customHeight="1">
      <c r="A59" s="270" t="s">
        <v>562</v>
      </c>
      <c r="B59" s="32" t="s">
        <v>6</v>
      </c>
      <c r="C59" s="19">
        <v>1</v>
      </c>
      <c r="D59" s="130">
        <f t="shared" si="19"/>
        <v>0</v>
      </c>
      <c r="E59" s="8">
        <v>105</v>
      </c>
      <c r="F59" s="8">
        <f t="shared" si="20"/>
        <v>0</v>
      </c>
      <c r="H59" s="305"/>
      <c r="I59" s="306"/>
      <c r="J59" s="307"/>
      <c r="K59" s="309"/>
      <c r="L59" s="310"/>
      <c r="M59" s="137"/>
      <c r="N59" s="292"/>
      <c r="O59" s="25"/>
      <c r="P59" s="59"/>
      <c r="Q59" s="294"/>
      <c r="R59" s="319"/>
      <c r="S59" s="63"/>
      <c r="T59" s="79"/>
      <c r="U59" s="214"/>
      <c r="W59" s="21"/>
      <c r="X59" s="21"/>
      <c r="Y59" s="21"/>
      <c r="Z59" s="21"/>
      <c r="AA59" s="21"/>
      <c r="AB59" s="48">
        <f t="shared" si="21"/>
        <v>0</v>
      </c>
      <c r="AC59" s="21"/>
      <c r="AD59" s="48"/>
      <c r="AE59" s="48"/>
      <c r="AF59" s="48"/>
      <c r="AG59" s="48"/>
      <c r="AH59" s="48"/>
      <c r="AI59" s="48">
        <v>1</v>
      </c>
      <c r="AJ59" s="48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I59" s="20"/>
      <c r="BJ59" s="20"/>
      <c r="BK59" s="20"/>
      <c r="BL59" s="20"/>
      <c r="BN59" s="98">
        <v>1.4</v>
      </c>
      <c r="BO59" s="98">
        <f t="shared" si="22"/>
        <v>0</v>
      </c>
    </row>
    <row r="60" spans="1:67" ht="20.100000000000001" customHeight="1">
      <c r="A60" s="271" t="s">
        <v>563</v>
      </c>
      <c r="B60" s="32" t="s">
        <v>6</v>
      </c>
      <c r="C60" s="19">
        <v>1</v>
      </c>
      <c r="D60" s="130">
        <f t="shared" si="19"/>
        <v>0</v>
      </c>
      <c r="E60" s="8">
        <v>100</v>
      </c>
      <c r="F60" s="8">
        <f t="shared" si="20"/>
        <v>0</v>
      </c>
      <c r="H60" s="305"/>
      <c r="I60" s="306"/>
      <c r="J60" s="307"/>
      <c r="K60" s="309"/>
      <c r="L60" s="310"/>
      <c r="M60" s="137"/>
      <c r="N60" s="292"/>
      <c r="O60" s="25"/>
      <c r="P60" s="59"/>
      <c r="Q60" s="294"/>
      <c r="R60" s="319"/>
      <c r="S60" s="63"/>
      <c r="T60" s="79"/>
      <c r="U60" s="214"/>
      <c r="W60" s="21"/>
      <c r="X60" s="21"/>
      <c r="Y60" s="21"/>
      <c r="Z60" s="21"/>
      <c r="AA60" s="21"/>
      <c r="AB60" s="48">
        <f t="shared" si="21"/>
        <v>0</v>
      </c>
      <c r="AC60" s="21"/>
      <c r="AD60" s="48"/>
      <c r="AE60" s="48"/>
      <c r="AF60" s="48"/>
      <c r="AG60" s="48"/>
      <c r="AH60" s="48"/>
      <c r="AI60" s="48">
        <v>1</v>
      </c>
      <c r="AJ60" s="48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I60" s="20"/>
      <c r="BJ60" s="20"/>
      <c r="BK60" s="20"/>
      <c r="BL60" s="20"/>
      <c r="BN60" s="98">
        <v>2.2000000000000002</v>
      </c>
      <c r="BO60" s="98">
        <f t="shared" si="22"/>
        <v>0</v>
      </c>
    </row>
    <row r="61" spans="1:67" ht="20.100000000000001" customHeight="1">
      <c r="A61" s="272" t="s">
        <v>564</v>
      </c>
      <c r="B61" s="32" t="s">
        <v>6</v>
      </c>
      <c r="C61" s="19">
        <v>1</v>
      </c>
      <c r="D61" s="130">
        <f t="shared" si="19"/>
        <v>0</v>
      </c>
      <c r="E61" s="8">
        <v>100</v>
      </c>
      <c r="F61" s="8">
        <f t="shared" si="20"/>
        <v>0</v>
      </c>
      <c r="H61" s="305"/>
      <c r="I61" s="306"/>
      <c r="J61" s="307"/>
      <c r="K61" s="309"/>
      <c r="L61" s="310"/>
      <c r="M61" s="137"/>
      <c r="N61" s="292"/>
      <c r="O61" s="25"/>
      <c r="P61" s="59"/>
      <c r="Q61" s="294"/>
      <c r="R61" s="319"/>
      <c r="S61" s="63"/>
      <c r="T61" s="79"/>
      <c r="U61" s="214"/>
      <c r="W61" s="21"/>
      <c r="X61" s="21"/>
      <c r="Y61" s="21"/>
      <c r="Z61" s="21"/>
      <c r="AA61" s="21"/>
      <c r="AB61" s="48">
        <f t="shared" si="21"/>
        <v>0</v>
      </c>
      <c r="AC61" s="21"/>
      <c r="AD61" s="48"/>
      <c r="AE61" s="48"/>
      <c r="AF61" s="48"/>
      <c r="AG61" s="48"/>
      <c r="AH61" s="48"/>
      <c r="AI61" s="48">
        <v>1</v>
      </c>
      <c r="AJ61" s="48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I61" s="20"/>
      <c r="BJ61" s="20"/>
      <c r="BK61" s="20"/>
      <c r="BL61" s="20"/>
      <c r="BN61" s="98">
        <v>2.1</v>
      </c>
      <c r="BO61" s="98">
        <f t="shared" si="22"/>
        <v>0</v>
      </c>
    </row>
    <row r="62" spans="1:67" ht="20.100000000000001" customHeight="1">
      <c r="A62" s="272" t="s">
        <v>565</v>
      </c>
      <c r="B62" s="32" t="s">
        <v>6</v>
      </c>
      <c r="C62" s="19">
        <v>1</v>
      </c>
      <c r="D62" s="130">
        <f t="shared" si="19"/>
        <v>0</v>
      </c>
      <c r="E62" s="8">
        <v>117.5</v>
      </c>
      <c r="F62" s="8">
        <f t="shared" si="20"/>
        <v>0</v>
      </c>
      <c r="H62" s="305"/>
      <c r="I62" s="306"/>
      <c r="J62" s="307"/>
      <c r="K62" s="309"/>
      <c r="L62" s="310"/>
      <c r="M62" s="137"/>
      <c r="N62" s="292"/>
      <c r="O62" s="25"/>
      <c r="P62" s="59"/>
      <c r="Q62" s="294"/>
      <c r="R62" s="319"/>
      <c r="S62" s="63"/>
      <c r="T62" s="79"/>
      <c r="U62" s="214"/>
      <c r="W62" s="21"/>
      <c r="X62" s="21"/>
      <c r="Y62" s="21"/>
      <c r="Z62" s="21"/>
      <c r="AA62" s="21"/>
      <c r="AB62" s="48">
        <f t="shared" si="21"/>
        <v>0</v>
      </c>
      <c r="AC62" s="21"/>
      <c r="AD62" s="48"/>
      <c r="AE62" s="48"/>
      <c r="AF62" s="48"/>
      <c r="AG62" s="48"/>
      <c r="AH62" s="48"/>
      <c r="AI62" s="48">
        <v>1</v>
      </c>
      <c r="AJ62" s="48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I62" s="20"/>
      <c r="BJ62" s="20"/>
      <c r="BK62" s="20"/>
      <c r="BL62" s="20"/>
      <c r="BN62" s="98">
        <v>1.6</v>
      </c>
      <c r="BO62" s="98">
        <f t="shared" si="22"/>
        <v>0</v>
      </c>
    </row>
    <row r="63" spans="1:67" ht="20.100000000000001" customHeight="1">
      <c r="A63" s="272" t="s">
        <v>556</v>
      </c>
      <c r="B63" s="19" t="s">
        <v>24</v>
      </c>
      <c r="C63" s="19">
        <v>1</v>
      </c>
      <c r="D63" s="130">
        <f t="shared" si="19"/>
        <v>0</v>
      </c>
      <c r="E63" s="8">
        <v>132.5</v>
      </c>
      <c r="F63" s="8">
        <f t="shared" si="20"/>
        <v>0</v>
      </c>
      <c r="H63" s="305"/>
      <c r="I63" s="306"/>
      <c r="J63" s="307"/>
      <c r="K63" s="309"/>
      <c r="L63" s="310"/>
      <c r="M63" s="137"/>
      <c r="N63" s="292"/>
      <c r="O63" s="76"/>
      <c r="P63" s="59"/>
      <c r="Q63" s="294"/>
      <c r="R63" s="319"/>
      <c r="S63" s="63"/>
      <c r="T63" s="79"/>
      <c r="U63" s="214"/>
      <c r="W63" s="21"/>
      <c r="X63" s="21"/>
      <c r="Y63" s="21"/>
      <c r="Z63" s="21"/>
      <c r="AA63" s="21"/>
      <c r="AB63" s="21"/>
      <c r="AC63" s="48">
        <f t="shared" si="21"/>
        <v>0</v>
      </c>
      <c r="AD63" s="48"/>
      <c r="AE63" s="48"/>
      <c r="AF63" s="48"/>
      <c r="AG63" s="48"/>
      <c r="AH63" s="48"/>
      <c r="AI63" s="48"/>
      <c r="AJ63" s="48">
        <v>1</v>
      </c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I63" s="20"/>
      <c r="BJ63" s="20"/>
      <c r="BK63" s="20"/>
      <c r="BL63" s="20"/>
      <c r="BN63" s="98">
        <v>1.9</v>
      </c>
      <c r="BO63" s="98">
        <f t="shared" si="22"/>
        <v>0</v>
      </c>
    </row>
    <row r="64" spans="1:67" ht="20.100000000000001" customHeight="1">
      <c r="A64" s="272" t="s">
        <v>557</v>
      </c>
      <c r="B64" s="19" t="s">
        <v>24</v>
      </c>
      <c r="C64" s="19">
        <v>1</v>
      </c>
      <c r="D64" s="130">
        <f t="shared" si="19"/>
        <v>0</v>
      </c>
      <c r="E64" s="8">
        <v>110</v>
      </c>
      <c r="F64" s="8">
        <f t="shared" si="20"/>
        <v>0</v>
      </c>
      <c r="H64" s="305"/>
      <c r="I64" s="306"/>
      <c r="J64" s="307"/>
      <c r="K64" s="309"/>
      <c r="L64" s="310"/>
      <c r="M64" s="137"/>
      <c r="N64" s="292"/>
      <c r="O64" s="76"/>
      <c r="P64" s="59"/>
      <c r="Q64" s="294"/>
      <c r="R64" s="319"/>
      <c r="S64" s="63"/>
      <c r="T64" s="79"/>
      <c r="U64" s="214"/>
      <c r="W64" s="21"/>
      <c r="X64" s="21"/>
      <c r="Y64" s="21"/>
      <c r="Z64" s="21"/>
      <c r="AA64" s="21"/>
      <c r="AB64" s="21"/>
      <c r="AC64" s="48">
        <f t="shared" si="21"/>
        <v>0</v>
      </c>
      <c r="AD64" s="48"/>
      <c r="AE64" s="48"/>
      <c r="AF64" s="48"/>
      <c r="AG64" s="48"/>
      <c r="AH64" s="48"/>
      <c r="AI64" s="48"/>
      <c r="AJ64" s="48">
        <v>1</v>
      </c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I64" s="20"/>
      <c r="BJ64" s="20"/>
      <c r="BK64" s="20"/>
      <c r="BL64" s="20"/>
      <c r="BN64" s="98">
        <v>2.2999999999999998</v>
      </c>
      <c r="BO64" s="98">
        <f t="shared" si="22"/>
        <v>0</v>
      </c>
    </row>
    <row r="65" spans="1:67" ht="20.100000000000001" customHeight="1">
      <c r="A65" s="266" t="s">
        <v>566</v>
      </c>
      <c r="B65" s="19" t="s">
        <v>6</v>
      </c>
      <c r="C65" s="19">
        <v>1</v>
      </c>
      <c r="D65" s="130">
        <f t="shared" si="19"/>
        <v>0</v>
      </c>
      <c r="E65" s="8">
        <v>110</v>
      </c>
      <c r="F65" s="8">
        <f t="shared" si="20"/>
        <v>0</v>
      </c>
      <c r="H65" s="305"/>
      <c r="I65" s="306"/>
      <c r="J65" s="307"/>
      <c r="K65" s="309"/>
      <c r="L65" s="310"/>
      <c r="M65" s="137"/>
      <c r="N65" s="292"/>
      <c r="O65" s="76"/>
      <c r="P65" s="59"/>
      <c r="Q65" s="294"/>
      <c r="R65" s="319"/>
      <c r="S65" s="63"/>
      <c r="T65" s="79"/>
      <c r="U65" s="214"/>
      <c r="W65" s="21"/>
      <c r="X65" s="21"/>
      <c r="Y65" s="21"/>
      <c r="Z65" s="21"/>
      <c r="AA65" s="21"/>
      <c r="AB65" s="48">
        <f t="shared" si="21"/>
        <v>0</v>
      </c>
      <c r="AC65" s="21"/>
      <c r="AD65" s="48"/>
      <c r="AE65" s="48"/>
      <c r="AF65" s="48"/>
      <c r="AG65" s="48"/>
      <c r="AH65" s="48"/>
      <c r="AI65" s="48">
        <v>1</v>
      </c>
      <c r="AJ65" s="48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I65" s="20"/>
      <c r="BJ65" s="20"/>
      <c r="BK65" s="20"/>
      <c r="BL65" s="20"/>
      <c r="BN65" s="98">
        <v>1.8</v>
      </c>
      <c r="BO65" s="98">
        <f t="shared" si="22"/>
        <v>0</v>
      </c>
    </row>
    <row r="66" spans="1:67" ht="20.100000000000001" customHeight="1">
      <c r="A66" s="266" t="s">
        <v>567</v>
      </c>
      <c r="B66" s="19" t="s">
        <v>6</v>
      </c>
      <c r="C66" s="19">
        <v>1</v>
      </c>
      <c r="D66" s="130">
        <f t="shared" si="19"/>
        <v>0</v>
      </c>
      <c r="E66" s="8">
        <v>127.5</v>
      </c>
      <c r="F66" s="8">
        <f t="shared" si="20"/>
        <v>0</v>
      </c>
      <c r="H66" s="305"/>
      <c r="I66" s="306"/>
      <c r="J66" s="307"/>
      <c r="K66" s="309"/>
      <c r="L66" s="310"/>
      <c r="M66" s="137"/>
      <c r="N66" s="292"/>
      <c r="O66" s="76"/>
      <c r="P66" s="59"/>
      <c r="Q66" s="294"/>
      <c r="R66" s="319"/>
      <c r="S66" s="63"/>
      <c r="T66" s="79"/>
      <c r="U66" s="214"/>
      <c r="W66" s="21"/>
      <c r="X66" s="21"/>
      <c r="Y66" s="21"/>
      <c r="Z66" s="21"/>
      <c r="AA66" s="21"/>
      <c r="AB66" s="48">
        <f t="shared" si="21"/>
        <v>0</v>
      </c>
      <c r="AC66" s="21"/>
      <c r="AD66" s="48"/>
      <c r="AE66" s="48"/>
      <c r="AF66" s="48"/>
      <c r="AG66" s="48"/>
      <c r="AH66" s="48"/>
      <c r="AI66" s="48">
        <v>1</v>
      </c>
      <c r="AJ66" s="48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I66" s="20"/>
      <c r="BJ66" s="20"/>
      <c r="BK66" s="20"/>
      <c r="BL66" s="20"/>
      <c r="BN66" s="98">
        <v>2.1</v>
      </c>
      <c r="BO66" s="98">
        <f t="shared" si="22"/>
        <v>0</v>
      </c>
    </row>
    <row r="67" spans="1:67" ht="20.100000000000001" customHeight="1">
      <c r="A67" s="266" t="s">
        <v>568</v>
      </c>
      <c r="B67" s="19" t="s">
        <v>24</v>
      </c>
      <c r="C67" s="19">
        <v>1</v>
      </c>
      <c r="D67" s="130">
        <f t="shared" si="19"/>
        <v>0</v>
      </c>
      <c r="E67" s="8">
        <v>260</v>
      </c>
      <c r="F67" s="8">
        <f t="shared" si="20"/>
        <v>0</v>
      </c>
      <c r="H67" s="305"/>
      <c r="I67" s="282"/>
      <c r="J67" s="284"/>
      <c r="K67" s="288"/>
      <c r="L67" s="290"/>
      <c r="M67" s="137"/>
      <c r="N67" s="292"/>
      <c r="O67" s="25"/>
      <c r="P67" s="59"/>
      <c r="Q67" s="315"/>
      <c r="R67" s="296"/>
      <c r="S67" s="15"/>
      <c r="T67" s="79"/>
      <c r="U67" s="214"/>
      <c r="W67" s="21"/>
      <c r="X67" s="21"/>
      <c r="Y67" s="21"/>
      <c r="Z67" s="21"/>
      <c r="AA67" s="21"/>
      <c r="AB67" s="21"/>
      <c r="AC67" s="48">
        <f t="shared" si="21"/>
        <v>0</v>
      </c>
      <c r="AD67" s="48"/>
      <c r="AE67" s="48"/>
      <c r="AF67" s="48"/>
      <c r="AG67" s="48"/>
      <c r="AH67" s="48"/>
      <c r="AI67" s="48"/>
      <c r="AJ67" s="48">
        <v>1</v>
      </c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I67" s="48">
        <f>BK67*$D67</f>
        <v>0</v>
      </c>
      <c r="BJ67" s="48">
        <f>BL67*$D67</f>
        <v>0</v>
      </c>
      <c r="BK67" s="48">
        <v>3</v>
      </c>
      <c r="BL67" s="48">
        <v>3</v>
      </c>
      <c r="BN67" s="98">
        <v>5</v>
      </c>
      <c r="BO67" s="98">
        <f t="shared" si="22"/>
        <v>0</v>
      </c>
    </row>
    <row r="68" spans="1:67" ht="19.5" customHeight="1">
      <c r="A68" s="266" t="s">
        <v>569</v>
      </c>
      <c r="B68" s="19" t="s">
        <v>6</v>
      </c>
      <c r="C68" s="19">
        <v>2</v>
      </c>
      <c r="D68" s="130">
        <f t="shared" si="19"/>
        <v>0</v>
      </c>
      <c r="E68" s="8">
        <v>147.5</v>
      </c>
      <c r="F68" s="8">
        <f t="shared" si="20"/>
        <v>0</v>
      </c>
      <c r="H68" s="305"/>
      <c r="I68" s="282"/>
      <c r="J68" s="284"/>
      <c r="K68" s="288"/>
      <c r="L68" s="290"/>
      <c r="M68" s="137"/>
      <c r="N68" s="292"/>
      <c r="O68" s="76"/>
      <c r="P68" s="59"/>
      <c r="Q68" s="315"/>
      <c r="R68" s="296"/>
      <c r="S68" s="15"/>
      <c r="T68" s="79"/>
      <c r="U68" s="214"/>
      <c r="W68" s="21"/>
      <c r="X68" s="21"/>
      <c r="Y68" s="21"/>
      <c r="Z68" s="21"/>
      <c r="AA68" s="21"/>
      <c r="AB68" s="48">
        <f t="shared" si="21"/>
        <v>0</v>
      </c>
      <c r="AC68" s="21"/>
      <c r="AD68" s="48"/>
      <c r="AE68" s="48"/>
      <c r="AF68" s="48"/>
      <c r="AG68" s="48"/>
      <c r="AH68" s="48"/>
      <c r="AI68" s="48">
        <v>2</v>
      </c>
      <c r="AJ68" s="48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I68" s="48">
        <f t="shared" ref="BI68:BJ69" si="24">BK68*$D68</f>
        <v>0</v>
      </c>
      <c r="BJ68" s="48">
        <f t="shared" si="24"/>
        <v>0</v>
      </c>
      <c r="BK68" s="48">
        <v>3</v>
      </c>
      <c r="BL68" s="48">
        <v>3</v>
      </c>
      <c r="BN68" s="98">
        <v>2.5</v>
      </c>
      <c r="BO68" s="98">
        <f t="shared" si="22"/>
        <v>0</v>
      </c>
    </row>
    <row r="69" spans="1:67" ht="19.5" customHeight="1">
      <c r="A69" s="266" t="s">
        <v>570</v>
      </c>
      <c r="B69" s="19" t="s">
        <v>24</v>
      </c>
      <c r="C69" s="19">
        <v>2</v>
      </c>
      <c r="D69" s="130">
        <f t="shared" si="19"/>
        <v>0</v>
      </c>
      <c r="E69" s="8">
        <v>142.5</v>
      </c>
      <c r="F69" s="8">
        <f t="shared" si="20"/>
        <v>0</v>
      </c>
      <c r="H69" s="305"/>
      <c r="I69" s="282"/>
      <c r="J69" s="284"/>
      <c r="K69" s="288"/>
      <c r="L69" s="290"/>
      <c r="M69" s="137"/>
      <c r="N69" s="292"/>
      <c r="O69" s="76"/>
      <c r="P69" s="59"/>
      <c r="Q69" s="315"/>
      <c r="R69" s="296"/>
      <c r="S69" s="15"/>
      <c r="T69" s="79"/>
      <c r="U69" s="214"/>
      <c r="W69" s="21"/>
      <c r="X69" s="21"/>
      <c r="Y69" s="21"/>
      <c r="Z69" s="21"/>
      <c r="AA69" s="21"/>
      <c r="AB69" s="21"/>
      <c r="AC69" s="48">
        <f t="shared" si="21"/>
        <v>0</v>
      </c>
      <c r="AD69" s="48"/>
      <c r="AE69" s="48"/>
      <c r="AF69" s="48"/>
      <c r="AG69" s="48"/>
      <c r="AH69" s="48"/>
      <c r="AI69" s="48"/>
      <c r="AJ69" s="48">
        <v>2</v>
      </c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I69" s="48">
        <f t="shared" si="24"/>
        <v>0</v>
      </c>
      <c r="BJ69" s="48">
        <f t="shared" si="24"/>
        <v>0</v>
      </c>
      <c r="BK69" s="48">
        <v>3</v>
      </c>
      <c r="BL69" s="48">
        <v>3</v>
      </c>
      <c r="BN69" s="98">
        <v>2.2000000000000002</v>
      </c>
      <c r="BO69" s="98">
        <f t="shared" si="22"/>
        <v>0</v>
      </c>
    </row>
    <row r="70" spans="1:67" ht="19.5" customHeight="1">
      <c r="A70" s="266" t="s">
        <v>571</v>
      </c>
      <c r="B70" s="19" t="s">
        <v>6</v>
      </c>
      <c r="C70" s="19">
        <v>2</v>
      </c>
      <c r="D70" s="130">
        <f t="shared" si="19"/>
        <v>0</v>
      </c>
      <c r="E70" s="8">
        <v>207.5</v>
      </c>
      <c r="F70" s="8">
        <f t="shared" si="20"/>
        <v>0</v>
      </c>
      <c r="H70" s="305"/>
      <c r="I70" s="282"/>
      <c r="J70" s="284"/>
      <c r="K70" s="288"/>
      <c r="L70" s="290"/>
      <c r="M70" s="137"/>
      <c r="N70" s="292"/>
      <c r="O70" s="76"/>
      <c r="P70" s="59"/>
      <c r="Q70" s="315"/>
      <c r="R70" s="296"/>
      <c r="S70" s="15"/>
      <c r="T70" s="79"/>
      <c r="U70" s="214"/>
      <c r="W70" s="21"/>
      <c r="X70" s="21"/>
      <c r="Y70" s="21"/>
      <c r="Z70" s="21"/>
      <c r="AA70" s="21"/>
      <c r="AB70" s="48">
        <f>AI70*$D70</f>
        <v>0</v>
      </c>
      <c r="AC70" s="21"/>
      <c r="AD70" s="48"/>
      <c r="AE70" s="48"/>
      <c r="AF70" s="48"/>
      <c r="AG70" s="48"/>
      <c r="AH70" s="48"/>
      <c r="AI70" s="48">
        <v>2</v>
      </c>
      <c r="AJ70" s="48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I70" s="48">
        <f>BK70*$D70</f>
        <v>0</v>
      </c>
      <c r="BJ70" s="48">
        <f>BL70*$D70</f>
        <v>0</v>
      </c>
      <c r="BK70" s="48">
        <v>3</v>
      </c>
      <c r="BL70" s="48">
        <v>3</v>
      </c>
      <c r="BN70" s="98">
        <v>3.5</v>
      </c>
      <c r="BO70" s="98">
        <f t="shared" si="22"/>
        <v>0</v>
      </c>
    </row>
    <row r="71" spans="1:67" ht="19.5" customHeight="1">
      <c r="A71" s="266" t="s">
        <v>572</v>
      </c>
      <c r="B71" s="19" t="s">
        <v>6</v>
      </c>
      <c r="C71" s="19">
        <v>2</v>
      </c>
      <c r="D71" s="130">
        <f t="shared" si="19"/>
        <v>0</v>
      </c>
      <c r="E71" s="8">
        <v>152.5</v>
      </c>
      <c r="F71" s="8">
        <f t="shared" si="20"/>
        <v>0</v>
      </c>
      <c r="H71" s="305"/>
      <c r="I71" s="282"/>
      <c r="J71" s="284"/>
      <c r="K71" s="288"/>
      <c r="L71" s="290"/>
      <c r="M71" s="137"/>
      <c r="N71" s="292"/>
      <c r="O71" s="76"/>
      <c r="P71" s="59"/>
      <c r="Q71" s="315"/>
      <c r="R71" s="296"/>
      <c r="S71" s="15"/>
      <c r="T71" s="79"/>
      <c r="U71" s="214"/>
      <c r="W71" s="21"/>
      <c r="X71" s="21"/>
      <c r="Y71" s="21"/>
      <c r="Z71" s="21"/>
      <c r="AA71" s="21"/>
      <c r="AB71" s="48">
        <f>AI71*$D71</f>
        <v>0</v>
      </c>
      <c r="AC71" s="21"/>
      <c r="AD71" s="48"/>
      <c r="AE71" s="48"/>
      <c r="AF71" s="48"/>
      <c r="AG71" s="48"/>
      <c r="AH71" s="48"/>
      <c r="AI71" s="48">
        <v>2</v>
      </c>
      <c r="AJ71" s="48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I71" s="48">
        <f>BK71*$D71</f>
        <v>0</v>
      </c>
      <c r="BJ71" s="48">
        <f>BL71*$D71</f>
        <v>0</v>
      </c>
      <c r="BK71" s="48">
        <v>4</v>
      </c>
      <c r="BL71" s="48">
        <v>4</v>
      </c>
      <c r="BN71" s="98">
        <v>2.5</v>
      </c>
      <c r="BO71" s="98">
        <f t="shared" si="22"/>
        <v>0</v>
      </c>
    </row>
    <row r="72" spans="1:67" ht="20.100000000000001" customHeight="1">
      <c r="A72" s="2"/>
      <c r="F72" s="109">
        <f>SUM(F35:F71)</f>
        <v>0</v>
      </c>
      <c r="G72" s="3"/>
      <c r="H72" s="7">
        <f>SUM(H35:H71)</f>
        <v>0</v>
      </c>
      <c r="I72" s="7">
        <f t="shared" ref="I72:R72" si="25">SUM(I35:I71)</f>
        <v>0</v>
      </c>
      <c r="J72" s="7">
        <f t="shared" si="25"/>
        <v>0</v>
      </c>
      <c r="K72" s="7">
        <f t="shared" si="25"/>
        <v>0</v>
      </c>
      <c r="L72" s="7">
        <f t="shared" si="25"/>
        <v>0</v>
      </c>
      <c r="M72" s="7">
        <f t="shared" si="25"/>
        <v>0</v>
      </c>
      <c r="N72" s="7">
        <f t="shared" si="25"/>
        <v>0</v>
      </c>
      <c r="O72" s="7">
        <f t="shared" si="25"/>
        <v>0</v>
      </c>
      <c r="P72" s="7">
        <f t="shared" si="25"/>
        <v>0</v>
      </c>
      <c r="Q72" s="7">
        <f t="shared" si="25"/>
        <v>0</v>
      </c>
      <c r="R72" s="7">
        <f t="shared" si="25"/>
        <v>0</v>
      </c>
      <c r="S72" s="7">
        <f t="shared" ref="S72" si="26">SUM(S35:S71)</f>
        <v>0</v>
      </c>
      <c r="T72" s="7">
        <f>SUM(T35:T71)</f>
        <v>0</v>
      </c>
      <c r="U72" s="7">
        <f>SUM(U35:U71)</f>
        <v>0</v>
      </c>
      <c r="W72" s="21"/>
      <c r="X72" s="21"/>
      <c r="Y72" s="21"/>
      <c r="Z72" s="21"/>
      <c r="AA72" s="21"/>
      <c r="AB72" s="7">
        <f>SUM(AB35:AB71)</f>
        <v>0</v>
      </c>
      <c r="AC72" s="7">
        <f>SUM(AC35:AC71)</f>
        <v>0</v>
      </c>
      <c r="AD72" s="21"/>
      <c r="AE72" s="21"/>
      <c r="AF72" s="21"/>
      <c r="AG72" s="21"/>
      <c r="AH72" s="21"/>
      <c r="AI72" s="21"/>
      <c r="AJ72" s="21"/>
      <c r="AK72" s="3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3"/>
      <c r="BI72" s="13">
        <f>SUM(BI35:BI71)</f>
        <v>0</v>
      </c>
      <c r="BJ72" s="13">
        <f>SUM(BJ35:BJ71)</f>
        <v>0</v>
      </c>
      <c r="BK72" s="20"/>
      <c r="BL72" s="20"/>
      <c r="BN72" s="51"/>
      <c r="BO72" s="100">
        <f>SUM(BO35:BO71)</f>
        <v>0</v>
      </c>
    </row>
    <row r="73" spans="1:67" ht="20.100000000000001" customHeight="1">
      <c r="A73" s="44" t="s">
        <v>17</v>
      </c>
      <c r="C73" s="10"/>
      <c r="D73" s="10"/>
      <c r="E73" s="10"/>
      <c r="F73" s="10"/>
      <c r="G73" s="3"/>
      <c r="H73" s="10"/>
      <c r="I73" s="10"/>
      <c r="J73" s="10"/>
      <c r="K73" s="10"/>
      <c r="L73" s="10"/>
      <c r="M73" s="10"/>
      <c r="N73" s="10"/>
      <c r="O73" s="11"/>
      <c r="P73" s="10"/>
      <c r="Q73" s="10"/>
      <c r="R73" s="10"/>
      <c r="S73" s="10"/>
      <c r="T73" s="10"/>
      <c r="U73" s="10"/>
      <c r="W73" s="6" t="s">
        <v>61</v>
      </c>
      <c r="X73" s="6" t="s">
        <v>20</v>
      </c>
      <c r="Y73" s="6" t="s">
        <v>21</v>
      </c>
      <c r="Z73" s="6" t="s">
        <v>22</v>
      </c>
      <c r="AA73" s="6" t="s">
        <v>23</v>
      </c>
      <c r="AB73" s="6" t="s">
        <v>6</v>
      </c>
      <c r="AC73" s="6" t="s">
        <v>24</v>
      </c>
      <c r="AD73" s="13" t="s">
        <v>61</v>
      </c>
      <c r="AE73" s="13" t="s">
        <v>20</v>
      </c>
      <c r="AF73" s="13" t="s">
        <v>21</v>
      </c>
      <c r="AG73" s="13" t="s">
        <v>22</v>
      </c>
      <c r="AH73" s="13" t="s">
        <v>23</v>
      </c>
      <c r="AI73" s="13" t="s">
        <v>6</v>
      </c>
      <c r="AJ73" s="13" t="s">
        <v>24</v>
      </c>
      <c r="AK73" s="3"/>
      <c r="AL73" s="6" t="s">
        <v>48</v>
      </c>
      <c r="AM73" s="6" t="s">
        <v>49</v>
      </c>
      <c r="AN73" s="6" t="s">
        <v>50</v>
      </c>
      <c r="AO73" s="6" t="s">
        <v>52</v>
      </c>
      <c r="AP73" s="6" t="s">
        <v>54</v>
      </c>
      <c r="AQ73" s="6" t="s">
        <v>55</v>
      </c>
      <c r="AR73" s="6" t="s">
        <v>56</v>
      </c>
      <c r="AS73" s="6" t="s">
        <v>57</v>
      </c>
      <c r="AT73" s="6" t="s">
        <v>58</v>
      </c>
      <c r="AU73" s="6" t="s">
        <v>239</v>
      </c>
      <c r="AV73" s="6" t="s">
        <v>240</v>
      </c>
      <c r="AW73" s="13" t="s">
        <v>48</v>
      </c>
      <c r="AX73" s="13" t="s">
        <v>49</v>
      </c>
      <c r="AY73" s="13" t="s">
        <v>50</v>
      </c>
      <c r="AZ73" s="13" t="s">
        <v>52</v>
      </c>
      <c r="BA73" s="13" t="s">
        <v>54</v>
      </c>
      <c r="BB73" s="13" t="s">
        <v>55</v>
      </c>
      <c r="BC73" s="13" t="s">
        <v>56</v>
      </c>
      <c r="BD73" s="13" t="s">
        <v>57</v>
      </c>
      <c r="BE73" s="13" t="s">
        <v>58</v>
      </c>
      <c r="BF73" s="13" t="s">
        <v>239</v>
      </c>
      <c r="BG73" s="13" t="s">
        <v>240</v>
      </c>
      <c r="BH73" s="3"/>
      <c r="BI73" s="174" t="s">
        <v>50</v>
      </c>
      <c r="BJ73" s="174" t="s">
        <v>52</v>
      </c>
      <c r="BK73" s="13" t="s">
        <v>50</v>
      </c>
      <c r="BL73" s="13" t="s">
        <v>52</v>
      </c>
      <c r="BN73" s="73" t="s">
        <v>68</v>
      </c>
      <c r="BO73" s="73" t="s">
        <v>69</v>
      </c>
    </row>
    <row r="74" spans="1:67" ht="20.100000000000001" customHeight="1">
      <c r="A74" s="259" t="s">
        <v>573</v>
      </c>
      <c r="B74" s="19" t="s">
        <v>6</v>
      </c>
      <c r="C74" s="18">
        <v>5</v>
      </c>
      <c r="D74" s="130">
        <f t="shared" ref="D74:D89" si="27">SUM(H74:U74)</f>
        <v>0</v>
      </c>
      <c r="E74" s="8">
        <v>355</v>
      </c>
      <c r="F74" s="8">
        <f t="shared" ref="F74:F89" si="28">D74*E74*(100-$D$2)/100</f>
        <v>0</v>
      </c>
      <c r="H74" s="305"/>
      <c r="I74" s="282"/>
      <c r="J74" s="284"/>
      <c r="K74" s="288"/>
      <c r="L74" s="290"/>
      <c r="M74" s="137"/>
      <c r="N74" s="292"/>
      <c r="O74" s="25"/>
      <c r="P74" s="59"/>
      <c r="Q74" s="315"/>
      <c r="R74" s="296"/>
      <c r="S74" s="15"/>
      <c r="T74" s="79"/>
      <c r="U74" s="214"/>
      <c r="W74" s="20"/>
      <c r="X74" s="20"/>
      <c r="Y74" s="20"/>
      <c r="Z74" s="20"/>
      <c r="AA74" s="20"/>
      <c r="AB74" s="48">
        <f>AI74*$D74</f>
        <v>0</v>
      </c>
      <c r="AC74" s="20"/>
      <c r="AD74" s="48"/>
      <c r="AE74" s="48"/>
      <c r="AF74" s="48"/>
      <c r="AG74" s="48"/>
      <c r="AH74" s="48"/>
      <c r="AI74" s="48">
        <v>5</v>
      </c>
      <c r="AJ74" s="48"/>
      <c r="AL74" s="21"/>
      <c r="AM74" s="48">
        <f>AX74*$D74</f>
        <v>0</v>
      </c>
      <c r="AN74" s="21"/>
      <c r="AO74" s="48">
        <f>AZ74*$D74</f>
        <v>0</v>
      </c>
      <c r="AP74" s="21"/>
      <c r="AQ74" s="21"/>
      <c r="AR74" s="21"/>
      <c r="AS74" s="21"/>
      <c r="AT74" s="21"/>
      <c r="AU74" s="21"/>
      <c r="AV74" s="21"/>
      <c r="AW74" s="21"/>
      <c r="AX74" s="48">
        <v>1</v>
      </c>
      <c r="AY74" s="21"/>
      <c r="AZ74" s="48">
        <v>2</v>
      </c>
      <c r="BA74" s="21"/>
      <c r="BB74" s="21"/>
      <c r="BC74" s="21"/>
      <c r="BD74" s="21"/>
      <c r="BE74" s="21"/>
      <c r="BF74" s="21"/>
      <c r="BG74" s="21"/>
      <c r="BI74" s="20"/>
      <c r="BJ74" s="20"/>
      <c r="BK74" s="20"/>
      <c r="BL74" s="20"/>
      <c r="BN74" s="74">
        <v>6.6</v>
      </c>
      <c r="BO74" s="98">
        <f t="shared" ref="BO74:BO89" si="29">BN74*D74</f>
        <v>0</v>
      </c>
    </row>
    <row r="75" spans="1:67" ht="20.100000000000001" customHeight="1">
      <c r="A75" s="259" t="s">
        <v>574</v>
      </c>
      <c r="B75" s="18" t="s">
        <v>21</v>
      </c>
      <c r="C75" s="18">
        <v>20</v>
      </c>
      <c r="D75" s="130">
        <f t="shared" si="27"/>
        <v>0</v>
      </c>
      <c r="E75" s="8">
        <v>172.5</v>
      </c>
      <c r="F75" s="8">
        <f t="shared" si="28"/>
        <v>0</v>
      </c>
      <c r="H75" s="305"/>
      <c r="I75" s="282"/>
      <c r="J75" s="284"/>
      <c r="K75" s="288"/>
      <c r="L75" s="290"/>
      <c r="M75" s="137"/>
      <c r="N75" s="292"/>
      <c r="O75" s="25"/>
      <c r="P75" s="59"/>
      <c r="Q75" s="315"/>
      <c r="R75" s="296"/>
      <c r="S75" s="15"/>
      <c r="T75" s="79"/>
      <c r="U75" s="214"/>
      <c r="W75" s="20"/>
      <c r="X75" s="20"/>
      <c r="Y75" s="48">
        <f>AF75*$D75</f>
        <v>0</v>
      </c>
      <c r="Z75" s="20"/>
      <c r="AA75" s="20"/>
      <c r="AB75" s="20"/>
      <c r="AC75" s="20"/>
      <c r="AD75" s="48"/>
      <c r="AE75" s="48"/>
      <c r="AF75" s="48">
        <v>20</v>
      </c>
      <c r="AG75" s="48"/>
      <c r="AH75" s="48"/>
      <c r="AI75" s="48"/>
      <c r="AJ75" s="48"/>
      <c r="AL75" s="48">
        <f t="shared" ref="AL75:AL81" si="30">AW75*$D75</f>
        <v>0</v>
      </c>
      <c r="AM75" s="48">
        <f>AX75*$D75</f>
        <v>0</v>
      </c>
      <c r="AN75" s="48">
        <f>AY75*$D75</f>
        <v>0</v>
      </c>
      <c r="AO75" s="21"/>
      <c r="AP75" s="21"/>
      <c r="AQ75" s="21"/>
      <c r="AR75" s="21"/>
      <c r="AS75" s="21"/>
      <c r="AT75" s="21"/>
      <c r="AU75" s="21"/>
      <c r="AV75" s="21"/>
      <c r="AW75" s="48">
        <v>6</v>
      </c>
      <c r="AX75" s="48">
        <v>13</v>
      </c>
      <c r="AY75" s="48">
        <v>1</v>
      </c>
      <c r="AZ75" s="21"/>
      <c r="BA75" s="21"/>
      <c r="BB75" s="21"/>
      <c r="BC75" s="21"/>
      <c r="BD75" s="21"/>
      <c r="BE75" s="21"/>
      <c r="BF75" s="21"/>
      <c r="BG75" s="21"/>
      <c r="BI75" s="20"/>
      <c r="BJ75" s="20"/>
      <c r="BK75" s="20"/>
      <c r="BL75" s="20"/>
      <c r="BN75" s="134">
        <v>2.5169999999999999</v>
      </c>
      <c r="BO75" s="98">
        <f t="shared" si="29"/>
        <v>0</v>
      </c>
    </row>
    <row r="76" spans="1:67" ht="20.100000000000001" customHeight="1">
      <c r="A76" s="259" t="s">
        <v>575</v>
      </c>
      <c r="B76" s="18" t="s">
        <v>21</v>
      </c>
      <c r="C76" s="18">
        <v>20</v>
      </c>
      <c r="D76" s="130">
        <f t="shared" si="27"/>
        <v>0</v>
      </c>
      <c r="E76" s="8">
        <v>195</v>
      </c>
      <c r="F76" s="8">
        <f t="shared" si="28"/>
        <v>0</v>
      </c>
      <c r="H76" s="305"/>
      <c r="I76" s="282"/>
      <c r="J76" s="284"/>
      <c r="K76" s="288"/>
      <c r="L76" s="290"/>
      <c r="M76" s="137"/>
      <c r="N76" s="292"/>
      <c r="O76" s="25"/>
      <c r="P76" s="59"/>
      <c r="Q76" s="315"/>
      <c r="R76" s="296"/>
      <c r="S76" s="15"/>
      <c r="T76" s="79"/>
      <c r="U76" s="214"/>
      <c r="W76" s="20"/>
      <c r="X76" s="20"/>
      <c r="Y76" s="48">
        <f>AF76*$D76</f>
        <v>0</v>
      </c>
      <c r="Z76" s="20"/>
      <c r="AA76" s="20"/>
      <c r="AB76" s="20"/>
      <c r="AC76" s="20"/>
      <c r="AD76" s="48"/>
      <c r="AE76" s="48"/>
      <c r="AF76" s="48">
        <v>20</v>
      </c>
      <c r="AG76" s="48"/>
      <c r="AH76" s="48"/>
      <c r="AI76" s="48"/>
      <c r="AJ76" s="48"/>
      <c r="AL76" s="48">
        <f t="shared" si="30"/>
        <v>0</v>
      </c>
      <c r="AM76" s="48">
        <f>AX76*$D76</f>
        <v>0</v>
      </c>
      <c r="AN76" s="21"/>
      <c r="AO76" s="21"/>
      <c r="AP76" s="21"/>
      <c r="AQ76" s="21"/>
      <c r="AR76" s="21"/>
      <c r="AS76" s="21"/>
      <c r="AT76" s="21"/>
      <c r="AU76" s="21"/>
      <c r="AV76" s="21"/>
      <c r="AW76" s="48">
        <v>7</v>
      </c>
      <c r="AX76" s="48">
        <v>13</v>
      </c>
      <c r="AY76" s="21"/>
      <c r="AZ76" s="21"/>
      <c r="BA76" s="21"/>
      <c r="BB76" s="21"/>
      <c r="BC76" s="21"/>
      <c r="BD76" s="21"/>
      <c r="BE76" s="21"/>
      <c r="BF76" s="21"/>
      <c r="BG76" s="21"/>
      <c r="BI76" s="20"/>
      <c r="BJ76" s="20"/>
      <c r="BK76" s="20"/>
      <c r="BL76" s="20"/>
      <c r="BN76" s="134">
        <v>3.016</v>
      </c>
      <c r="BO76" s="98">
        <f t="shared" si="29"/>
        <v>0</v>
      </c>
    </row>
    <row r="77" spans="1:67" ht="20.100000000000001" customHeight="1">
      <c r="A77" s="259" t="s">
        <v>576</v>
      </c>
      <c r="B77" s="18" t="s">
        <v>22</v>
      </c>
      <c r="C77" s="18">
        <v>10</v>
      </c>
      <c r="D77" s="130">
        <f t="shared" si="27"/>
        <v>0</v>
      </c>
      <c r="E77" s="8">
        <v>170</v>
      </c>
      <c r="F77" s="8">
        <f t="shared" si="28"/>
        <v>0</v>
      </c>
      <c r="H77" s="305"/>
      <c r="I77" s="282"/>
      <c r="J77" s="284"/>
      <c r="K77" s="288"/>
      <c r="L77" s="290"/>
      <c r="M77" s="137"/>
      <c r="N77" s="292"/>
      <c r="O77" s="25"/>
      <c r="P77" s="59"/>
      <c r="Q77" s="315"/>
      <c r="R77" s="296"/>
      <c r="S77" s="15"/>
      <c r="T77" s="79"/>
      <c r="U77" s="214"/>
      <c r="W77" s="20"/>
      <c r="X77" s="20"/>
      <c r="Y77" s="20"/>
      <c r="Z77" s="48">
        <f>AG77*$D77</f>
        <v>0</v>
      </c>
      <c r="AA77" s="20"/>
      <c r="AB77" s="20"/>
      <c r="AC77" s="20"/>
      <c r="AD77" s="48"/>
      <c r="AE77" s="48"/>
      <c r="AF77" s="48"/>
      <c r="AG77" s="48">
        <v>10</v>
      </c>
      <c r="AH77" s="48"/>
      <c r="AI77" s="48"/>
      <c r="AJ77" s="48"/>
      <c r="AL77" s="48">
        <f t="shared" si="30"/>
        <v>0</v>
      </c>
      <c r="AM77" s="48">
        <f>AX77*$D77</f>
        <v>0</v>
      </c>
      <c r="AN77" s="48">
        <f>AY77*$D77</f>
        <v>0</v>
      </c>
      <c r="AO77" s="21"/>
      <c r="AP77" s="21"/>
      <c r="AQ77" s="21"/>
      <c r="AR77" s="21"/>
      <c r="AS77" s="21"/>
      <c r="AT77" s="21"/>
      <c r="AU77" s="21"/>
      <c r="AV77" s="21"/>
      <c r="AW77" s="48">
        <v>1</v>
      </c>
      <c r="AX77" s="48">
        <v>7</v>
      </c>
      <c r="AY77" s="48">
        <v>2</v>
      </c>
      <c r="AZ77" s="21"/>
      <c r="BA77" s="21"/>
      <c r="BB77" s="21"/>
      <c r="BC77" s="21"/>
      <c r="BD77" s="21"/>
      <c r="BE77" s="21"/>
      <c r="BF77" s="21"/>
      <c r="BG77" s="21"/>
      <c r="BI77" s="20"/>
      <c r="BJ77" s="20"/>
      <c r="BK77" s="20"/>
      <c r="BL77" s="20"/>
      <c r="BN77" s="134">
        <v>3.2389999999999999</v>
      </c>
      <c r="BO77" s="98">
        <f t="shared" si="29"/>
        <v>0</v>
      </c>
    </row>
    <row r="78" spans="1:67" ht="20.100000000000001" customHeight="1">
      <c r="A78" s="259" t="s">
        <v>577</v>
      </c>
      <c r="B78" s="18" t="s">
        <v>22</v>
      </c>
      <c r="C78" s="18">
        <v>10</v>
      </c>
      <c r="D78" s="130">
        <f t="shared" si="27"/>
        <v>0</v>
      </c>
      <c r="E78" s="8">
        <v>225</v>
      </c>
      <c r="F78" s="8">
        <f t="shared" si="28"/>
        <v>0</v>
      </c>
      <c r="H78" s="305"/>
      <c r="I78" s="282"/>
      <c r="J78" s="284"/>
      <c r="K78" s="288"/>
      <c r="L78" s="290"/>
      <c r="M78" s="137"/>
      <c r="N78" s="292"/>
      <c r="O78" s="25"/>
      <c r="P78" s="59"/>
      <c r="Q78" s="315"/>
      <c r="R78" s="296"/>
      <c r="S78" s="15"/>
      <c r="T78" s="79"/>
      <c r="U78" s="214"/>
      <c r="W78" s="20"/>
      <c r="X78" s="20"/>
      <c r="Y78" s="20"/>
      <c r="Z78" s="48">
        <f>AG78*$D78</f>
        <v>0</v>
      </c>
      <c r="AA78" s="20"/>
      <c r="AB78" s="20"/>
      <c r="AC78" s="20"/>
      <c r="AD78" s="48"/>
      <c r="AE78" s="48"/>
      <c r="AF78" s="48"/>
      <c r="AG78" s="48">
        <v>10</v>
      </c>
      <c r="AH78" s="48"/>
      <c r="AI78" s="48"/>
      <c r="AJ78" s="48"/>
      <c r="AL78" s="48">
        <f t="shared" si="30"/>
        <v>0</v>
      </c>
      <c r="AM78" s="48">
        <f>AX78*$D78</f>
        <v>0</v>
      </c>
      <c r="AN78" s="48">
        <f>AY78*$D78</f>
        <v>0</v>
      </c>
      <c r="AO78" s="21"/>
      <c r="AP78" s="21"/>
      <c r="AQ78" s="21"/>
      <c r="AR78" s="21"/>
      <c r="AS78" s="21"/>
      <c r="AT78" s="21"/>
      <c r="AU78" s="21"/>
      <c r="AV78" s="21"/>
      <c r="AW78" s="48">
        <v>1</v>
      </c>
      <c r="AX78" s="48">
        <v>4</v>
      </c>
      <c r="AY78" s="48">
        <v>4</v>
      </c>
      <c r="AZ78" s="21"/>
      <c r="BA78" s="21"/>
      <c r="BB78" s="21"/>
      <c r="BC78" s="21"/>
      <c r="BD78" s="21"/>
      <c r="BE78" s="21"/>
      <c r="BF78" s="21"/>
      <c r="BG78" s="21"/>
      <c r="BI78" s="20"/>
      <c r="BJ78" s="20"/>
      <c r="BK78" s="20"/>
      <c r="BL78" s="20"/>
      <c r="BN78" s="134">
        <v>4.5</v>
      </c>
      <c r="BO78" s="98">
        <f t="shared" si="29"/>
        <v>0</v>
      </c>
    </row>
    <row r="79" spans="1:67" ht="20.100000000000001" customHeight="1">
      <c r="A79" s="259" t="s">
        <v>578</v>
      </c>
      <c r="B79" s="18" t="s">
        <v>20</v>
      </c>
      <c r="C79" s="18">
        <v>20</v>
      </c>
      <c r="D79" s="130">
        <f t="shared" si="27"/>
        <v>0</v>
      </c>
      <c r="E79" s="8">
        <v>110</v>
      </c>
      <c r="F79" s="8">
        <f t="shared" si="28"/>
        <v>0</v>
      </c>
      <c r="H79" s="305"/>
      <c r="I79" s="282"/>
      <c r="J79" s="284"/>
      <c r="K79" s="288"/>
      <c r="L79" s="290"/>
      <c r="M79" s="137"/>
      <c r="N79" s="292"/>
      <c r="O79" s="25"/>
      <c r="P79" s="59"/>
      <c r="Q79" s="315"/>
      <c r="R79" s="296"/>
      <c r="S79" s="15"/>
      <c r="T79" s="79"/>
      <c r="U79" s="214"/>
      <c r="W79" s="20"/>
      <c r="X79" s="48">
        <f>AE79*$D79</f>
        <v>0</v>
      </c>
      <c r="Y79" s="20"/>
      <c r="Z79" s="20"/>
      <c r="AA79" s="20"/>
      <c r="AB79" s="20"/>
      <c r="AC79" s="20"/>
      <c r="AD79" s="48"/>
      <c r="AE79" s="48">
        <v>20</v>
      </c>
      <c r="AF79" s="48"/>
      <c r="AG79" s="48"/>
      <c r="AH79" s="48"/>
      <c r="AI79" s="48"/>
      <c r="AJ79" s="48"/>
      <c r="AL79" s="48">
        <f t="shared" si="30"/>
        <v>0</v>
      </c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48">
        <v>20</v>
      </c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I79" s="20"/>
      <c r="BJ79" s="20"/>
      <c r="BK79" s="20"/>
      <c r="BL79" s="20"/>
      <c r="BN79" s="134">
        <v>0.94899999999999995</v>
      </c>
      <c r="BO79" s="98">
        <f t="shared" si="29"/>
        <v>0</v>
      </c>
    </row>
    <row r="80" spans="1:67" ht="20.100000000000001" customHeight="1">
      <c r="A80" s="259" t="s">
        <v>579</v>
      </c>
      <c r="B80" s="18" t="s">
        <v>20</v>
      </c>
      <c r="C80" s="18">
        <v>20</v>
      </c>
      <c r="D80" s="130">
        <f t="shared" si="27"/>
        <v>0</v>
      </c>
      <c r="E80" s="8">
        <v>110</v>
      </c>
      <c r="F80" s="8">
        <f t="shared" si="28"/>
        <v>0</v>
      </c>
      <c r="H80" s="305"/>
      <c r="I80" s="282"/>
      <c r="J80" s="284"/>
      <c r="K80" s="288"/>
      <c r="L80" s="290"/>
      <c r="M80" s="137"/>
      <c r="N80" s="292"/>
      <c r="O80" s="25"/>
      <c r="P80" s="59"/>
      <c r="Q80" s="315"/>
      <c r="R80" s="296"/>
      <c r="S80" s="15"/>
      <c r="T80" s="79"/>
      <c r="U80" s="214"/>
      <c r="W80" s="20"/>
      <c r="X80" s="48">
        <f>AE80*$D80</f>
        <v>0</v>
      </c>
      <c r="Y80" s="20"/>
      <c r="Z80" s="20"/>
      <c r="AA80" s="20"/>
      <c r="AB80" s="20"/>
      <c r="AC80" s="20"/>
      <c r="AD80" s="48"/>
      <c r="AE80" s="48">
        <v>20</v>
      </c>
      <c r="AF80" s="48"/>
      <c r="AG80" s="48"/>
      <c r="AH80" s="48"/>
      <c r="AI80" s="48"/>
      <c r="AJ80" s="48"/>
      <c r="AL80" s="48">
        <f t="shared" si="30"/>
        <v>0</v>
      </c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48">
        <v>20</v>
      </c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I80" s="20"/>
      <c r="BJ80" s="20"/>
      <c r="BK80" s="20"/>
      <c r="BL80" s="20"/>
      <c r="BN80" s="134">
        <v>1.002</v>
      </c>
      <c r="BO80" s="98">
        <f t="shared" si="29"/>
        <v>0</v>
      </c>
    </row>
    <row r="81" spans="1:67" ht="20.100000000000001" customHeight="1">
      <c r="A81" s="259" t="s">
        <v>580</v>
      </c>
      <c r="B81" s="18" t="s">
        <v>21</v>
      </c>
      <c r="C81" s="18">
        <v>10</v>
      </c>
      <c r="D81" s="130">
        <f t="shared" si="27"/>
        <v>0</v>
      </c>
      <c r="E81" s="8">
        <v>85</v>
      </c>
      <c r="F81" s="8">
        <f t="shared" si="28"/>
        <v>0</v>
      </c>
      <c r="H81" s="305"/>
      <c r="I81" s="282"/>
      <c r="J81" s="284"/>
      <c r="K81" s="288"/>
      <c r="L81" s="290"/>
      <c r="M81" s="137"/>
      <c r="N81" s="292"/>
      <c r="O81" s="25"/>
      <c r="P81" s="59"/>
      <c r="Q81" s="315"/>
      <c r="R81" s="296"/>
      <c r="S81" s="15"/>
      <c r="T81" s="79"/>
      <c r="U81" s="214"/>
      <c r="W81" s="20"/>
      <c r="X81" s="20"/>
      <c r="Y81" s="48">
        <f>AF81*$D81</f>
        <v>0</v>
      </c>
      <c r="Z81" s="20"/>
      <c r="AA81" s="20"/>
      <c r="AB81" s="20"/>
      <c r="AC81" s="20"/>
      <c r="AD81" s="48"/>
      <c r="AE81" s="48"/>
      <c r="AF81" s="48">
        <v>10</v>
      </c>
      <c r="AG81" s="48"/>
      <c r="AH81" s="48"/>
      <c r="AI81" s="48"/>
      <c r="AJ81" s="48"/>
      <c r="AL81" s="48">
        <f t="shared" si="30"/>
        <v>0</v>
      </c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48">
        <v>10</v>
      </c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I81" s="20"/>
      <c r="BJ81" s="20"/>
      <c r="BK81" s="20"/>
      <c r="BL81" s="20"/>
      <c r="BN81" s="134">
        <v>1.099</v>
      </c>
      <c r="BO81" s="98">
        <f t="shared" si="29"/>
        <v>0</v>
      </c>
    </row>
    <row r="82" spans="1:67" ht="20.100000000000001" customHeight="1">
      <c r="A82" s="259" t="s">
        <v>581</v>
      </c>
      <c r="B82" s="18" t="s">
        <v>22</v>
      </c>
      <c r="C82" s="18">
        <v>20</v>
      </c>
      <c r="D82" s="130">
        <f t="shared" si="27"/>
        <v>0</v>
      </c>
      <c r="E82" s="8">
        <v>252.5</v>
      </c>
      <c r="F82" s="8">
        <f t="shared" si="28"/>
        <v>0</v>
      </c>
      <c r="H82" s="305"/>
      <c r="I82" s="282"/>
      <c r="J82" s="284"/>
      <c r="K82" s="288"/>
      <c r="L82" s="290"/>
      <c r="M82" s="137"/>
      <c r="N82" s="292"/>
      <c r="O82" s="25"/>
      <c r="P82" s="59"/>
      <c r="Q82" s="315"/>
      <c r="R82" s="296"/>
      <c r="S82" s="15"/>
      <c r="T82" s="79"/>
      <c r="U82" s="214"/>
      <c r="W82" s="20"/>
      <c r="X82" s="20"/>
      <c r="Y82" s="20"/>
      <c r="Z82" s="48">
        <f>AG82*$D82</f>
        <v>0</v>
      </c>
      <c r="AA82" s="20"/>
      <c r="AB82" s="20"/>
      <c r="AC82" s="20"/>
      <c r="AD82" s="48"/>
      <c r="AE82" s="48"/>
      <c r="AF82" s="48"/>
      <c r="AG82" s="48">
        <v>20</v>
      </c>
      <c r="AH82" s="48"/>
      <c r="AI82" s="48"/>
      <c r="AJ82" s="48"/>
      <c r="AL82" s="21"/>
      <c r="AM82" s="48">
        <f>AX82*$D82</f>
        <v>0</v>
      </c>
      <c r="AN82" s="48">
        <f>AY82*$D82</f>
        <v>0</v>
      </c>
      <c r="AO82" s="21"/>
      <c r="AP82" s="21"/>
      <c r="AQ82" s="21"/>
      <c r="AR82" s="21"/>
      <c r="AS82" s="21"/>
      <c r="AT82" s="21"/>
      <c r="AU82" s="21"/>
      <c r="AV82" s="21"/>
      <c r="AW82" s="21"/>
      <c r="AX82" s="48">
        <v>12</v>
      </c>
      <c r="AY82" s="48">
        <v>8</v>
      </c>
      <c r="AZ82" s="21"/>
      <c r="BA82" s="21"/>
      <c r="BB82" s="21"/>
      <c r="BC82" s="21"/>
      <c r="BD82" s="21"/>
      <c r="BE82" s="21"/>
      <c r="BF82" s="21"/>
      <c r="BG82" s="21"/>
      <c r="BI82" s="20"/>
      <c r="BJ82" s="20"/>
      <c r="BK82" s="20"/>
      <c r="BL82" s="20"/>
      <c r="BN82" s="134">
        <v>4.3780000000000001</v>
      </c>
      <c r="BO82" s="98">
        <f t="shared" si="29"/>
        <v>0</v>
      </c>
    </row>
    <row r="83" spans="1:67" ht="20.100000000000001" customHeight="1">
      <c r="A83" s="261" t="s">
        <v>582</v>
      </c>
      <c r="B83" s="19" t="s">
        <v>6</v>
      </c>
      <c r="C83" s="19">
        <v>5</v>
      </c>
      <c r="D83" s="130">
        <f t="shared" si="27"/>
        <v>0</v>
      </c>
      <c r="E83" s="8">
        <v>315</v>
      </c>
      <c r="F83" s="8">
        <f t="shared" si="28"/>
        <v>0</v>
      </c>
      <c r="H83" s="305"/>
      <c r="I83" s="282"/>
      <c r="J83" s="284"/>
      <c r="K83" s="288"/>
      <c r="L83" s="290"/>
      <c r="M83" s="137"/>
      <c r="N83" s="292"/>
      <c r="O83" s="25"/>
      <c r="P83" s="59"/>
      <c r="Q83" s="315"/>
      <c r="R83" s="296"/>
      <c r="S83" s="15"/>
      <c r="T83" s="79"/>
      <c r="U83" s="214"/>
      <c r="W83" s="20"/>
      <c r="X83" s="20"/>
      <c r="Y83" s="20"/>
      <c r="Z83" s="20"/>
      <c r="AA83" s="20"/>
      <c r="AB83" s="48">
        <f>AI83*$D83</f>
        <v>0</v>
      </c>
      <c r="AC83" s="20"/>
      <c r="AD83" s="48"/>
      <c r="AE83" s="48"/>
      <c r="AF83" s="48"/>
      <c r="AG83" s="48"/>
      <c r="AH83" s="48"/>
      <c r="AI83" s="48">
        <v>5</v>
      </c>
      <c r="AJ83" s="48"/>
      <c r="AL83" s="21"/>
      <c r="AM83" s="21"/>
      <c r="AN83" s="21"/>
      <c r="AO83" s="48">
        <f>AZ83*$D83</f>
        <v>0</v>
      </c>
      <c r="AP83" s="21"/>
      <c r="AQ83" s="21"/>
      <c r="AR83" s="48">
        <f>BC83*$D83</f>
        <v>0</v>
      </c>
      <c r="AS83" s="21"/>
      <c r="AT83" s="21"/>
      <c r="AU83" s="21"/>
      <c r="AV83" s="21"/>
      <c r="AW83" s="21"/>
      <c r="AX83" s="21"/>
      <c r="AY83" s="21"/>
      <c r="AZ83" s="48">
        <v>1</v>
      </c>
      <c r="BA83" s="21"/>
      <c r="BB83" s="21"/>
      <c r="BC83" s="48">
        <v>2</v>
      </c>
      <c r="BD83" s="21"/>
      <c r="BE83" s="21"/>
      <c r="BF83" s="21"/>
      <c r="BG83" s="21"/>
      <c r="BI83" s="20"/>
      <c r="BJ83" s="20"/>
      <c r="BK83" s="20"/>
      <c r="BL83" s="20"/>
      <c r="BN83" s="134">
        <v>5.4660000000000002</v>
      </c>
      <c r="BO83" s="98">
        <f t="shared" si="29"/>
        <v>0</v>
      </c>
    </row>
    <row r="84" spans="1:67" ht="20.100000000000001" customHeight="1">
      <c r="A84" s="259" t="s">
        <v>583</v>
      </c>
      <c r="B84" s="18" t="s">
        <v>20</v>
      </c>
      <c r="C84" s="18">
        <v>20</v>
      </c>
      <c r="D84" s="130">
        <f t="shared" si="27"/>
        <v>0</v>
      </c>
      <c r="E84" s="8">
        <v>147.5</v>
      </c>
      <c r="F84" s="8">
        <f t="shared" si="28"/>
        <v>0</v>
      </c>
      <c r="H84" s="305"/>
      <c r="I84" s="282"/>
      <c r="J84" s="284"/>
      <c r="K84" s="288"/>
      <c r="L84" s="290"/>
      <c r="M84" s="137"/>
      <c r="N84" s="292"/>
      <c r="O84" s="25"/>
      <c r="P84" s="59"/>
      <c r="Q84" s="315"/>
      <c r="R84" s="296"/>
      <c r="S84" s="15"/>
      <c r="T84" s="79"/>
      <c r="U84" s="214"/>
      <c r="W84" s="20"/>
      <c r="X84" s="48">
        <f>AE84*$D84</f>
        <v>0</v>
      </c>
      <c r="Y84" s="20"/>
      <c r="Z84" s="20"/>
      <c r="AA84" s="20"/>
      <c r="AB84" s="20"/>
      <c r="AC84" s="20"/>
      <c r="AD84" s="48"/>
      <c r="AE84" s="48">
        <v>20</v>
      </c>
      <c r="AF84" s="48"/>
      <c r="AG84" s="48"/>
      <c r="AH84" s="48"/>
      <c r="AI84" s="48"/>
      <c r="AJ84" s="48"/>
      <c r="AL84" s="48">
        <f>AW84*$D84</f>
        <v>0</v>
      </c>
      <c r="AM84" s="48">
        <f>AX84*$D84</f>
        <v>0</v>
      </c>
      <c r="AN84" s="21"/>
      <c r="AO84" s="21"/>
      <c r="AP84" s="21"/>
      <c r="AQ84" s="21"/>
      <c r="AR84" s="21"/>
      <c r="AS84" s="21"/>
      <c r="AT84" s="21"/>
      <c r="AU84" s="21"/>
      <c r="AV84" s="21"/>
      <c r="AW84" s="48">
        <v>16</v>
      </c>
      <c r="AX84" s="48">
        <v>4</v>
      </c>
      <c r="AY84" s="21"/>
      <c r="AZ84" s="21"/>
      <c r="BA84" s="21"/>
      <c r="BB84" s="21"/>
      <c r="BC84" s="21"/>
      <c r="BD84" s="21"/>
      <c r="BE84" s="21"/>
      <c r="BF84" s="21"/>
      <c r="BG84" s="21"/>
      <c r="BI84" s="20"/>
      <c r="BJ84" s="20"/>
      <c r="BK84" s="20"/>
      <c r="BL84" s="20"/>
      <c r="BN84" s="134">
        <v>1.9710000000000001</v>
      </c>
      <c r="BO84" s="98">
        <f t="shared" si="29"/>
        <v>0</v>
      </c>
    </row>
    <row r="85" spans="1:67" ht="20.100000000000001" customHeight="1">
      <c r="A85" s="259" t="s">
        <v>584</v>
      </c>
      <c r="B85" s="18" t="s">
        <v>21</v>
      </c>
      <c r="C85" s="18">
        <v>20</v>
      </c>
      <c r="D85" s="130">
        <f t="shared" si="27"/>
        <v>0</v>
      </c>
      <c r="E85" s="8">
        <v>192.5</v>
      </c>
      <c r="F85" s="8">
        <f t="shared" si="28"/>
        <v>0</v>
      </c>
      <c r="H85" s="305"/>
      <c r="I85" s="282"/>
      <c r="J85" s="284"/>
      <c r="K85" s="288"/>
      <c r="L85" s="290"/>
      <c r="M85" s="137"/>
      <c r="N85" s="292"/>
      <c r="O85" s="25"/>
      <c r="P85" s="59"/>
      <c r="Q85" s="315"/>
      <c r="R85" s="296"/>
      <c r="S85" s="15"/>
      <c r="T85" s="79"/>
      <c r="U85" s="214"/>
      <c r="W85" s="20"/>
      <c r="X85" s="20"/>
      <c r="Y85" s="48">
        <f>AF85*$D85</f>
        <v>0</v>
      </c>
      <c r="Z85" s="20"/>
      <c r="AA85" s="20"/>
      <c r="AB85" s="20"/>
      <c r="AC85" s="20"/>
      <c r="AD85" s="48"/>
      <c r="AE85" s="48"/>
      <c r="AF85" s="48">
        <v>20</v>
      </c>
      <c r="AG85" s="48"/>
      <c r="AH85" s="48"/>
      <c r="AI85" s="48"/>
      <c r="AJ85" s="48"/>
      <c r="AL85" s="21"/>
      <c r="AM85" s="48">
        <f t="shared" ref="AM85:AN88" si="31">AX85*$D85</f>
        <v>0</v>
      </c>
      <c r="AN85" s="48">
        <f t="shared" si="31"/>
        <v>0</v>
      </c>
      <c r="AO85" s="21"/>
      <c r="AP85" s="21"/>
      <c r="AQ85" s="21"/>
      <c r="AR85" s="21"/>
      <c r="AS85" s="21"/>
      <c r="AT85" s="21"/>
      <c r="AU85" s="21"/>
      <c r="AV85" s="21"/>
      <c r="AW85" s="21"/>
      <c r="AX85" s="48">
        <v>16</v>
      </c>
      <c r="AY85" s="48">
        <v>4</v>
      </c>
      <c r="AZ85" s="21"/>
      <c r="BA85" s="21"/>
      <c r="BB85" s="21"/>
      <c r="BC85" s="21"/>
      <c r="BD85" s="21"/>
      <c r="BE85" s="21"/>
      <c r="BF85" s="21"/>
      <c r="BG85" s="21"/>
      <c r="BI85" s="20"/>
      <c r="BJ85" s="20"/>
      <c r="BK85" s="20"/>
      <c r="BL85" s="20"/>
      <c r="BN85" s="134">
        <v>3.0640000000000001</v>
      </c>
      <c r="BO85" s="98">
        <f t="shared" si="29"/>
        <v>0</v>
      </c>
    </row>
    <row r="86" spans="1:67" ht="20.100000000000001" customHeight="1">
      <c r="A86" s="259" t="s">
        <v>585</v>
      </c>
      <c r="B86" s="18" t="s">
        <v>22</v>
      </c>
      <c r="C86" s="18">
        <v>10</v>
      </c>
      <c r="D86" s="130">
        <f t="shared" si="27"/>
        <v>0</v>
      </c>
      <c r="E86" s="8">
        <v>210</v>
      </c>
      <c r="F86" s="8">
        <f t="shared" si="28"/>
        <v>0</v>
      </c>
      <c r="H86" s="305"/>
      <c r="I86" s="282"/>
      <c r="J86" s="284"/>
      <c r="K86" s="288"/>
      <c r="L86" s="290"/>
      <c r="M86" s="137"/>
      <c r="N86" s="292"/>
      <c r="O86" s="25"/>
      <c r="P86" s="59"/>
      <c r="Q86" s="315"/>
      <c r="R86" s="296"/>
      <c r="S86" s="15"/>
      <c r="T86" s="79"/>
      <c r="U86" s="214"/>
      <c r="W86" s="20"/>
      <c r="X86" s="20"/>
      <c r="Y86" s="20"/>
      <c r="Z86" s="48">
        <f>AG86*$D86</f>
        <v>0</v>
      </c>
      <c r="AA86" s="20"/>
      <c r="AB86" s="20"/>
      <c r="AC86" s="20"/>
      <c r="AD86" s="48"/>
      <c r="AE86" s="48"/>
      <c r="AF86" s="48"/>
      <c r="AG86" s="48">
        <v>10</v>
      </c>
      <c r="AH86" s="48"/>
      <c r="AI86" s="48"/>
      <c r="AJ86" s="48"/>
      <c r="AL86" s="48">
        <f>AW86*$D86</f>
        <v>0</v>
      </c>
      <c r="AM86" s="48">
        <f t="shared" si="31"/>
        <v>0</v>
      </c>
      <c r="AN86" s="48">
        <f t="shared" si="31"/>
        <v>0</v>
      </c>
      <c r="AO86" s="48">
        <f>AZ86*$D86</f>
        <v>0</v>
      </c>
      <c r="AP86" s="21"/>
      <c r="AQ86" s="21"/>
      <c r="AR86" s="21"/>
      <c r="AS86" s="21"/>
      <c r="AT86" s="21"/>
      <c r="AU86" s="21"/>
      <c r="AV86" s="21"/>
      <c r="AW86" s="48">
        <v>1</v>
      </c>
      <c r="AX86" s="48">
        <v>1</v>
      </c>
      <c r="AY86" s="48">
        <v>7</v>
      </c>
      <c r="AZ86" s="48">
        <v>1</v>
      </c>
      <c r="BA86" s="21"/>
      <c r="BB86" s="21"/>
      <c r="BC86" s="21"/>
      <c r="BD86" s="21"/>
      <c r="BE86" s="21"/>
      <c r="BF86" s="21"/>
      <c r="BG86" s="21"/>
      <c r="BI86" s="20"/>
      <c r="BJ86" s="20"/>
      <c r="BK86" s="20"/>
      <c r="BL86" s="20"/>
      <c r="BN86" s="134">
        <v>4.3849999999999998</v>
      </c>
      <c r="BO86" s="98">
        <f t="shared" si="29"/>
        <v>0</v>
      </c>
    </row>
    <row r="87" spans="1:67" ht="20.100000000000001" customHeight="1">
      <c r="A87" s="259" t="s">
        <v>586</v>
      </c>
      <c r="B87" s="18" t="s">
        <v>22</v>
      </c>
      <c r="C87" s="18">
        <v>10</v>
      </c>
      <c r="D87" s="130">
        <f t="shared" si="27"/>
        <v>0</v>
      </c>
      <c r="E87" s="8">
        <v>230</v>
      </c>
      <c r="F87" s="8">
        <f t="shared" si="28"/>
        <v>0</v>
      </c>
      <c r="H87" s="305"/>
      <c r="I87" s="282"/>
      <c r="J87" s="284"/>
      <c r="K87" s="288"/>
      <c r="L87" s="290"/>
      <c r="M87" s="137"/>
      <c r="N87" s="292"/>
      <c r="O87" s="25"/>
      <c r="P87" s="59"/>
      <c r="Q87" s="315"/>
      <c r="R87" s="296"/>
      <c r="S87" s="15"/>
      <c r="T87" s="79"/>
      <c r="U87" s="214"/>
      <c r="W87" s="20"/>
      <c r="X87" s="20"/>
      <c r="Y87" s="20"/>
      <c r="Z87" s="48">
        <f>AG87*$D87</f>
        <v>0</v>
      </c>
      <c r="AA87" s="20"/>
      <c r="AB87" s="20"/>
      <c r="AC87" s="20"/>
      <c r="AD87" s="48"/>
      <c r="AE87" s="48"/>
      <c r="AF87" s="48"/>
      <c r="AG87" s="48">
        <v>10</v>
      </c>
      <c r="AH87" s="48"/>
      <c r="AI87" s="48"/>
      <c r="AJ87" s="48"/>
      <c r="AL87" s="21"/>
      <c r="AM87" s="48">
        <f t="shared" si="31"/>
        <v>0</v>
      </c>
      <c r="AN87" s="48">
        <f t="shared" si="31"/>
        <v>0</v>
      </c>
      <c r="AO87" s="48">
        <f>AZ87*$D87</f>
        <v>0</v>
      </c>
      <c r="AP87" s="21"/>
      <c r="AQ87" s="21"/>
      <c r="AR87" s="21"/>
      <c r="AS87" s="21"/>
      <c r="AT87" s="21"/>
      <c r="AU87" s="21"/>
      <c r="AV87" s="21"/>
      <c r="AW87" s="21"/>
      <c r="AX87" s="48">
        <v>3</v>
      </c>
      <c r="AY87" s="48">
        <v>3</v>
      </c>
      <c r="AZ87" s="48">
        <v>2</v>
      </c>
      <c r="BA87" s="21"/>
      <c r="BB87" s="21"/>
      <c r="BC87" s="21"/>
      <c r="BD87" s="21"/>
      <c r="BE87" s="21"/>
      <c r="BF87" s="21"/>
      <c r="BG87" s="21"/>
      <c r="BI87" s="20"/>
      <c r="BJ87" s="20"/>
      <c r="BK87" s="20"/>
      <c r="BL87" s="20"/>
      <c r="BN87" s="134">
        <v>4.625</v>
      </c>
      <c r="BO87" s="98">
        <f t="shared" si="29"/>
        <v>0</v>
      </c>
    </row>
    <row r="88" spans="1:67" ht="20.100000000000001" customHeight="1">
      <c r="A88" s="267" t="s">
        <v>587</v>
      </c>
      <c r="B88" s="32" t="s">
        <v>23</v>
      </c>
      <c r="C88" s="32">
        <v>10</v>
      </c>
      <c r="D88" s="130">
        <f t="shared" si="27"/>
        <v>0</v>
      </c>
      <c r="E88" s="8">
        <v>270</v>
      </c>
      <c r="F88" s="8">
        <f t="shared" si="28"/>
        <v>0</v>
      </c>
      <c r="H88" s="305"/>
      <c r="I88" s="282"/>
      <c r="J88" s="284"/>
      <c r="K88" s="288"/>
      <c r="L88" s="290"/>
      <c r="M88" s="137"/>
      <c r="N88" s="292"/>
      <c r="O88" s="25"/>
      <c r="P88" s="59"/>
      <c r="Q88" s="315"/>
      <c r="R88" s="296"/>
      <c r="S88" s="15"/>
      <c r="T88" s="79"/>
      <c r="U88" s="214"/>
      <c r="W88" s="20"/>
      <c r="X88" s="20"/>
      <c r="Y88" s="20"/>
      <c r="Z88" s="20"/>
      <c r="AA88" s="48">
        <f>AH88*$D88</f>
        <v>0</v>
      </c>
      <c r="AB88" s="20"/>
      <c r="AC88" s="20"/>
      <c r="AD88" s="48"/>
      <c r="AE88" s="48"/>
      <c r="AF88" s="48"/>
      <c r="AG88" s="48"/>
      <c r="AH88" s="48">
        <v>10</v>
      </c>
      <c r="AI88" s="48"/>
      <c r="AJ88" s="48"/>
      <c r="AL88" s="48">
        <f>AW88*$D88</f>
        <v>0</v>
      </c>
      <c r="AM88" s="48">
        <f t="shared" si="31"/>
        <v>0</v>
      </c>
      <c r="AN88" s="48">
        <f t="shared" si="31"/>
        <v>0</v>
      </c>
      <c r="AO88" s="21"/>
      <c r="AP88" s="21"/>
      <c r="AQ88" s="21"/>
      <c r="AR88" s="21"/>
      <c r="AS88" s="21"/>
      <c r="AT88" s="21"/>
      <c r="AU88" s="21"/>
      <c r="AV88" s="21"/>
      <c r="AW88" s="48">
        <v>2</v>
      </c>
      <c r="AX88" s="48">
        <v>5</v>
      </c>
      <c r="AY88" s="48">
        <v>2</v>
      </c>
      <c r="AZ88" s="21"/>
      <c r="BA88" s="21"/>
      <c r="BB88" s="21"/>
      <c r="BC88" s="21"/>
      <c r="BD88" s="21"/>
      <c r="BE88" s="21"/>
      <c r="BF88" s="21"/>
      <c r="BG88" s="21"/>
      <c r="BI88" s="20"/>
      <c r="BJ88" s="20"/>
      <c r="BK88" s="20"/>
      <c r="BL88" s="20"/>
      <c r="BN88" s="134">
        <v>6</v>
      </c>
      <c r="BO88" s="98">
        <f t="shared" si="29"/>
        <v>0</v>
      </c>
    </row>
    <row r="89" spans="1:67" ht="20.100000000000001" customHeight="1">
      <c r="A89" s="261" t="s">
        <v>588</v>
      </c>
      <c r="B89" s="19" t="s">
        <v>23</v>
      </c>
      <c r="C89" s="19">
        <v>5</v>
      </c>
      <c r="D89" s="130">
        <f t="shared" si="27"/>
        <v>0</v>
      </c>
      <c r="E89" s="8">
        <v>215</v>
      </c>
      <c r="F89" s="8">
        <f t="shared" si="28"/>
        <v>0</v>
      </c>
      <c r="H89" s="305"/>
      <c r="I89" s="282"/>
      <c r="J89" s="284"/>
      <c r="K89" s="288"/>
      <c r="L89" s="290"/>
      <c r="M89" s="137"/>
      <c r="N89" s="292"/>
      <c r="O89" s="25"/>
      <c r="P89" s="59"/>
      <c r="Q89" s="315"/>
      <c r="R89" s="296"/>
      <c r="S89" s="15"/>
      <c r="T89" s="79"/>
      <c r="U89" s="214"/>
      <c r="W89" s="20"/>
      <c r="X89" s="20"/>
      <c r="Y89" s="20"/>
      <c r="Z89" s="20"/>
      <c r="AA89" s="48">
        <f>AH89*$D89</f>
        <v>0</v>
      </c>
      <c r="AB89" s="20"/>
      <c r="AC89" s="20"/>
      <c r="AD89" s="48"/>
      <c r="AE89" s="48"/>
      <c r="AF89" s="48"/>
      <c r="AG89" s="48"/>
      <c r="AH89" s="48">
        <v>5</v>
      </c>
      <c r="AI89" s="48"/>
      <c r="AJ89" s="48"/>
      <c r="AL89" s="21"/>
      <c r="AM89" s="21"/>
      <c r="AN89" s="21"/>
      <c r="AO89" s="48">
        <f>AZ89*$D89</f>
        <v>0</v>
      </c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48">
        <v>3</v>
      </c>
      <c r="BA89" s="21"/>
      <c r="BB89" s="21"/>
      <c r="BC89" s="21"/>
      <c r="BD89" s="21"/>
      <c r="BE89" s="21"/>
      <c r="BF89" s="21"/>
      <c r="BG89" s="21"/>
      <c r="BI89" s="20"/>
      <c r="BJ89" s="20"/>
      <c r="BK89" s="20"/>
      <c r="BL89" s="20"/>
      <c r="BN89" s="134">
        <v>3.6309999999999998</v>
      </c>
      <c r="BO89" s="98">
        <f t="shared" si="29"/>
        <v>0</v>
      </c>
    </row>
    <row r="90" spans="1:67" ht="20.100000000000001" customHeight="1">
      <c r="A90" s="264"/>
      <c r="B90" s="9"/>
      <c r="C90" s="29"/>
      <c r="D90" s="16"/>
      <c r="E90" s="12"/>
      <c r="F90" s="108">
        <f>SUM(F74:F89)</f>
        <v>0</v>
      </c>
      <c r="G90" s="3"/>
      <c r="H90" s="7">
        <f t="shared" ref="H90:R90" si="32">SUM(H74:H89)</f>
        <v>0</v>
      </c>
      <c r="I90" s="7">
        <f t="shared" si="32"/>
        <v>0</v>
      </c>
      <c r="J90" s="7">
        <f t="shared" si="32"/>
        <v>0</v>
      </c>
      <c r="K90" s="7">
        <f t="shared" si="32"/>
        <v>0</v>
      </c>
      <c r="L90" s="7">
        <f t="shared" si="32"/>
        <v>0</v>
      </c>
      <c r="M90" s="7">
        <f t="shared" si="32"/>
        <v>0</v>
      </c>
      <c r="N90" s="7">
        <f t="shared" si="32"/>
        <v>0</v>
      </c>
      <c r="O90" s="7">
        <f t="shared" si="32"/>
        <v>0</v>
      </c>
      <c r="P90" s="7">
        <f t="shared" si="32"/>
        <v>0</v>
      </c>
      <c r="Q90" s="7">
        <f t="shared" si="32"/>
        <v>0</v>
      </c>
      <c r="R90" s="7">
        <f t="shared" si="32"/>
        <v>0</v>
      </c>
      <c r="S90" s="7">
        <f t="shared" ref="S90" si="33">SUM(S74:S89)</f>
        <v>0</v>
      </c>
      <c r="T90" s="7">
        <f>SUM(T74:T89)</f>
        <v>0</v>
      </c>
      <c r="U90" s="7">
        <f>SUM(U74:U89)</f>
        <v>0</v>
      </c>
      <c r="W90" s="20"/>
      <c r="X90" s="7">
        <f>SUM(X74:X89)</f>
        <v>0</v>
      </c>
      <c r="Y90" s="7">
        <f>SUM(Y74:Y89)</f>
        <v>0</v>
      </c>
      <c r="Z90" s="7">
        <f>SUM(Z74:Z89)</f>
        <v>0</v>
      </c>
      <c r="AA90" s="7">
        <f>SUM(AA74:AA89)</f>
        <v>0</v>
      </c>
      <c r="AB90" s="7">
        <f>SUM(AB74:AB89)</f>
        <v>0</v>
      </c>
      <c r="AC90" s="21"/>
      <c r="AD90" s="21"/>
      <c r="AE90" s="21"/>
      <c r="AF90" s="21"/>
      <c r="AG90" s="21"/>
      <c r="AH90" s="21"/>
      <c r="AI90" s="21"/>
      <c r="AJ90" s="21"/>
      <c r="AK90" s="3"/>
      <c r="AL90" s="7">
        <f t="shared" ref="AL90:AO90" si="34">SUM(AL74:AL89)</f>
        <v>0</v>
      </c>
      <c r="AM90" s="7">
        <f t="shared" si="34"/>
        <v>0</v>
      </c>
      <c r="AN90" s="7">
        <f t="shared" si="34"/>
        <v>0</v>
      </c>
      <c r="AO90" s="7">
        <f t="shared" si="34"/>
        <v>0</v>
      </c>
      <c r="AP90" s="21"/>
      <c r="AQ90" s="21"/>
      <c r="AR90" s="7">
        <f>SUM(AR74:AR89)</f>
        <v>0</v>
      </c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3"/>
      <c r="BI90" s="20"/>
      <c r="BJ90" s="20"/>
      <c r="BK90" s="20"/>
      <c r="BL90" s="20"/>
      <c r="BN90" s="51"/>
      <c r="BO90" s="100">
        <f>SUM(BO74:BO89)</f>
        <v>0</v>
      </c>
    </row>
    <row r="91" spans="1:67" ht="20.100000000000001" customHeight="1">
      <c r="A91" s="28" t="s">
        <v>19</v>
      </c>
      <c r="B91" s="16"/>
      <c r="C91" s="16"/>
      <c r="D91" s="16"/>
      <c r="E91" s="12"/>
      <c r="F91" s="12"/>
      <c r="G91" s="3"/>
      <c r="H91" s="16"/>
      <c r="I91" s="16"/>
      <c r="J91" s="16"/>
      <c r="K91" s="16"/>
      <c r="L91" s="16"/>
      <c r="M91" s="16"/>
      <c r="N91" s="16"/>
      <c r="O91" s="17"/>
      <c r="P91" s="16"/>
      <c r="Q91" s="16"/>
      <c r="R91" s="16"/>
      <c r="S91" s="16"/>
      <c r="T91" s="16"/>
      <c r="U91" s="16"/>
      <c r="W91" s="6" t="s">
        <v>61</v>
      </c>
      <c r="X91" s="6" t="s">
        <v>20</v>
      </c>
      <c r="Y91" s="6" t="s">
        <v>21</v>
      </c>
      <c r="Z91" s="6" t="s">
        <v>22</v>
      </c>
      <c r="AA91" s="6" t="s">
        <v>23</v>
      </c>
      <c r="AB91" s="6" t="s">
        <v>6</v>
      </c>
      <c r="AC91" s="6" t="s">
        <v>24</v>
      </c>
      <c r="AD91" s="13" t="s">
        <v>61</v>
      </c>
      <c r="AE91" s="13" t="s">
        <v>20</v>
      </c>
      <c r="AF91" s="13" t="s">
        <v>21</v>
      </c>
      <c r="AG91" s="13" t="s">
        <v>22</v>
      </c>
      <c r="AH91" s="13" t="s">
        <v>23</v>
      </c>
      <c r="AI91" s="13" t="s">
        <v>6</v>
      </c>
      <c r="AJ91" s="13" t="s">
        <v>24</v>
      </c>
      <c r="AK91" s="3"/>
      <c r="AL91" s="6" t="s">
        <v>48</v>
      </c>
      <c r="AM91" s="6" t="s">
        <v>49</v>
      </c>
      <c r="AN91" s="6" t="s">
        <v>50</v>
      </c>
      <c r="AO91" s="6" t="s">
        <v>52</v>
      </c>
      <c r="AP91" s="6" t="s">
        <v>54</v>
      </c>
      <c r="AQ91" s="6" t="s">
        <v>55</v>
      </c>
      <c r="AR91" s="6" t="s">
        <v>56</v>
      </c>
      <c r="AS91" s="6" t="s">
        <v>57</v>
      </c>
      <c r="AT91" s="6" t="s">
        <v>58</v>
      </c>
      <c r="AU91" s="6" t="s">
        <v>239</v>
      </c>
      <c r="AV91" s="6" t="s">
        <v>240</v>
      </c>
      <c r="AW91" s="13" t="s">
        <v>48</v>
      </c>
      <c r="AX91" s="13" t="s">
        <v>49</v>
      </c>
      <c r="AY91" s="13" t="s">
        <v>50</v>
      </c>
      <c r="AZ91" s="13" t="s">
        <v>52</v>
      </c>
      <c r="BA91" s="13" t="s">
        <v>54</v>
      </c>
      <c r="BB91" s="13" t="s">
        <v>55</v>
      </c>
      <c r="BC91" s="13" t="s">
        <v>56</v>
      </c>
      <c r="BD91" s="13" t="s">
        <v>57</v>
      </c>
      <c r="BE91" s="13" t="s">
        <v>58</v>
      </c>
      <c r="BF91" s="13" t="s">
        <v>239</v>
      </c>
      <c r="BG91" s="13" t="s">
        <v>240</v>
      </c>
      <c r="BH91" s="3"/>
      <c r="BI91" s="174" t="s">
        <v>50</v>
      </c>
      <c r="BJ91" s="174" t="s">
        <v>52</v>
      </c>
      <c r="BK91" s="13" t="s">
        <v>50</v>
      </c>
      <c r="BL91" s="13" t="s">
        <v>52</v>
      </c>
      <c r="BN91" s="73" t="s">
        <v>68</v>
      </c>
      <c r="BO91" s="73" t="s">
        <v>69</v>
      </c>
    </row>
    <row r="92" spans="1:67" ht="20.100000000000001" customHeight="1">
      <c r="A92" s="258" t="s">
        <v>589</v>
      </c>
      <c r="B92" s="19" t="s">
        <v>208</v>
      </c>
      <c r="C92" s="19">
        <v>15</v>
      </c>
      <c r="D92" s="107">
        <f>SUM(H92:U92)</f>
        <v>0</v>
      </c>
      <c r="E92" s="8">
        <v>540</v>
      </c>
      <c r="F92" s="8">
        <f t="shared" ref="F92:F135" si="35">D92*E92*(100-$D$2)/100</f>
        <v>0</v>
      </c>
      <c r="H92" s="305"/>
      <c r="I92" s="282"/>
      <c r="J92" s="284"/>
      <c r="K92" s="288"/>
      <c r="L92" s="290"/>
      <c r="M92" s="137"/>
      <c r="N92" s="292"/>
      <c r="O92" s="25"/>
      <c r="P92" s="59"/>
      <c r="Q92" s="315"/>
      <c r="R92" s="296"/>
      <c r="S92" s="15"/>
      <c r="T92" s="79"/>
      <c r="U92" s="214"/>
      <c r="W92" s="20"/>
      <c r="X92" s="20"/>
      <c r="Y92" s="48">
        <f>AF92*$D92</f>
        <v>0</v>
      </c>
      <c r="Z92" s="48">
        <f>AG92*$D92</f>
        <v>0</v>
      </c>
      <c r="AA92" s="48">
        <f>AH92*$D92</f>
        <v>0</v>
      </c>
      <c r="AB92" s="20"/>
      <c r="AC92" s="20"/>
      <c r="AD92" s="48"/>
      <c r="AE92" s="48"/>
      <c r="AF92" s="48">
        <v>2</v>
      </c>
      <c r="AG92" s="48">
        <v>11</v>
      </c>
      <c r="AH92" s="48">
        <v>2</v>
      </c>
      <c r="AI92" s="48"/>
      <c r="AJ92" s="48"/>
      <c r="AL92" s="48">
        <f>AW92*$D92</f>
        <v>0</v>
      </c>
      <c r="AM92" s="48">
        <f>AX92*$D92</f>
        <v>0</v>
      </c>
      <c r="AN92" s="48">
        <f>AY92*$D92</f>
        <v>0</v>
      </c>
      <c r="AO92" s="48">
        <f>AZ92*$D92</f>
        <v>0</v>
      </c>
      <c r="AP92" s="48">
        <f>BA92*$D92</f>
        <v>0</v>
      </c>
      <c r="AQ92" s="21"/>
      <c r="AR92" s="21"/>
      <c r="AS92" s="21"/>
      <c r="AT92" s="21"/>
      <c r="AU92" s="21"/>
      <c r="AV92" s="21"/>
      <c r="AW92" s="59">
        <v>1</v>
      </c>
      <c r="AX92" s="59">
        <v>2</v>
      </c>
      <c r="AY92" s="59">
        <v>7</v>
      </c>
      <c r="AZ92" s="59">
        <v>3</v>
      </c>
      <c r="BA92" s="59">
        <v>2</v>
      </c>
      <c r="BB92" s="21"/>
      <c r="BC92" s="21"/>
      <c r="BD92" s="21"/>
      <c r="BE92" s="21"/>
      <c r="BF92" s="21"/>
      <c r="BG92" s="21"/>
      <c r="BI92" s="20"/>
      <c r="BJ92" s="20"/>
      <c r="BK92" s="20"/>
      <c r="BL92" s="20"/>
      <c r="BN92" s="134">
        <v>12.5</v>
      </c>
      <c r="BO92" s="98">
        <f t="shared" ref="BO92:BO135" si="36">BN92*D92</f>
        <v>0</v>
      </c>
    </row>
    <row r="93" spans="1:67" ht="20.100000000000001" customHeight="1">
      <c r="A93" s="258" t="s">
        <v>590</v>
      </c>
      <c r="B93" s="19" t="s">
        <v>23</v>
      </c>
      <c r="C93" s="19">
        <v>1</v>
      </c>
      <c r="D93" s="107">
        <f t="shared" ref="D93:D135" si="37">SUM(H93:U93)</f>
        <v>0</v>
      </c>
      <c r="E93" s="8">
        <v>65</v>
      </c>
      <c r="F93" s="8">
        <f t="shared" si="35"/>
        <v>0</v>
      </c>
      <c r="H93" s="305"/>
      <c r="I93" s="282"/>
      <c r="J93" s="284"/>
      <c r="K93" s="288"/>
      <c r="L93" s="290"/>
      <c r="M93" s="137"/>
      <c r="N93" s="292"/>
      <c r="O93" s="25"/>
      <c r="P93" s="59"/>
      <c r="Q93" s="315"/>
      <c r="R93" s="296"/>
      <c r="S93" s="15"/>
      <c r="T93" s="79"/>
      <c r="U93" s="214"/>
      <c r="W93" s="20"/>
      <c r="X93" s="20"/>
      <c r="Y93" s="20"/>
      <c r="Z93" s="20"/>
      <c r="AA93" s="48">
        <f t="shared" ref="AA93:AA101" si="38">AH93*$D93</f>
        <v>0</v>
      </c>
      <c r="AB93" s="20"/>
      <c r="AC93" s="20"/>
      <c r="AD93" s="48"/>
      <c r="AE93" s="48"/>
      <c r="AF93" s="48"/>
      <c r="AG93" s="48"/>
      <c r="AH93" s="48">
        <v>1</v>
      </c>
      <c r="AI93" s="48"/>
      <c r="AJ93" s="48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I93" s="48">
        <f>BK93*$D93</f>
        <v>0</v>
      </c>
      <c r="BJ93" s="20"/>
      <c r="BK93" s="48">
        <v>3</v>
      </c>
      <c r="BL93" s="20"/>
      <c r="BN93" s="134">
        <v>0.9</v>
      </c>
      <c r="BO93" s="98">
        <f t="shared" si="36"/>
        <v>0</v>
      </c>
    </row>
    <row r="94" spans="1:67" ht="20.100000000000001" customHeight="1">
      <c r="A94" s="258" t="s">
        <v>591</v>
      </c>
      <c r="B94" s="19" t="s">
        <v>23</v>
      </c>
      <c r="C94" s="19">
        <v>1</v>
      </c>
      <c r="D94" s="107">
        <f t="shared" si="37"/>
        <v>0</v>
      </c>
      <c r="E94" s="8">
        <v>72.5</v>
      </c>
      <c r="F94" s="8">
        <f t="shared" si="35"/>
        <v>0</v>
      </c>
      <c r="H94" s="305"/>
      <c r="I94" s="282"/>
      <c r="J94" s="284"/>
      <c r="K94" s="288"/>
      <c r="L94" s="290"/>
      <c r="M94" s="137"/>
      <c r="N94" s="292"/>
      <c r="O94" s="25"/>
      <c r="P94" s="59"/>
      <c r="Q94" s="315"/>
      <c r="R94" s="296"/>
      <c r="S94" s="15"/>
      <c r="T94" s="79"/>
      <c r="U94" s="214"/>
      <c r="W94" s="20"/>
      <c r="X94" s="20"/>
      <c r="Y94" s="20"/>
      <c r="Z94" s="20"/>
      <c r="AA94" s="48">
        <f t="shared" si="38"/>
        <v>0</v>
      </c>
      <c r="AB94" s="20"/>
      <c r="AC94" s="20"/>
      <c r="AD94" s="48"/>
      <c r="AE94" s="48"/>
      <c r="AF94" s="48"/>
      <c r="AG94" s="48"/>
      <c r="AH94" s="48">
        <v>1</v>
      </c>
      <c r="AI94" s="48"/>
      <c r="AJ94" s="48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I94" s="48">
        <f>BK94*$D94</f>
        <v>0</v>
      </c>
      <c r="BJ94" s="20"/>
      <c r="BK94" s="48">
        <v>3</v>
      </c>
      <c r="BL94" s="20"/>
      <c r="BN94" s="134">
        <v>1.1000000000000001</v>
      </c>
      <c r="BO94" s="98">
        <f t="shared" si="36"/>
        <v>0</v>
      </c>
    </row>
    <row r="95" spans="1:67" ht="20.100000000000001" customHeight="1">
      <c r="A95" s="258" t="s">
        <v>592</v>
      </c>
      <c r="B95" s="19" t="s">
        <v>23</v>
      </c>
      <c r="C95" s="19">
        <v>1</v>
      </c>
      <c r="D95" s="107">
        <f t="shared" si="37"/>
        <v>0</v>
      </c>
      <c r="E95" s="8">
        <v>72.5</v>
      </c>
      <c r="F95" s="8">
        <f t="shared" si="35"/>
        <v>0</v>
      </c>
      <c r="H95" s="305"/>
      <c r="I95" s="282"/>
      <c r="J95" s="284"/>
      <c r="K95" s="288"/>
      <c r="L95" s="290"/>
      <c r="M95" s="137"/>
      <c r="N95" s="292"/>
      <c r="O95" s="25"/>
      <c r="P95" s="59"/>
      <c r="Q95" s="315"/>
      <c r="R95" s="296"/>
      <c r="S95" s="15"/>
      <c r="T95" s="79"/>
      <c r="U95" s="214"/>
      <c r="W95" s="20"/>
      <c r="X95" s="20"/>
      <c r="Y95" s="20"/>
      <c r="Z95" s="20"/>
      <c r="AA95" s="48">
        <f t="shared" si="38"/>
        <v>0</v>
      </c>
      <c r="AB95" s="20"/>
      <c r="AC95" s="20"/>
      <c r="AD95" s="48"/>
      <c r="AE95" s="48"/>
      <c r="AF95" s="48"/>
      <c r="AG95" s="48"/>
      <c r="AH95" s="48">
        <v>1</v>
      </c>
      <c r="AI95" s="48"/>
      <c r="AJ95" s="48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I95" s="48">
        <f>BK95*$D95</f>
        <v>0</v>
      </c>
      <c r="BJ95" s="20"/>
      <c r="BK95" s="48">
        <v>3</v>
      </c>
      <c r="BL95" s="20"/>
      <c r="BN95" s="134">
        <v>1.1000000000000001</v>
      </c>
      <c r="BO95" s="98">
        <f t="shared" si="36"/>
        <v>0</v>
      </c>
    </row>
    <row r="96" spans="1:67" ht="20.100000000000001" customHeight="1">
      <c r="A96" s="258" t="s">
        <v>593</v>
      </c>
      <c r="B96" s="19" t="s">
        <v>23</v>
      </c>
      <c r="C96" s="19">
        <v>1</v>
      </c>
      <c r="D96" s="107">
        <f t="shared" si="37"/>
        <v>0</v>
      </c>
      <c r="E96" s="8">
        <v>65</v>
      </c>
      <c r="F96" s="8">
        <f t="shared" si="35"/>
        <v>0</v>
      </c>
      <c r="H96" s="305"/>
      <c r="I96" s="282"/>
      <c r="J96" s="284"/>
      <c r="K96" s="288"/>
      <c r="L96" s="290"/>
      <c r="M96" s="137"/>
      <c r="N96" s="292"/>
      <c r="O96" s="25"/>
      <c r="P96" s="59"/>
      <c r="Q96" s="315"/>
      <c r="R96" s="296"/>
      <c r="S96" s="15"/>
      <c r="T96" s="79"/>
      <c r="U96" s="214"/>
      <c r="W96" s="20"/>
      <c r="X96" s="20"/>
      <c r="Y96" s="20"/>
      <c r="Z96" s="20"/>
      <c r="AA96" s="48">
        <f t="shared" si="38"/>
        <v>0</v>
      </c>
      <c r="AB96" s="20"/>
      <c r="AC96" s="20"/>
      <c r="AD96" s="48"/>
      <c r="AE96" s="48"/>
      <c r="AF96" s="48"/>
      <c r="AG96" s="48"/>
      <c r="AH96" s="48">
        <v>1</v>
      </c>
      <c r="AI96" s="48"/>
      <c r="AJ96" s="48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I96" s="48">
        <f>BK96*$D96</f>
        <v>0</v>
      </c>
      <c r="BJ96" s="20" t="s">
        <v>197</v>
      </c>
      <c r="BK96" s="48">
        <v>3</v>
      </c>
      <c r="BL96" s="20"/>
      <c r="BN96" s="134">
        <v>1</v>
      </c>
      <c r="BO96" s="98">
        <f t="shared" si="36"/>
        <v>0</v>
      </c>
    </row>
    <row r="97" spans="1:67" ht="20.100000000000001" customHeight="1">
      <c r="A97" s="258" t="s">
        <v>594</v>
      </c>
      <c r="B97" s="19" t="s">
        <v>23</v>
      </c>
      <c r="C97" s="19">
        <v>2</v>
      </c>
      <c r="D97" s="107">
        <f t="shared" si="37"/>
        <v>0</v>
      </c>
      <c r="E97" s="8">
        <v>135</v>
      </c>
      <c r="F97" s="8">
        <f t="shared" si="35"/>
        <v>0</v>
      </c>
      <c r="H97" s="305"/>
      <c r="I97" s="282"/>
      <c r="J97" s="284"/>
      <c r="K97" s="288"/>
      <c r="L97" s="290"/>
      <c r="M97" s="137"/>
      <c r="N97" s="292"/>
      <c r="O97" s="25"/>
      <c r="P97" s="59"/>
      <c r="Q97" s="315"/>
      <c r="R97" s="296"/>
      <c r="S97" s="15"/>
      <c r="T97" s="79"/>
      <c r="U97" s="214"/>
      <c r="W97" s="20"/>
      <c r="X97" s="20"/>
      <c r="Y97" s="20"/>
      <c r="Z97" s="20"/>
      <c r="AA97" s="48">
        <f t="shared" si="38"/>
        <v>0</v>
      </c>
      <c r="AB97" s="20"/>
      <c r="AC97" s="20"/>
      <c r="AD97" s="48"/>
      <c r="AE97" s="48"/>
      <c r="AF97" s="48"/>
      <c r="AG97" s="48"/>
      <c r="AH97" s="48">
        <v>2</v>
      </c>
      <c r="AI97" s="48"/>
      <c r="AJ97" s="48"/>
      <c r="AL97" s="21"/>
      <c r="AM97" s="21"/>
      <c r="AN97" s="21"/>
      <c r="AO97" s="21"/>
      <c r="AP97" s="21"/>
      <c r="AQ97" s="48">
        <f>BB97*$D97</f>
        <v>0</v>
      </c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59">
        <v>2</v>
      </c>
      <c r="BC97" s="21"/>
      <c r="BD97" s="21"/>
      <c r="BE97" s="21"/>
      <c r="BF97" s="21"/>
      <c r="BG97" s="21"/>
      <c r="BI97" s="20"/>
      <c r="BJ97" s="20"/>
      <c r="BK97" s="20"/>
      <c r="BL97" s="20"/>
      <c r="BN97" s="134">
        <v>2.2000000000000002</v>
      </c>
      <c r="BO97" s="98">
        <f t="shared" si="36"/>
        <v>0</v>
      </c>
    </row>
    <row r="98" spans="1:67" ht="20.100000000000001" customHeight="1">
      <c r="A98" s="258" t="s">
        <v>595</v>
      </c>
      <c r="B98" s="19" t="s">
        <v>23</v>
      </c>
      <c r="C98" s="19">
        <v>1</v>
      </c>
      <c r="D98" s="107">
        <f t="shared" si="37"/>
        <v>0</v>
      </c>
      <c r="E98" s="8">
        <v>50</v>
      </c>
      <c r="F98" s="8">
        <f t="shared" si="35"/>
        <v>0</v>
      </c>
      <c r="H98" s="305"/>
      <c r="I98" s="282"/>
      <c r="J98" s="284"/>
      <c r="K98" s="288"/>
      <c r="L98" s="290"/>
      <c r="M98" s="137"/>
      <c r="N98" s="292"/>
      <c r="O98" s="25"/>
      <c r="P98" s="59"/>
      <c r="Q98" s="315"/>
      <c r="R98" s="296"/>
      <c r="S98" s="15"/>
      <c r="T98" s="79"/>
      <c r="U98" s="214"/>
      <c r="W98" s="20"/>
      <c r="X98" s="20"/>
      <c r="Y98" s="20"/>
      <c r="Z98" s="20"/>
      <c r="AA98" s="48">
        <f t="shared" si="38"/>
        <v>0</v>
      </c>
      <c r="AB98" s="20"/>
      <c r="AC98" s="20"/>
      <c r="AD98" s="48"/>
      <c r="AE98" s="48"/>
      <c r="AF98" s="48"/>
      <c r="AG98" s="48"/>
      <c r="AH98" s="48">
        <v>1</v>
      </c>
      <c r="AI98" s="48"/>
      <c r="AJ98" s="48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I98" s="48">
        <f>BK98*$D98</f>
        <v>0</v>
      </c>
      <c r="BJ98" s="20"/>
      <c r="BK98" s="48">
        <v>3</v>
      </c>
      <c r="BL98" s="20"/>
      <c r="BN98" s="134">
        <v>0.65</v>
      </c>
      <c r="BO98" s="98">
        <f t="shared" si="36"/>
        <v>0</v>
      </c>
    </row>
    <row r="99" spans="1:67" ht="20.100000000000001" customHeight="1">
      <c r="A99" s="258" t="s">
        <v>596</v>
      </c>
      <c r="B99" s="19" t="s">
        <v>23</v>
      </c>
      <c r="C99" s="19">
        <v>1</v>
      </c>
      <c r="D99" s="107">
        <f t="shared" si="37"/>
        <v>0</v>
      </c>
      <c r="E99" s="8">
        <v>50</v>
      </c>
      <c r="F99" s="8">
        <f t="shared" si="35"/>
        <v>0</v>
      </c>
      <c r="H99" s="305"/>
      <c r="I99" s="282"/>
      <c r="J99" s="284"/>
      <c r="K99" s="288"/>
      <c r="L99" s="290"/>
      <c r="M99" s="137"/>
      <c r="N99" s="292"/>
      <c r="O99" s="25"/>
      <c r="P99" s="59"/>
      <c r="Q99" s="315"/>
      <c r="R99" s="296"/>
      <c r="S99" s="15"/>
      <c r="T99" s="79"/>
      <c r="U99" s="214"/>
      <c r="W99" s="20"/>
      <c r="X99" s="20"/>
      <c r="Y99" s="20"/>
      <c r="Z99" s="20"/>
      <c r="AA99" s="48">
        <f t="shared" si="38"/>
        <v>0</v>
      </c>
      <c r="AB99" s="20"/>
      <c r="AC99" s="20"/>
      <c r="AD99" s="48"/>
      <c r="AE99" s="48"/>
      <c r="AF99" s="48"/>
      <c r="AG99" s="48"/>
      <c r="AH99" s="48">
        <v>1</v>
      </c>
      <c r="AI99" s="48"/>
      <c r="AJ99" s="48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I99" s="48">
        <f t="shared" ref="BI99:BI101" si="39">BK99*$D99</f>
        <v>0</v>
      </c>
      <c r="BJ99" s="20"/>
      <c r="BK99" s="48">
        <v>3</v>
      </c>
      <c r="BL99" s="20"/>
      <c r="BN99" s="134">
        <v>0.65</v>
      </c>
      <c r="BO99" s="98">
        <f t="shared" si="36"/>
        <v>0</v>
      </c>
    </row>
    <row r="100" spans="1:67" ht="20.100000000000001" customHeight="1">
      <c r="A100" s="258" t="s">
        <v>597</v>
      </c>
      <c r="B100" s="19" t="s">
        <v>23</v>
      </c>
      <c r="C100" s="19">
        <v>1</v>
      </c>
      <c r="D100" s="107">
        <f t="shared" si="37"/>
        <v>0</v>
      </c>
      <c r="E100" s="8">
        <v>50</v>
      </c>
      <c r="F100" s="8">
        <f t="shared" si="35"/>
        <v>0</v>
      </c>
      <c r="H100" s="305"/>
      <c r="I100" s="282"/>
      <c r="J100" s="284"/>
      <c r="K100" s="288"/>
      <c r="L100" s="290"/>
      <c r="M100" s="137"/>
      <c r="N100" s="292"/>
      <c r="O100" s="25"/>
      <c r="P100" s="59"/>
      <c r="Q100" s="315"/>
      <c r="R100" s="296"/>
      <c r="S100" s="15"/>
      <c r="T100" s="79"/>
      <c r="U100" s="214"/>
      <c r="W100" s="20"/>
      <c r="X100" s="20"/>
      <c r="Y100" s="20"/>
      <c r="Z100" s="20"/>
      <c r="AA100" s="48">
        <f t="shared" si="38"/>
        <v>0</v>
      </c>
      <c r="AB100" s="20"/>
      <c r="AC100" s="20"/>
      <c r="AD100" s="48"/>
      <c r="AE100" s="48"/>
      <c r="AF100" s="48"/>
      <c r="AG100" s="48"/>
      <c r="AH100" s="48">
        <v>1</v>
      </c>
      <c r="AI100" s="48"/>
      <c r="AJ100" s="48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I100" s="48">
        <f t="shared" si="39"/>
        <v>0</v>
      </c>
      <c r="BJ100" s="20"/>
      <c r="BK100" s="48">
        <v>3</v>
      </c>
      <c r="BL100" s="20"/>
      <c r="BN100" s="134">
        <v>0.6</v>
      </c>
      <c r="BO100" s="98">
        <f t="shared" si="36"/>
        <v>0</v>
      </c>
    </row>
    <row r="101" spans="1:67" ht="20.100000000000001" customHeight="1">
      <c r="A101" s="258" t="s">
        <v>598</v>
      </c>
      <c r="B101" s="19" t="s">
        <v>23</v>
      </c>
      <c r="C101" s="19">
        <v>1</v>
      </c>
      <c r="D101" s="107">
        <f t="shared" si="37"/>
        <v>0</v>
      </c>
      <c r="E101" s="8">
        <v>50</v>
      </c>
      <c r="F101" s="8">
        <f t="shared" si="35"/>
        <v>0</v>
      </c>
      <c r="H101" s="305"/>
      <c r="I101" s="282"/>
      <c r="J101" s="284"/>
      <c r="K101" s="288"/>
      <c r="L101" s="290"/>
      <c r="M101" s="137"/>
      <c r="N101" s="292"/>
      <c r="O101" s="25"/>
      <c r="P101" s="59"/>
      <c r="Q101" s="315"/>
      <c r="R101" s="296"/>
      <c r="S101" s="15"/>
      <c r="T101" s="79"/>
      <c r="U101" s="214"/>
      <c r="W101" s="20"/>
      <c r="X101" s="20"/>
      <c r="Y101" s="20"/>
      <c r="Z101" s="20"/>
      <c r="AA101" s="48">
        <f t="shared" si="38"/>
        <v>0</v>
      </c>
      <c r="AB101" s="20"/>
      <c r="AC101" s="20"/>
      <c r="AD101" s="48"/>
      <c r="AE101" s="48"/>
      <c r="AF101" s="48"/>
      <c r="AG101" s="48"/>
      <c r="AH101" s="48">
        <v>1</v>
      </c>
      <c r="AI101" s="48"/>
      <c r="AJ101" s="48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I101" s="48">
        <f t="shared" si="39"/>
        <v>0</v>
      </c>
      <c r="BJ101" s="20"/>
      <c r="BK101" s="48">
        <v>3</v>
      </c>
      <c r="BL101" s="20"/>
      <c r="BN101" s="134">
        <v>0.6</v>
      </c>
      <c r="BO101" s="98">
        <f t="shared" si="36"/>
        <v>0</v>
      </c>
    </row>
    <row r="102" spans="1:67" ht="20.100000000000001" customHeight="1">
      <c r="A102" s="258" t="s">
        <v>599</v>
      </c>
      <c r="B102" s="19" t="s">
        <v>23</v>
      </c>
      <c r="C102" s="19">
        <v>2</v>
      </c>
      <c r="D102" s="107">
        <f t="shared" si="37"/>
        <v>0</v>
      </c>
      <c r="E102" s="8">
        <v>85</v>
      </c>
      <c r="F102" s="8">
        <f t="shared" si="35"/>
        <v>0</v>
      </c>
      <c r="H102" s="305"/>
      <c r="I102" s="282"/>
      <c r="J102" s="284"/>
      <c r="K102" s="288"/>
      <c r="L102" s="290"/>
      <c r="M102" s="137"/>
      <c r="N102" s="292"/>
      <c r="O102" s="25"/>
      <c r="P102" s="59"/>
      <c r="Q102" s="315"/>
      <c r="R102" s="296"/>
      <c r="S102" s="15"/>
      <c r="T102" s="79"/>
      <c r="U102" s="214"/>
      <c r="W102" s="20"/>
      <c r="X102" s="20"/>
      <c r="Y102" s="20"/>
      <c r="Z102" s="20"/>
      <c r="AA102" s="48">
        <f>AH102*$D102</f>
        <v>0</v>
      </c>
      <c r="AB102" s="20"/>
      <c r="AC102" s="20"/>
      <c r="AD102" s="48"/>
      <c r="AE102" s="48"/>
      <c r="AF102" s="48"/>
      <c r="AG102" s="48"/>
      <c r="AH102" s="48">
        <v>2</v>
      </c>
      <c r="AI102" s="48"/>
      <c r="AJ102" s="48"/>
      <c r="AL102" s="21"/>
      <c r="AM102" s="48">
        <f>AX102*$D102</f>
        <v>0</v>
      </c>
      <c r="AN102" s="48">
        <f>AY102*$D102</f>
        <v>0</v>
      </c>
      <c r="AO102" s="21"/>
      <c r="AP102" s="21"/>
      <c r="AQ102" s="21"/>
      <c r="AR102" s="21"/>
      <c r="AS102" s="21"/>
      <c r="AT102" s="21"/>
      <c r="AU102" s="21"/>
      <c r="AV102" s="21"/>
      <c r="AW102" s="21"/>
      <c r="AX102" s="59">
        <v>1</v>
      </c>
      <c r="AY102" s="59">
        <v>1</v>
      </c>
      <c r="AZ102" s="21"/>
      <c r="BA102" s="21"/>
      <c r="BB102" s="21"/>
      <c r="BC102" s="21"/>
      <c r="BD102" s="21"/>
      <c r="BE102" s="21"/>
      <c r="BF102" s="21"/>
      <c r="BG102" s="21"/>
      <c r="BI102" s="20"/>
      <c r="BJ102" s="20"/>
      <c r="BK102" s="20"/>
      <c r="BL102" s="20"/>
      <c r="BN102" s="134">
        <v>1.1000000000000001</v>
      </c>
      <c r="BO102" s="98">
        <f t="shared" si="36"/>
        <v>0</v>
      </c>
    </row>
    <row r="103" spans="1:67" ht="20.100000000000001" customHeight="1">
      <c r="A103" s="258" t="s">
        <v>600</v>
      </c>
      <c r="B103" s="19" t="s">
        <v>22</v>
      </c>
      <c r="C103" s="19">
        <v>5</v>
      </c>
      <c r="D103" s="107">
        <f t="shared" si="37"/>
        <v>0</v>
      </c>
      <c r="E103" s="8">
        <v>80</v>
      </c>
      <c r="F103" s="8">
        <f t="shared" si="35"/>
        <v>0</v>
      </c>
      <c r="H103" s="305"/>
      <c r="I103" s="282"/>
      <c r="J103" s="284"/>
      <c r="K103" s="288"/>
      <c r="L103" s="290"/>
      <c r="M103" s="137"/>
      <c r="N103" s="292"/>
      <c r="O103" s="25"/>
      <c r="P103" s="59"/>
      <c r="Q103" s="315"/>
      <c r="R103" s="296"/>
      <c r="S103" s="15"/>
      <c r="T103" s="79"/>
      <c r="U103" s="214"/>
      <c r="W103" s="20"/>
      <c r="X103" s="20"/>
      <c r="Y103" s="20"/>
      <c r="Z103" s="48">
        <f>AG103*$D103</f>
        <v>0</v>
      </c>
      <c r="AA103" s="20"/>
      <c r="AB103" s="20"/>
      <c r="AC103" s="20"/>
      <c r="AD103" s="48"/>
      <c r="AE103" s="48"/>
      <c r="AF103" s="48"/>
      <c r="AG103" s="48">
        <v>5</v>
      </c>
      <c r="AH103" s="48"/>
      <c r="AI103" s="48"/>
      <c r="AJ103" s="48"/>
      <c r="AL103" s="48">
        <f>AW103*$D103</f>
        <v>0</v>
      </c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59">
        <v>5</v>
      </c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I103" s="20"/>
      <c r="BJ103" s="20"/>
      <c r="BK103" s="20"/>
      <c r="BL103" s="20"/>
      <c r="BN103" s="134">
        <v>1.6</v>
      </c>
      <c r="BO103" s="98">
        <f t="shared" si="36"/>
        <v>0</v>
      </c>
    </row>
    <row r="104" spans="1:67" ht="20.100000000000001" customHeight="1">
      <c r="A104" s="258" t="s">
        <v>601</v>
      </c>
      <c r="B104" s="19" t="s">
        <v>20</v>
      </c>
      <c r="C104" s="19">
        <v>4</v>
      </c>
      <c r="D104" s="107">
        <f t="shared" si="37"/>
        <v>0</v>
      </c>
      <c r="E104" s="8">
        <v>27.5</v>
      </c>
      <c r="F104" s="8">
        <f>D104*E104*(100-$D$2)/100</f>
        <v>0</v>
      </c>
      <c r="H104" s="305"/>
      <c r="I104" s="282"/>
      <c r="J104" s="284"/>
      <c r="K104" s="288"/>
      <c r="L104" s="290"/>
      <c r="M104" s="137"/>
      <c r="N104" s="292"/>
      <c r="O104" s="25"/>
      <c r="P104" s="59"/>
      <c r="Q104" s="315"/>
      <c r="R104" s="296"/>
      <c r="S104" s="15"/>
      <c r="T104" s="79"/>
      <c r="U104" s="214"/>
      <c r="W104" s="20"/>
      <c r="X104" s="48">
        <f>AE104*$D104</f>
        <v>0</v>
      </c>
      <c r="Y104" s="20"/>
      <c r="Z104" s="20"/>
      <c r="AA104" s="20"/>
      <c r="AB104" s="20"/>
      <c r="AC104" s="20"/>
      <c r="AD104" s="48"/>
      <c r="AE104" s="48">
        <v>4</v>
      </c>
      <c r="AF104" s="48"/>
      <c r="AG104" s="48"/>
      <c r="AH104" s="48"/>
      <c r="AI104" s="48"/>
      <c r="AJ104" s="48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I104" s="48">
        <f>BK104*$D104</f>
        <v>0</v>
      </c>
      <c r="BJ104" s="20"/>
      <c r="BK104" s="48">
        <v>8</v>
      </c>
      <c r="BL104" s="20"/>
      <c r="BN104" s="134">
        <v>0.2</v>
      </c>
      <c r="BO104" s="98">
        <f>BN104*D104</f>
        <v>0</v>
      </c>
    </row>
    <row r="105" spans="1:67" ht="20.100000000000001" customHeight="1">
      <c r="A105" s="258" t="s">
        <v>602</v>
      </c>
      <c r="B105" s="19" t="s">
        <v>21</v>
      </c>
      <c r="C105" s="19">
        <v>4</v>
      </c>
      <c r="D105" s="107">
        <f t="shared" si="37"/>
        <v>0</v>
      </c>
      <c r="E105" s="8">
        <v>45</v>
      </c>
      <c r="F105" s="8">
        <f>D105*E105*(100-$D$2)/100</f>
        <v>0</v>
      </c>
      <c r="H105" s="305"/>
      <c r="I105" s="282"/>
      <c r="J105" s="284"/>
      <c r="K105" s="288"/>
      <c r="L105" s="290"/>
      <c r="M105" s="137"/>
      <c r="N105" s="292"/>
      <c r="O105" s="25"/>
      <c r="P105" s="59"/>
      <c r="Q105" s="315"/>
      <c r="R105" s="296"/>
      <c r="S105" s="15"/>
      <c r="T105" s="79"/>
      <c r="U105" s="214"/>
      <c r="W105" s="20"/>
      <c r="X105" s="20"/>
      <c r="Y105" s="48">
        <f>AF105*$D105</f>
        <v>0</v>
      </c>
      <c r="Z105" s="20"/>
      <c r="AA105" s="20"/>
      <c r="AB105" s="20"/>
      <c r="AC105" s="20"/>
      <c r="AD105" s="48"/>
      <c r="AE105" s="48"/>
      <c r="AF105" s="48">
        <v>4</v>
      </c>
      <c r="AG105" s="48"/>
      <c r="AH105" s="48"/>
      <c r="AI105" s="48"/>
      <c r="AJ105" s="48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I105" s="48">
        <f>BK105*$D105</f>
        <v>0</v>
      </c>
      <c r="BJ105" s="20"/>
      <c r="BK105" s="48">
        <v>8</v>
      </c>
      <c r="BL105" s="20"/>
      <c r="BN105" s="134">
        <v>0.6</v>
      </c>
      <c r="BO105" s="98">
        <f>BN105*D105</f>
        <v>0</v>
      </c>
    </row>
    <row r="106" spans="1:67" ht="20.100000000000001" customHeight="1">
      <c r="A106" s="258" t="s">
        <v>603</v>
      </c>
      <c r="B106" s="19" t="s">
        <v>22</v>
      </c>
      <c r="C106" s="19">
        <v>4</v>
      </c>
      <c r="D106" s="107">
        <f t="shared" si="37"/>
        <v>0</v>
      </c>
      <c r="E106" s="8">
        <v>60</v>
      </c>
      <c r="F106" s="8">
        <f t="shared" si="35"/>
        <v>0</v>
      </c>
      <c r="H106" s="305"/>
      <c r="I106" s="282"/>
      <c r="J106" s="284"/>
      <c r="K106" s="288"/>
      <c r="L106" s="290"/>
      <c r="M106" s="137"/>
      <c r="N106" s="292"/>
      <c r="O106" s="25"/>
      <c r="P106" s="59"/>
      <c r="Q106" s="315"/>
      <c r="R106" s="296"/>
      <c r="S106" s="15"/>
      <c r="T106" s="79"/>
      <c r="U106" s="214"/>
      <c r="W106" s="20"/>
      <c r="X106" s="20"/>
      <c r="Y106" s="20"/>
      <c r="Z106" s="48">
        <f t="shared" ref="Z106:Z107" si="40">AG106*$D106</f>
        <v>0</v>
      </c>
      <c r="AA106" s="20"/>
      <c r="AB106" s="20"/>
      <c r="AC106" s="20"/>
      <c r="AD106" s="48"/>
      <c r="AE106" s="48"/>
      <c r="AF106" s="48"/>
      <c r="AG106" s="48">
        <v>4</v>
      </c>
      <c r="AH106" s="48"/>
      <c r="AI106" s="48"/>
      <c r="AJ106" s="48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I106" s="48">
        <f t="shared" ref="BI106:BI109" si="41">BK106*$D106</f>
        <v>0</v>
      </c>
      <c r="BJ106" s="20"/>
      <c r="BK106" s="48">
        <v>12</v>
      </c>
      <c r="BL106" s="20"/>
      <c r="BN106" s="134">
        <v>0.9</v>
      </c>
      <c r="BO106" s="98">
        <f t="shared" si="36"/>
        <v>0</v>
      </c>
    </row>
    <row r="107" spans="1:67" ht="20.100000000000001" customHeight="1">
      <c r="A107" s="258" t="s">
        <v>604</v>
      </c>
      <c r="B107" s="19" t="s">
        <v>22</v>
      </c>
      <c r="C107" s="19">
        <v>4</v>
      </c>
      <c r="D107" s="107">
        <f t="shared" si="37"/>
        <v>0</v>
      </c>
      <c r="E107" s="8">
        <v>95</v>
      </c>
      <c r="F107" s="8">
        <f t="shared" si="35"/>
        <v>0</v>
      </c>
      <c r="H107" s="305"/>
      <c r="I107" s="282"/>
      <c r="J107" s="284"/>
      <c r="K107" s="288"/>
      <c r="L107" s="290"/>
      <c r="M107" s="137"/>
      <c r="N107" s="292"/>
      <c r="O107" s="25"/>
      <c r="P107" s="59"/>
      <c r="Q107" s="315"/>
      <c r="R107" s="296"/>
      <c r="S107" s="15"/>
      <c r="T107" s="79"/>
      <c r="U107" s="214"/>
      <c r="W107" s="20"/>
      <c r="X107" s="20"/>
      <c r="Y107" s="20"/>
      <c r="Z107" s="48">
        <f t="shared" si="40"/>
        <v>0</v>
      </c>
      <c r="AA107" s="20"/>
      <c r="AB107" s="20"/>
      <c r="AC107" s="20"/>
      <c r="AD107" s="48"/>
      <c r="AE107" s="48"/>
      <c r="AF107" s="48"/>
      <c r="AG107" s="48">
        <v>4</v>
      </c>
      <c r="AH107" s="48"/>
      <c r="AI107" s="48"/>
      <c r="AJ107" s="48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I107" s="48">
        <f t="shared" si="41"/>
        <v>0</v>
      </c>
      <c r="BJ107" s="20"/>
      <c r="BK107" s="48">
        <v>12</v>
      </c>
      <c r="BL107" s="20"/>
      <c r="BN107" s="134">
        <v>0.8</v>
      </c>
      <c r="BO107" s="98">
        <f t="shared" si="36"/>
        <v>0</v>
      </c>
    </row>
    <row r="108" spans="1:67" ht="19.5" customHeight="1">
      <c r="A108" s="258" t="s">
        <v>605</v>
      </c>
      <c r="B108" s="19" t="s">
        <v>23</v>
      </c>
      <c r="C108" s="19">
        <v>4</v>
      </c>
      <c r="D108" s="107">
        <f t="shared" si="37"/>
        <v>0</v>
      </c>
      <c r="E108" s="8">
        <v>135</v>
      </c>
      <c r="F108" s="8">
        <f t="shared" si="35"/>
        <v>0</v>
      </c>
      <c r="H108" s="305"/>
      <c r="I108" s="282"/>
      <c r="J108" s="284"/>
      <c r="K108" s="288"/>
      <c r="L108" s="290"/>
      <c r="M108" s="137"/>
      <c r="N108" s="292"/>
      <c r="O108" s="25"/>
      <c r="P108" s="59"/>
      <c r="Q108" s="315"/>
      <c r="R108" s="296"/>
      <c r="S108" s="15"/>
      <c r="T108" s="79"/>
      <c r="U108" s="214"/>
      <c r="W108" s="20"/>
      <c r="X108" s="20"/>
      <c r="Y108" s="20"/>
      <c r="Z108" s="20"/>
      <c r="AA108" s="48">
        <f>AH108*$D108</f>
        <v>0</v>
      </c>
      <c r="AB108" s="20"/>
      <c r="AC108" s="20"/>
      <c r="AD108" s="48"/>
      <c r="AE108" s="48"/>
      <c r="AF108" s="48"/>
      <c r="AG108" s="48"/>
      <c r="AH108" s="48">
        <v>4</v>
      </c>
      <c r="AI108" s="48"/>
      <c r="AJ108" s="48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I108" s="48">
        <f t="shared" si="41"/>
        <v>0</v>
      </c>
      <c r="BJ108" s="20"/>
      <c r="BK108" s="48">
        <v>16</v>
      </c>
      <c r="BL108" s="20"/>
      <c r="BN108" s="134">
        <v>1.6</v>
      </c>
      <c r="BO108" s="98">
        <f t="shared" si="36"/>
        <v>0</v>
      </c>
    </row>
    <row r="109" spans="1:67" ht="19.5" customHeight="1">
      <c r="A109" s="258" t="s">
        <v>692</v>
      </c>
      <c r="B109" s="19" t="s">
        <v>61</v>
      </c>
      <c r="C109" s="19">
        <v>4</v>
      </c>
      <c r="D109" s="107">
        <f t="shared" si="37"/>
        <v>0</v>
      </c>
      <c r="E109" s="8">
        <v>25</v>
      </c>
      <c r="F109" s="8">
        <f t="shared" si="35"/>
        <v>0</v>
      </c>
      <c r="H109" s="305"/>
      <c r="I109" s="282"/>
      <c r="J109" s="284"/>
      <c r="K109" s="288"/>
      <c r="L109" s="290"/>
      <c r="M109" s="137"/>
      <c r="N109" s="292"/>
      <c r="O109" s="25"/>
      <c r="P109" s="59"/>
      <c r="Q109" s="315"/>
      <c r="R109" s="296"/>
      <c r="S109" s="15"/>
      <c r="T109" s="79"/>
      <c r="U109" s="214"/>
      <c r="W109" s="48">
        <f>AD109*$D109</f>
        <v>0</v>
      </c>
      <c r="X109" s="20"/>
      <c r="Y109" s="20"/>
      <c r="Z109" s="20"/>
      <c r="AA109" s="20"/>
      <c r="AB109" s="20"/>
      <c r="AC109" s="20"/>
      <c r="AD109" s="48">
        <v>4</v>
      </c>
      <c r="AE109" s="48"/>
      <c r="AF109" s="48"/>
      <c r="AG109" s="48"/>
      <c r="AH109" s="48"/>
      <c r="AI109" s="48"/>
      <c r="AJ109" s="48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I109" s="48">
        <f t="shared" si="41"/>
        <v>0</v>
      </c>
      <c r="BJ109" s="20"/>
      <c r="BK109" s="48">
        <v>8</v>
      </c>
      <c r="BL109" s="20"/>
      <c r="BN109" s="134">
        <v>0.09</v>
      </c>
      <c r="BO109" s="98">
        <f t="shared" si="36"/>
        <v>0</v>
      </c>
    </row>
    <row r="110" spans="1:67" ht="19.5" customHeight="1">
      <c r="A110" s="258" t="s">
        <v>693</v>
      </c>
      <c r="B110" s="19" t="s">
        <v>6</v>
      </c>
      <c r="C110" s="19">
        <v>2</v>
      </c>
      <c r="D110" s="107">
        <f t="shared" si="37"/>
        <v>0</v>
      </c>
      <c r="E110" s="8">
        <v>110</v>
      </c>
      <c r="F110" s="8">
        <f t="shared" si="35"/>
        <v>0</v>
      </c>
      <c r="H110" s="305"/>
      <c r="I110" s="282"/>
      <c r="J110" s="284"/>
      <c r="K110" s="288"/>
      <c r="L110" s="290"/>
      <c r="M110" s="137"/>
      <c r="N110" s="292"/>
      <c r="O110" s="25"/>
      <c r="P110" s="59"/>
      <c r="Q110" s="315"/>
      <c r="R110" s="296"/>
      <c r="S110" s="15"/>
      <c r="T110" s="79"/>
      <c r="U110" s="214"/>
      <c r="W110" s="20"/>
      <c r="X110" s="20"/>
      <c r="Y110" s="20"/>
      <c r="Z110" s="20"/>
      <c r="AA110" s="20"/>
      <c r="AB110" s="48">
        <f t="shared" ref="AB110:AB111" si="42">AI110*$D110</f>
        <v>0</v>
      </c>
      <c r="AC110" s="20"/>
      <c r="AD110" s="48"/>
      <c r="AE110" s="48"/>
      <c r="AF110" s="48"/>
      <c r="AG110" s="48"/>
      <c r="AH110" s="48"/>
      <c r="AI110" s="48">
        <v>2</v>
      </c>
      <c r="AJ110" s="48"/>
      <c r="AL110" s="21"/>
      <c r="AM110" s="48">
        <f t="shared" ref="AM110:AN110" si="43">AX110*$D110</f>
        <v>0</v>
      </c>
      <c r="AN110" s="48">
        <f t="shared" si="43"/>
        <v>0</v>
      </c>
      <c r="AO110" s="21"/>
      <c r="AP110" s="21"/>
      <c r="AQ110" s="21"/>
      <c r="AR110" s="21"/>
      <c r="AS110" s="21"/>
      <c r="AT110" s="21"/>
      <c r="AU110" s="21"/>
      <c r="AV110" s="21"/>
      <c r="AW110" s="21"/>
      <c r="AX110" s="59">
        <v>1</v>
      </c>
      <c r="AY110" s="59">
        <v>1</v>
      </c>
      <c r="AZ110" s="21"/>
      <c r="BA110" s="21"/>
      <c r="BB110" s="21"/>
      <c r="BC110" s="21"/>
      <c r="BD110" s="21"/>
      <c r="BE110" s="21"/>
      <c r="BF110" s="21"/>
      <c r="BG110" s="21"/>
      <c r="BI110" s="20"/>
      <c r="BJ110" s="20"/>
      <c r="BK110" s="20"/>
      <c r="BL110" s="20"/>
      <c r="BN110" s="134">
        <v>1.228</v>
      </c>
      <c r="BO110" s="98">
        <f t="shared" si="36"/>
        <v>0</v>
      </c>
    </row>
    <row r="111" spans="1:67" ht="19.5" customHeight="1">
      <c r="A111" s="258" t="s">
        <v>694</v>
      </c>
      <c r="B111" s="19" t="s">
        <v>6</v>
      </c>
      <c r="C111" s="19">
        <v>2</v>
      </c>
      <c r="D111" s="107">
        <f t="shared" si="37"/>
        <v>0</v>
      </c>
      <c r="E111" s="8">
        <v>102.5</v>
      </c>
      <c r="F111" s="8">
        <f t="shared" si="35"/>
        <v>0</v>
      </c>
      <c r="H111" s="305"/>
      <c r="I111" s="282"/>
      <c r="J111" s="284"/>
      <c r="K111" s="288"/>
      <c r="L111" s="290"/>
      <c r="M111" s="137"/>
      <c r="N111" s="292"/>
      <c r="O111" s="25"/>
      <c r="P111" s="59"/>
      <c r="Q111" s="315"/>
      <c r="R111" s="296"/>
      <c r="S111" s="15"/>
      <c r="T111" s="79"/>
      <c r="U111" s="214"/>
      <c r="W111" s="20"/>
      <c r="X111" s="20"/>
      <c r="Y111" s="20"/>
      <c r="Z111" s="20"/>
      <c r="AA111" s="20"/>
      <c r="AB111" s="48">
        <f t="shared" si="42"/>
        <v>0</v>
      </c>
      <c r="AC111" s="20"/>
      <c r="AD111" s="48"/>
      <c r="AE111" s="48"/>
      <c r="AF111" s="48"/>
      <c r="AG111" s="48"/>
      <c r="AH111" s="48"/>
      <c r="AI111" s="48">
        <v>2</v>
      </c>
      <c r="AJ111" s="48"/>
      <c r="AL111" s="21"/>
      <c r="AM111" s="48">
        <f>AX111*$D111</f>
        <v>0</v>
      </c>
      <c r="AN111" s="21"/>
      <c r="AO111" s="48">
        <f>AZ111*$D111</f>
        <v>0</v>
      </c>
      <c r="AP111" s="21"/>
      <c r="AQ111" s="21"/>
      <c r="AR111" s="21"/>
      <c r="AS111" s="21"/>
      <c r="AT111" s="21"/>
      <c r="AU111" s="21"/>
      <c r="AV111" s="21"/>
      <c r="AW111" s="21"/>
      <c r="AX111" s="59">
        <v>1</v>
      </c>
      <c r="AY111" s="21"/>
      <c r="AZ111" s="59">
        <v>1</v>
      </c>
      <c r="BA111" s="21"/>
      <c r="BB111" s="21"/>
      <c r="BC111" s="21"/>
      <c r="BD111" s="21"/>
      <c r="BE111" s="21"/>
      <c r="BF111" s="21"/>
      <c r="BG111" s="21"/>
      <c r="BI111" s="20"/>
      <c r="BJ111" s="20"/>
      <c r="BK111" s="20"/>
      <c r="BL111" s="20"/>
      <c r="BN111" s="134">
        <v>1.0780000000000001</v>
      </c>
      <c r="BO111" s="98">
        <f t="shared" si="36"/>
        <v>0</v>
      </c>
    </row>
    <row r="112" spans="1:67" ht="20.100000000000001" customHeight="1">
      <c r="A112" s="258" t="s">
        <v>606</v>
      </c>
      <c r="B112" s="19" t="s">
        <v>21</v>
      </c>
      <c r="C112" s="19">
        <v>5</v>
      </c>
      <c r="D112" s="107">
        <f t="shared" si="37"/>
        <v>0</v>
      </c>
      <c r="E112" s="8">
        <v>90</v>
      </c>
      <c r="F112" s="8">
        <f t="shared" si="35"/>
        <v>0</v>
      </c>
      <c r="H112" s="305"/>
      <c r="I112" s="282"/>
      <c r="J112" s="284"/>
      <c r="K112" s="288"/>
      <c r="L112" s="290"/>
      <c r="M112" s="137"/>
      <c r="N112" s="292"/>
      <c r="O112" s="25"/>
      <c r="P112" s="59"/>
      <c r="Q112" s="315"/>
      <c r="R112" s="296"/>
      <c r="S112" s="15"/>
      <c r="T112" s="79"/>
      <c r="U112" s="214"/>
      <c r="W112" s="20"/>
      <c r="X112" s="20"/>
      <c r="Y112" s="48">
        <f>AF112*$D112</f>
        <v>0</v>
      </c>
      <c r="Z112" s="20"/>
      <c r="AA112" s="20"/>
      <c r="AB112" s="20"/>
      <c r="AC112" s="20"/>
      <c r="AD112" s="48"/>
      <c r="AE112" s="48"/>
      <c r="AF112" s="48">
        <v>5</v>
      </c>
      <c r="AG112" s="48"/>
      <c r="AH112" s="48"/>
      <c r="AI112" s="48"/>
      <c r="AJ112" s="48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I112" s="48">
        <f t="shared" ref="BI112:BI113" si="44">BK112*$D112</f>
        <v>0</v>
      </c>
      <c r="BJ112" s="20"/>
      <c r="BK112" s="48">
        <v>14</v>
      </c>
      <c r="BL112" s="20"/>
      <c r="BN112" s="134">
        <v>1.9119999999999999</v>
      </c>
      <c r="BO112" s="98">
        <f t="shared" si="36"/>
        <v>0</v>
      </c>
    </row>
    <row r="113" spans="1:67" ht="20.100000000000001" customHeight="1">
      <c r="A113" s="258" t="s">
        <v>607</v>
      </c>
      <c r="B113" s="19" t="s">
        <v>22</v>
      </c>
      <c r="C113" s="19">
        <v>5</v>
      </c>
      <c r="D113" s="107">
        <f t="shared" si="37"/>
        <v>0</v>
      </c>
      <c r="E113" s="8">
        <v>147.5</v>
      </c>
      <c r="F113" s="8">
        <f t="shared" si="35"/>
        <v>0</v>
      </c>
      <c r="H113" s="305"/>
      <c r="I113" s="282"/>
      <c r="J113" s="284"/>
      <c r="K113" s="288"/>
      <c r="L113" s="290"/>
      <c r="M113" s="137"/>
      <c r="N113" s="292"/>
      <c r="O113" s="25"/>
      <c r="P113" s="59"/>
      <c r="Q113" s="315"/>
      <c r="R113" s="296"/>
      <c r="S113" s="15"/>
      <c r="T113" s="79"/>
      <c r="U113" s="214"/>
      <c r="W113" s="20"/>
      <c r="X113" s="20"/>
      <c r="Y113" s="20"/>
      <c r="Z113" s="48">
        <f>AG113*$D113</f>
        <v>0</v>
      </c>
      <c r="AA113" s="20"/>
      <c r="AB113" s="20"/>
      <c r="AC113" s="20"/>
      <c r="AD113" s="48"/>
      <c r="AE113" s="48"/>
      <c r="AF113" s="48"/>
      <c r="AG113" s="48">
        <v>5</v>
      </c>
      <c r="AH113" s="48"/>
      <c r="AI113" s="48"/>
      <c r="AJ113" s="48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I113" s="48">
        <f t="shared" si="44"/>
        <v>0</v>
      </c>
      <c r="BJ113" s="20"/>
      <c r="BK113" s="48">
        <v>15</v>
      </c>
      <c r="BL113" s="20"/>
      <c r="BN113" s="134">
        <v>2.5129999999999999</v>
      </c>
      <c r="BO113" s="98">
        <f t="shared" si="36"/>
        <v>0</v>
      </c>
    </row>
    <row r="114" spans="1:67" ht="20.100000000000001" customHeight="1">
      <c r="A114" s="258" t="s">
        <v>608</v>
      </c>
      <c r="B114" s="19" t="s">
        <v>23</v>
      </c>
      <c r="C114" s="19">
        <v>4</v>
      </c>
      <c r="D114" s="107">
        <f t="shared" si="37"/>
        <v>0</v>
      </c>
      <c r="E114" s="8">
        <v>212.5</v>
      </c>
      <c r="F114" s="8">
        <f t="shared" si="35"/>
        <v>0</v>
      </c>
      <c r="H114" s="305"/>
      <c r="I114" s="282"/>
      <c r="J114" s="284"/>
      <c r="K114" s="288"/>
      <c r="L114" s="290"/>
      <c r="M114" s="137"/>
      <c r="N114" s="292"/>
      <c r="O114" s="25"/>
      <c r="P114" s="59"/>
      <c r="Q114" s="315"/>
      <c r="R114" s="296"/>
      <c r="S114" s="15"/>
      <c r="T114" s="79"/>
      <c r="U114" s="214"/>
      <c r="W114" s="20"/>
      <c r="X114" s="20"/>
      <c r="Y114" s="20"/>
      <c r="Z114" s="20"/>
      <c r="AA114" s="48">
        <f>AH114*$D114</f>
        <v>0</v>
      </c>
      <c r="AB114" s="20"/>
      <c r="AC114" s="20"/>
      <c r="AD114" s="48"/>
      <c r="AE114" s="48"/>
      <c r="AF114" s="48"/>
      <c r="AG114" s="48"/>
      <c r="AH114" s="48">
        <v>4</v>
      </c>
      <c r="AI114" s="48"/>
      <c r="AJ114" s="48"/>
      <c r="AL114" s="21"/>
      <c r="AM114" s="21"/>
      <c r="AN114" s="21"/>
      <c r="AO114" s="48">
        <f>AZ114*$D114</f>
        <v>0</v>
      </c>
      <c r="AP114" s="21"/>
      <c r="AQ114" s="48">
        <f>BB114*$D114</f>
        <v>0</v>
      </c>
      <c r="AR114" s="21"/>
      <c r="AS114" s="21"/>
      <c r="AT114" s="21"/>
      <c r="AU114" s="21"/>
      <c r="AV114" s="21"/>
      <c r="AW114" s="21"/>
      <c r="AX114" s="21"/>
      <c r="AY114" s="21"/>
      <c r="AZ114" s="48">
        <v>1</v>
      </c>
      <c r="BA114" s="21"/>
      <c r="BB114" s="48">
        <v>1</v>
      </c>
      <c r="BC114" s="21"/>
      <c r="BD114" s="21"/>
      <c r="BE114" s="21"/>
      <c r="BF114" s="21"/>
      <c r="BG114" s="21"/>
      <c r="BI114" s="20"/>
      <c r="BJ114" s="20"/>
      <c r="BK114" s="20"/>
      <c r="BL114" s="20"/>
      <c r="BN114" s="134">
        <v>2.5049999999999999</v>
      </c>
      <c r="BO114" s="98">
        <f t="shared" si="36"/>
        <v>0</v>
      </c>
    </row>
    <row r="115" spans="1:67" ht="20.100000000000001" customHeight="1">
      <c r="A115" s="258" t="s">
        <v>609</v>
      </c>
      <c r="B115" s="19" t="s">
        <v>23</v>
      </c>
      <c r="C115" s="19">
        <v>2</v>
      </c>
      <c r="D115" s="107">
        <f t="shared" si="37"/>
        <v>0</v>
      </c>
      <c r="E115" s="8">
        <v>110</v>
      </c>
      <c r="F115" s="8">
        <f t="shared" si="35"/>
        <v>0</v>
      </c>
      <c r="H115" s="305"/>
      <c r="I115" s="282"/>
      <c r="J115" s="284"/>
      <c r="K115" s="288"/>
      <c r="L115" s="290"/>
      <c r="M115" s="137"/>
      <c r="N115" s="292"/>
      <c r="O115" s="25"/>
      <c r="P115" s="59"/>
      <c r="Q115" s="315"/>
      <c r="R115" s="296"/>
      <c r="S115" s="15"/>
      <c r="T115" s="79"/>
      <c r="U115" s="214"/>
      <c r="W115" s="20"/>
      <c r="X115" s="20"/>
      <c r="Y115" s="20"/>
      <c r="Z115" s="20"/>
      <c r="AA115" s="48">
        <f>AH115*$D115</f>
        <v>0</v>
      </c>
      <c r="AB115" s="20"/>
      <c r="AC115" s="20"/>
      <c r="AD115" s="48"/>
      <c r="AE115" s="48"/>
      <c r="AF115" s="48"/>
      <c r="AG115" s="48"/>
      <c r="AH115" s="48">
        <v>2</v>
      </c>
      <c r="AI115" s="48"/>
      <c r="AJ115" s="48"/>
      <c r="AL115" s="21"/>
      <c r="AM115" s="21"/>
      <c r="AN115" s="21"/>
      <c r="AO115" s="48">
        <f>AZ115*$D115</f>
        <v>0</v>
      </c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48">
        <v>1</v>
      </c>
      <c r="BA115" s="21"/>
      <c r="BB115" s="21"/>
      <c r="BC115" s="21"/>
      <c r="BD115" s="21"/>
      <c r="BE115" s="21"/>
      <c r="BF115" s="21"/>
      <c r="BG115" s="21"/>
      <c r="BI115" s="20"/>
      <c r="BJ115" s="20"/>
      <c r="BK115" s="20"/>
      <c r="BL115" s="20"/>
      <c r="BN115" s="134">
        <v>1.887</v>
      </c>
      <c r="BO115" s="98">
        <f t="shared" si="36"/>
        <v>0</v>
      </c>
    </row>
    <row r="116" spans="1:67" ht="20.100000000000001" customHeight="1">
      <c r="A116" s="258" t="s">
        <v>610</v>
      </c>
      <c r="B116" s="19" t="s">
        <v>21</v>
      </c>
      <c r="C116" s="19">
        <v>5</v>
      </c>
      <c r="D116" s="107">
        <f t="shared" si="37"/>
        <v>0</v>
      </c>
      <c r="E116" s="8">
        <v>90</v>
      </c>
      <c r="F116" s="8">
        <f t="shared" si="35"/>
        <v>0</v>
      </c>
      <c r="H116" s="305"/>
      <c r="I116" s="282"/>
      <c r="J116" s="284"/>
      <c r="K116" s="288"/>
      <c r="L116" s="290"/>
      <c r="M116" s="137"/>
      <c r="N116" s="292"/>
      <c r="O116" s="25"/>
      <c r="P116" s="59"/>
      <c r="Q116" s="315"/>
      <c r="R116" s="296"/>
      <c r="S116" s="15"/>
      <c r="T116" s="79"/>
      <c r="U116" s="214"/>
      <c r="W116" s="20"/>
      <c r="X116" s="20"/>
      <c r="Y116" s="48">
        <f>AF116*$D116</f>
        <v>0</v>
      </c>
      <c r="Z116" s="20"/>
      <c r="AA116" s="20"/>
      <c r="AB116" s="20"/>
      <c r="AC116" s="20"/>
      <c r="AD116" s="48"/>
      <c r="AE116" s="48"/>
      <c r="AF116" s="48">
        <v>5</v>
      </c>
      <c r="AG116" s="48"/>
      <c r="AH116" s="48"/>
      <c r="AI116" s="48"/>
      <c r="AJ116" s="48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I116" s="48">
        <f t="shared" ref="BI116:BI120" si="45">BK116*$D116</f>
        <v>0</v>
      </c>
      <c r="BJ116" s="20"/>
      <c r="BK116" s="48">
        <v>15</v>
      </c>
      <c r="BL116" s="20"/>
      <c r="BN116" s="134">
        <v>1.7090000000000001</v>
      </c>
      <c r="BO116" s="98">
        <f t="shared" si="36"/>
        <v>0</v>
      </c>
    </row>
    <row r="117" spans="1:67" ht="20.100000000000001" customHeight="1">
      <c r="A117" s="258" t="s">
        <v>611</v>
      </c>
      <c r="B117" s="19" t="s">
        <v>22</v>
      </c>
      <c r="C117" s="19">
        <v>5</v>
      </c>
      <c r="D117" s="107">
        <f t="shared" si="37"/>
        <v>0</v>
      </c>
      <c r="E117" s="8">
        <v>155</v>
      </c>
      <c r="F117" s="8">
        <f t="shared" si="35"/>
        <v>0</v>
      </c>
      <c r="H117" s="305"/>
      <c r="I117" s="282"/>
      <c r="J117" s="284"/>
      <c r="K117" s="288"/>
      <c r="L117" s="290"/>
      <c r="M117" s="137"/>
      <c r="N117" s="292"/>
      <c r="O117" s="25"/>
      <c r="P117" s="59"/>
      <c r="Q117" s="315"/>
      <c r="R117" s="296"/>
      <c r="S117" s="15"/>
      <c r="T117" s="79"/>
      <c r="U117" s="214"/>
      <c r="W117" s="20"/>
      <c r="X117" s="20"/>
      <c r="Y117" s="20"/>
      <c r="Z117" s="48">
        <f>AG117*$D117</f>
        <v>0</v>
      </c>
      <c r="AA117" s="20"/>
      <c r="AB117" s="20"/>
      <c r="AC117" s="20"/>
      <c r="AD117" s="48"/>
      <c r="AE117" s="48"/>
      <c r="AF117" s="48"/>
      <c r="AG117" s="48">
        <v>5</v>
      </c>
      <c r="AH117" s="48"/>
      <c r="AI117" s="48"/>
      <c r="AJ117" s="48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I117" s="48">
        <f t="shared" si="45"/>
        <v>0</v>
      </c>
      <c r="BJ117" s="20"/>
      <c r="BK117" s="48">
        <v>17</v>
      </c>
      <c r="BL117" s="20"/>
      <c r="BN117" s="134">
        <v>2.1269999999999998</v>
      </c>
      <c r="BO117" s="98">
        <f t="shared" si="36"/>
        <v>0</v>
      </c>
    </row>
    <row r="118" spans="1:67" ht="20.100000000000001" customHeight="1">
      <c r="A118" s="258" t="s">
        <v>612</v>
      </c>
      <c r="B118" s="19" t="s">
        <v>21</v>
      </c>
      <c r="C118" s="19">
        <v>10</v>
      </c>
      <c r="D118" s="107">
        <f t="shared" si="37"/>
        <v>0</v>
      </c>
      <c r="E118" s="8">
        <v>100</v>
      </c>
      <c r="F118" s="8">
        <f t="shared" si="35"/>
        <v>0</v>
      </c>
      <c r="H118" s="305"/>
      <c r="I118" s="282"/>
      <c r="J118" s="284"/>
      <c r="K118" s="288"/>
      <c r="L118" s="290"/>
      <c r="M118" s="137"/>
      <c r="N118" s="292"/>
      <c r="O118" s="25"/>
      <c r="P118" s="59"/>
      <c r="Q118" s="315"/>
      <c r="R118" s="296"/>
      <c r="S118" s="15"/>
      <c r="T118" s="79"/>
      <c r="U118" s="214"/>
      <c r="W118" s="20"/>
      <c r="X118" s="20"/>
      <c r="Y118" s="48">
        <f>AF118*$D118</f>
        <v>0</v>
      </c>
      <c r="Z118" s="20"/>
      <c r="AA118" s="20"/>
      <c r="AB118" s="20"/>
      <c r="AC118" s="20"/>
      <c r="AD118" s="48"/>
      <c r="AE118" s="48"/>
      <c r="AF118" s="48">
        <v>10</v>
      </c>
      <c r="AG118" s="48"/>
      <c r="AH118" s="48"/>
      <c r="AI118" s="48"/>
      <c r="AJ118" s="48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I118" s="48">
        <f t="shared" si="45"/>
        <v>0</v>
      </c>
      <c r="BJ118" s="20"/>
      <c r="BK118" s="48">
        <v>20</v>
      </c>
      <c r="BL118" s="20"/>
      <c r="BN118" s="134">
        <v>1.5</v>
      </c>
      <c r="BO118" s="98">
        <f t="shared" si="36"/>
        <v>0</v>
      </c>
    </row>
    <row r="119" spans="1:67" ht="20.100000000000001" customHeight="1">
      <c r="A119" s="258" t="s">
        <v>613</v>
      </c>
      <c r="B119" s="19" t="s">
        <v>204</v>
      </c>
      <c r="C119" s="19">
        <v>5</v>
      </c>
      <c r="D119" s="107">
        <f t="shared" si="37"/>
        <v>0</v>
      </c>
      <c r="E119" s="8">
        <v>160</v>
      </c>
      <c r="F119" s="8">
        <f t="shared" si="35"/>
        <v>0</v>
      </c>
      <c r="H119" s="305"/>
      <c r="I119" s="282"/>
      <c r="J119" s="284"/>
      <c r="K119" s="288"/>
      <c r="L119" s="290"/>
      <c r="M119" s="137"/>
      <c r="N119" s="292"/>
      <c r="O119" s="25"/>
      <c r="P119" s="59"/>
      <c r="Q119" s="315"/>
      <c r="R119" s="296"/>
      <c r="S119" s="15"/>
      <c r="T119" s="79"/>
      <c r="U119" s="214"/>
      <c r="W119" s="20"/>
      <c r="X119" s="20"/>
      <c r="Y119" s="20"/>
      <c r="Z119" s="48">
        <f>AG119*$D119</f>
        <v>0</v>
      </c>
      <c r="AA119" s="48">
        <f>AH119*$D119</f>
        <v>0</v>
      </c>
      <c r="AB119" s="20"/>
      <c r="AC119" s="20"/>
      <c r="AD119" s="48"/>
      <c r="AE119" s="48"/>
      <c r="AF119" s="48"/>
      <c r="AG119" s="48">
        <v>3</v>
      </c>
      <c r="AH119" s="48">
        <v>2</v>
      </c>
      <c r="AI119" s="48"/>
      <c r="AJ119" s="48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I119" s="48">
        <f t="shared" si="45"/>
        <v>0</v>
      </c>
      <c r="BJ119" s="20"/>
      <c r="BK119" s="48">
        <v>17</v>
      </c>
      <c r="BL119" s="20"/>
      <c r="BN119" s="134">
        <v>1.9</v>
      </c>
      <c r="BO119" s="98">
        <f t="shared" si="36"/>
        <v>0</v>
      </c>
    </row>
    <row r="120" spans="1:67" ht="20.100000000000001" customHeight="1">
      <c r="A120" s="258" t="s">
        <v>614</v>
      </c>
      <c r="B120" s="19" t="s">
        <v>22</v>
      </c>
      <c r="C120" s="19">
        <v>5</v>
      </c>
      <c r="D120" s="107">
        <f t="shared" si="37"/>
        <v>0</v>
      </c>
      <c r="E120" s="8">
        <v>62.5</v>
      </c>
      <c r="F120" s="8">
        <f t="shared" si="35"/>
        <v>0</v>
      </c>
      <c r="H120" s="305"/>
      <c r="I120" s="282"/>
      <c r="J120" s="284"/>
      <c r="K120" s="288"/>
      <c r="L120" s="290"/>
      <c r="M120" s="137"/>
      <c r="N120" s="292"/>
      <c r="O120" s="25"/>
      <c r="P120" s="59"/>
      <c r="Q120" s="315"/>
      <c r="R120" s="296"/>
      <c r="S120" s="15"/>
      <c r="T120" s="79"/>
      <c r="U120" s="214"/>
      <c r="W120" s="20"/>
      <c r="X120" s="20"/>
      <c r="Y120" s="20"/>
      <c r="Z120" s="48">
        <f>AG120*$D120</f>
        <v>0</v>
      </c>
      <c r="AA120" s="20"/>
      <c r="AB120" s="20"/>
      <c r="AC120" s="20"/>
      <c r="AD120" s="48"/>
      <c r="AE120" s="48"/>
      <c r="AF120" s="48"/>
      <c r="AG120" s="48">
        <v>5</v>
      </c>
      <c r="AH120" s="48"/>
      <c r="AI120" s="48"/>
      <c r="AJ120" s="48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I120" s="48">
        <f t="shared" si="45"/>
        <v>0</v>
      </c>
      <c r="BJ120" s="20"/>
      <c r="BK120" s="48">
        <v>15</v>
      </c>
      <c r="BL120" s="20"/>
      <c r="BN120" s="134">
        <v>1.1000000000000001</v>
      </c>
      <c r="BO120" s="98">
        <f t="shared" si="36"/>
        <v>0</v>
      </c>
    </row>
    <row r="121" spans="1:67" ht="20.100000000000001" customHeight="1">
      <c r="A121" s="258" t="s">
        <v>615</v>
      </c>
      <c r="B121" s="19" t="s">
        <v>208</v>
      </c>
      <c r="C121" s="19">
        <v>15</v>
      </c>
      <c r="D121" s="107">
        <f t="shared" si="37"/>
        <v>0</v>
      </c>
      <c r="E121" s="8">
        <v>335</v>
      </c>
      <c r="F121" s="8">
        <f t="shared" si="35"/>
        <v>0</v>
      </c>
      <c r="H121" s="305"/>
      <c r="I121" s="282"/>
      <c r="J121" s="284"/>
      <c r="K121" s="288"/>
      <c r="L121" s="290"/>
      <c r="M121" s="137"/>
      <c r="N121" s="292"/>
      <c r="O121" s="25"/>
      <c r="P121" s="59"/>
      <c r="Q121" s="315"/>
      <c r="R121" s="296"/>
      <c r="S121" s="15"/>
      <c r="T121" s="79"/>
      <c r="U121" s="214"/>
      <c r="W121" s="20"/>
      <c r="X121" s="20"/>
      <c r="Y121" s="48">
        <f>AF121*$D121</f>
        <v>0</v>
      </c>
      <c r="Z121" s="48">
        <f>AG121*$D121</f>
        <v>0</v>
      </c>
      <c r="AA121" s="48">
        <f>AH121*$D121</f>
        <v>0</v>
      </c>
      <c r="AB121" s="20"/>
      <c r="AC121" s="20"/>
      <c r="AD121" s="48"/>
      <c r="AE121" s="48"/>
      <c r="AF121" s="48">
        <v>7</v>
      </c>
      <c r="AG121" s="48">
        <v>5</v>
      </c>
      <c r="AH121" s="48">
        <v>3</v>
      </c>
      <c r="AI121" s="48"/>
      <c r="AJ121" s="48"/>
      <c r="AL121" s="48">
        <f>AW121*$D121</f>
        <v>0</v>
      </c>
      <c r="AM121" s="48">
        <f>AX121*$D121</f>
        <v>0</v>
      </c>
      <c r="AN121" s="48">
        <f>AY121*$D121</f>
        <v>0</v>
      </c>
      <c r="AO121" s="48">
        <f>AZ121*$D121</f>
        <v>0</v>
      </c>
      <c r="AP121" s="48">
        <f>BA121*$D121</f>
        <v>0</v>
      </c>
      <c r="AQ121" s="21"/>
      <c r="AR121" s="21"/>
      <c r="AS121" s="21"/>
      <c r="AT121" s="21"/>
      <c r="AU121" s="21"/>
      <c r="AV121" s="21"/>
      <c r="AW121" s="48">
        <v>3</v>
      </c>
      <c r="AX121" s="48">
        <v>1</v>
      </c>
      <c r="AY121" s="48">
        <v>4</v>
      </c>
      <c r="AZ121" s="48">
        <v>5</v>
      </c>
      <c r="BA121" s="48">
        <v>2</v>
      </c>
      <c r="BB121" s="21"/>
      <c r="BC121" s="21"/>
      <c r="BD121" s="21"/>
      <c r="BE121" s="21"/>
      <c r="BF121" s="21"/>
      <c r="BG121" s="21"/>
      <c r="BI121" s="20"/>
      <c r="BJ121" s="20"/>
      <c r="BK121" s="20"/>
      <c r="BL121" s="20"/>
      <c r="BN121" s="134">
        <v>6.6159999999999997</v>
      </c>
      <c r="BO121" s="98">
        <f t="shared" si="36"/>
        <v>0</v>
      </c>
    </row>
    <row r="122" spans="1:67" ht="20.100000000000001" customHeight="1">
      <c r="A122" s="258" t="s">
        <v>616</v>
      </c>
      <c r="B122" s="19" t="s">
        <v>23</v>
      </c>
      <c r="C122" s="19">
        <v>5</v>
      </c>
      <c r="D122" s="107">
        <f t="shared" si="37"/>
        <v>0</v>
      </c>
      <c r="E122" s="8">
        <v>250</v>
      </c>
      <c r="F122" s="8">
        <f t="shared" si="35"/>
        <v>0</v>
      </c>
      <c r="H122" s="305"/>
      <c r="I122" s="282"/>
      <c r="J122" s="284"/>
      <c r="K122" s="288"/>
      <c r="L122" s="290"/>
      <c r="M122" s="137"/>
      <c r="N122" s="292"/>
      <c r="O122" s="25"/>
      <c r="P122" s="59"/>
      <c r="Q122" s="315"/>
      <c r="R122" s="296"/>
      <c r="S122" s="15"/>
      <c r="T122" s="79"/>
      <c r="U122" s="214"/>
      <c r="W122" s="20"/>
      <c r="X122" s="20"/>
      <c r="Y122" s="20"/>
      <c r="Z122" s="20"/>
      <c r="AA122" s="48">
        <f>AH122*$D122</f>
        <v>0</v>
      </c>
      <c r="AB122" s="20"/>
      <c r="AC122" s="20"/>
      <c r="AD122" s="48"/>
      <c r="AE122" s="48"/>
      <c r="AF122" s="48"/>
      <c r="AG122" s="48"/>
      <c r="AH122" s="48">
        <v>5</v>
      </c>
      <c r="AI122" s="48"/>
      <c r="AJ122" s="48"/>
      <c r="AL122" s="21"/>
      <c r="AM122" s="48">
        <f>AX122*$D122</f>
        <v>0</v>
      </c>
      <c r="AN122" s="21"/>
      <c r="AO122" s="48">
        <f>AZ122*$D122</f>
        <v>0</v>
      </c>
      <c r="AP122" s="21"/>
      <c r="AQ122" s="21"/>
      <c r="AR122" s="21"/>
      <c r="AS122" s="21"/>
      <c r="AT122" s="21"/>
      <c r="AU122" s="21"/>
      <c r="AV122" s="21"/>
      <c r="AW122" s="21"/>
      <c r="AX122" s="48">
        <v>1</v>
      </c>
      <c r="AY122" s="21"/>
      <c r="AZ122" s="48">
        <v>1</v>
      </c>
      <c r="BA122" s="21"/>
      <c r="BB122" s="21"/>
      <c r="BC122" s="21"/>
      <c r="BD122" s="21"/>
      <c r="BE122" s="21"/>
      <c r="BF122" s="21"/>
      <c r="BG122" s="21"/>
      <c r="BI122" s="20"/>
      <c r="BJ122" s="20"/>
      <c r="BK122" s="20"/>
      <c r="BL122" s="20"/>
      <c r="BN122" s="134">
        <v>3.9</v>
      </c>
      <c r="BO122" s="98">
        <f t="shared" si="36"/>
        <v>0</v>
      </c>
    </row>
    <row r="123" spans="1:67" ht="20.100000000000001" customHeight="1">
      <c r="A123" s="258" t="s">
        <v>617</v>
      </c>
      <c r="B123" s="19" t="s">
        <v>22</v>
      </c>
      <c r="C123" s="19">
        <v>5</v>
      </c>
      <c r="D123" s="107">
        <f t="shared" si="37"/>
        <v>0</v>
      </c>
      <c r="E123" s="8">
        <v>142.5</v>
      </c>
      <c r="F123" s="8">
        <f t="shared" si="35"/>
        <v>0</v>
      </c>
      <c r="H123" s="305"/>
      <c r="I123" s="282"/>
      <c r="J123" s="284"/>
      <c r="K123" s="288"/>
      <c r="L123" s="290"/>
      <c r="M123" s="137"/>
      <c r="N123" s="292"/>
      <c r="O123" s="25"/>
      <c r="P123" s="59"/>
      <c r="Q123" s="315"/>
      <c r="R123" s="296"/>
      <c r="S123" s="15"/>
      <c r="T123" s="79"/>
      <c r="U123" s="214"/>
      <c r="W123" s="20"/>
      <c r="X123" s="20"/>
      <c r="Y123" s="20"/>
      <c r="Z123" s="48">
        <f>AG123*$D123</f>
        <v>0</v>
      </c>
      <c r="AA123" s="20"/>
      <c r="AB123" s="20"/>
      <c r="AC123" s="20"/>
      <c r="AD123" s="48"/>
      <c r="AE123" s="48"/>
      <c r="AF123" s="48"/>
      <c r="AG123" s="48">
        <v>5</v>
      </c>
      <c r="AH123" s="48"/>
      <c r="AI123" s="48"/>
      <c r="AJ123" s="48"/>
      <c r="AL123" s="21"/>
      <c r="AM123" s="48">
        <f>AX123*$D123</f>
        <v>0</v>
      </c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48">
        <v>5</v>
      </c>
      <c r="AY123" s="21"/>
      <c r="AZ123" s="21"/>
      <c r="BA123" s="21"/>
      <c r="BB123" s="21"/>
      <c r="BC123" s="21"/>
      <c r="BD123" s="21"/>
      <c r="BE123" s="21"/>
      <c r="BF123" s="21"/>
      <c r="BG123" s="21"/>
      <c r="BI123" s="20"/>
      <c r="BJ123" s="20"/>
      <c r="BK123" s="20"/>
      <c r="BL123" s="20"/>
      <c r="BN123" s="134">
        <v>3</v>
      </c>
      <c r="BO123" s="98">
        <f t="shared" si="36"/>
        <v>0</v>
      </c>
    </row>
    <row r="124" spans="1:67" ht="20.100000000000001" customHeight="1">
      <c r="A124" s="258" t="s">
        <v>618</v>
      </c>
      <c r="B124" s="19" t="s">
        <v>61</v>
      </c>
      <c r="C124" s="19">
        <v>25</v>
      </c>
      <c r="D124" s="107">
        <f t="shared" si="37"/>
        <v>0</v>
      </c>
      <c r="E124" s="8">
        <v>117.5</v>
      </c>
      <c r="F124" s="8">
        <f t="shared" si="35"/>
        <v>0</v>
      </c>
      <c r="H124" s="305"/>
      <c r="I124" s="282"/>
      <c r="J124" s="284"/>
      <c r="K124" s="288"/>
      <c r="L124" s="290"/>
      <c r="M124" s="137"/>
      <c r="N124" s="292"/>
      <c r="O124" s="25"/>
      <c r="P124" s="59"/>
      <c r="Q124" s="315"/>
      <c r="R124" s="296"/>
      <c r="S124" s="15"/>
      <c r="T124" s="79"/>
      <c r="U124" s="214"/>
      <c r="W124" s="48">
        <f>AD124*$D124</f>
        <v>0</v>
      </c>
      <c r="X124" s="20"/>
      <c r="Y124" s="20"/>
      <c r="Z124" s="20"/>
      <c r="AA124" s="20"/>
      <c r="AB124" s="20"/>
      <c r="AC124" s="20"/>
      <c r="AD124" s="48">
        <v>25</v>
      </c>
      <c r="AE124" s="48"/>
      <c r="AF124" s="48"/>
      <c r="AG124" s="48"/>
      <c r="AH124" s="48"/>
      <c r="AI124" s="48"/>
      <c r="AJ124" s="48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I124" s="48">
        <f t="shared" ref="BI124:BI133" si="46">BK124*$D124</f>
        <v>0</v>
      </c>
      <c r="BJ124" s="20"/>
      <c r="BK124" s="48">
        <v>51</v>
      </c>
      <c r="BL124" s="20"/>
      <c r="BN124" s="134">
        <v>0.82499999999999996</v>
      </c>
      <c r="BO124" s="98">
        <f t="shared" si="36"/>
        <v>0</v>
      </c>
    </row>
    <row r="125" spans="1:67" ht="19.5" customHeight="1">
      <c r="A125" s="258" t="s">
        <v>619</v>
      </c>
      <c r="B125" s="19" t="s">
        <v>61</v>
      </c>
      <c r="C125" s="19">
        <v>25</v>
      </c>
      <c r="D125" s="107">
        <f t="shared" si="37"/>
        <v>0</v>
      </c>
      <c r="E125" s="8">
        <v>105</v>
      </c>
      <c r="F125" s="8">
        <f t="shared" si="35"/>
        <v>0</v>
      </c>
      <c r="H125" s="305"/>
      <c r="I125" s="282"/>
      <c r="J125" s="284"/>
      <c r="K125" s="288"/>
      <c r="L125" s="290"/>
      <c r="M125" s="137"/>
      <c r="N125" s="292"/>
      <c r="O125" s="25"/>
      <c r="P125" s="59"/>
      <c r="Q125" s="315"/>
      <c r="R125" s="296"/>
      <c r="S125" s="15"/>
      <c r="T125" s="79"/>
      <c r="U125" s="214"/>
      <c r="W125" s="48">
        <f>AD125*$D125</f>
        <v>0</v>
      </c>
      <c r="X125" s="20"/>
      <c r="Y125" s="20"/>
      <c r="Z125" s="20"/>
      <c r="AA125" s="20"/>
      <c r="AB125" s="20"/>
      <c r="AC125" s="20"/>
      <c r="AD125" s="48">
        <v>25</v>
      </c>
      <c r="AE125" s="48"/>
      <c r="AF125" s="48"/>
      <c r="AG125" s="48"/>
      <c r="AH125" s="48"/>
      <c r="AI125" s="48"/>
      <c r="AJ125" s="48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I125" s="48">
        <f t="shared" si="46"/>
        <v>0</v>
      </c>
      <c r="BJ125" s="20"/>
      <c r="BK125" s="48">
        <v>58</v>
      </c>
      <c r="BL125" s="20"/>
      <c r="BN125" s="134">
        <v>0.56999999999999995</v>
      </c>
      <c r="BO125" s="98">
        <f t="shared" si="36"/>
        <v>0</v>
      </c>
    </row>
    <row r="126" spans="1:67" ht="20.100000000000001" customHeight="1">
      <c r="A126" s="258" t="s">
        <v>620</v>
      </c>
      <c r="B126" s="19" t="s">
        <v>21</v>
      </c>
      <c r="C126" s="19">
        <v>15</v>
      </c>
      <c r="D126" s="107">
        <f t="shared" si="37"/>
        <v>0</v>
      </c>
      <c r="E126" s="8">
        <v>97.5</v>
      </c>
      <c r="F126" s="8">
        <f t="shared" si="35"/>
        <v>0</v>
      </c>
      <c r="H126" s="305"/>
      <c r="I126" s="282"/>
      <c r="J126" s="284"/>
      <c r="K126" s="288"/>
      <c r="L126" s="290"/>
      <c r="M126" s="137"/>
      <c r="N126" s="292"/>
      <c r="O126" s="25"/>
      <c r="P126" s="59"/>
      <c r="Q126" s="315"/>
      <c r="R126" s="296"/>
      <c r="S126" s="15"/>
      <c r="T126" s="79"/>
      <c r="U126" s="214"/>
      <c r="W126" s="20"/>
      <c r="X126" s="20"/>
      <c r="Y126" s="48">
        <f>AF126*$D126</f>
        <v>0</v>
      </c>
      <c r="Z126" s="20"/>
      <c r="AA126" s="20"/>
      <c r="AB126" s="20"/>
      <c r="AC126" s="20"/>
      <c r="AD126" s="48"/>
      <c r="AE126" s="48"/>
      <c r="AF126" s="48">
        <v>15</v>
      </c>
      <c r="AG126" s="48"/>
      <c r="AH126" s="48"/>
      <c r="AI126" s="48"/>
      <c r="AJ126" s="48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I126" s="48">
        <f t="shared" si="46"/>
        <v>0</v>
      </c>
      <c r="BJ126" s="20"/>
      <c r="BK126" s="48">
        <v>44</v>
      </c>
      <c r="BL126" s="20"/>
      <c r="BN126" s="134">
        <v>1.147</v>
      </c>
      <c r="BO126" s="98">
        <f t="shared" si="36"/>
        <v>0</v>
      </c>
    </row>
    <row r="127" spans="1:67" ht="20.100000000000001" customHeight="1">
      <c r="A127" s="258" t="s">
        <v>621</v>
      </c>
      <c r="B127" s="48" t="s">
        <v>21</v>
      </c>
      <c r="C127" s="48">
        <v>15</v>
      </c>
      <c r="D127" s="107">
        <f t="shared" si="37"/>
        <v>0</v>
      </c>
      <c r="E127" s="8">
        <v>100</v>
      </c>
      <c r="F127" s="8">
        <f t="shared" si="35"/>
        <v>0</v>
      </c>
      <c r="H127" s="305"/>
      <c r="I127" s="282"/>
      <c r="J127" s="284"/>
      <c r="K127" s="288"/>
      <c r="L127" s="290"/>
      <c r="M127" s="137"/>
      <c r="N127" s="292"/>
      <c r="O127" s="25"/>
      <c r="P127" s="59"/>
      <c r="Q127" s="315"/>
      <c r="R127" s="296"/>
      <c r="S127" s="15"/>
      <c r="T127" s="79"/>
      <c r="U127" s="214"/>
      <c r="W127" s="20"/>
      <c r="X127" s="20"/>
      <c r="Y127" s="48">
        <f>AF127*$D127</f>
        <v>0</v>
      </c>
      <c r="Z127" s="20"/>
      <c r="AA127" s="20"/>
      <c r="AB127" s="20"/>
      <c r="AC127" s="20"/>
      <c r="AD127" s="48"/>
      <c r="AE127" s="48"/>
      <c r="AF127" s="48">
        <v>15</v>
      </c>
      <c r="AG127" s="48"/>
      <c r="AH127" s="48"/>
      <c r="AI127" s="48"/>
      <c r="AJ127" s="48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I127" s="48">
        <f t="shared" si="46"/>
        <v>0</v>
      </c>
      <c r="BJ127" s="20"/>
      <c r="BK127" s="48">
        <v>45</v>
      </c>
      <c r="BL127" s="20"/>
      <c r="BN127" s="134">
        <v>1.264</v>
      </c>
      <c r="BO127" s="98">
        <f t="shared" si="36"/>
        <v>0</v>
      </c>
    </row>
    <row r="128" spans="1:67" ht="20.100000000000001" customHeight="1">
      <c r="A128" s="258" t="s">
        <v>622</v>
      </c>
      <c r="B128" s="48" t="s">
        <v>61</v>
      </c>
      <c r="C128" s="48">
        <v>25</v>
      </c>
      <c r="D128" s="107">
        <f t="shared" si="37"/>
        <v>0</v>
      </c>
      <c r="E128" s="8">
        <v>115</v>
      </c>
      <c r="F128" s="8">
        <f t="shared" si="35"/>
        <v>0</v>
      </c>
      <c r="H128" s="305"/>
      <c r="I128" s="282"/>
      <c r="J128" s="284"/>
      <c r="K128" s="288"/>
      <c r="L128" s="290"/>
      <c r="M128" s="137"/>
      <c r="N128" s="292"/>
      <c r="O128" s="25"/>
      <c r="P128" s="59"/>
      <c r="Q128" s="315"/>
      <c r="R128" s="296"/>
      <c r="S128" s="15"/>
      <c r="T128" s="79"/>
      <c r="U128" s="214"/>
      <c r="W128" s="48">
        <f>AD128*$D128</f>
        <v>0</v>
      </c>
      <c r="X128" s="20"/>
      <c r="Y128" s="20"/>
      <c r="Z128" s="20"/>
      <c r="AA128" s="20"/>
      <c r="AB128" s="20"/>
      <c r="AC128" s="20"/>
      <c r="AD128" s="48">
        <v>25</v>
      </c>
      <c r="AE128" s="48"/>
      <c r="AF128" s="48"/>
      <c r="AG128" s="48"/>
      <c r="AH128" s="48"/>
      <c r="AI128" s="48"/>
      <c r="AJ128" s="48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I128" s="48">
        <f t="shared" si="46"/>
        <v>0</v>
      </c>
      <c r="BJ128" s="20"/>
      <c r="BK128" s="48">
        <v>51</v>
      </c>
      <c r="BL128" s="20"/>
      <c r="BN128" s="134">
        <v>0.82899999999999996</v>
      </c>
      <c r="BO128" s="98">
        <f t="shared" si="36"/>
        <v>0</v>
      </c>
    </row>
    <row r="129" spans="1:67" ht="20.100000000000001" customHeight="1">
      <c r="A129" s="258" t="s">
        <v>623</v>
      </c>
      <c r="B129" s="48" t="s">
        <v>21</v>
      </c>
      <c r="C129" s="48">
        <v>10</v>
      </c>
      <c r="D129" s="107">
        <f t="shared" si="37"/>
        <v>0</v>
      </c>
      <c r="E129" s="8">
        <v>102.5</v>
      </c>
      <c r="F129" s="8">
        <f t="shared" si="35"/>
        <v>0</v>
      </c>
      <c r="H129" s="305"/>
      <c r="I129" s="282"/>
      <c r="J129" s="284"/>
      <c r="K129" s="288"/>
      <c r="L129" s="290"/>
      <c r="M129" s="137"/>
      <c r="N129" s="292"/>
      <c r="O129" s="25"/>
      <c r="P129" s="59"/>
      <c r="Q129" s="315"/>
      <c r="R129" s="296"/>
      <c r="S129" s="15"/>
      <c r="T129" s="79"/>
      <c r="U129" s="214"/>
      <c r="W129" s="20"/>
      <c r="X129" s="20"/>
      <c r="Y129" s="48">
        <f>AF129*$D129</f>
        <v>0</v>
      </c>
      <c r="Z129" s="20"/>
      <c r="AA129" s="20"/>
      <c r="AB129" s="20"/>
      <c r="AC129" s="20"/>
      <c r="AD129" s="48"/>
      <c r="AE129" s="48"/>
      <c r="AF129" s="48">
        <v>10</v>
      </c>
      <c r="AG129" s="48"/>
      <c r="AH129" s="48"/>
      <c r="AI129" s="48"/>
      <c r="AJ129" s="48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I129" s="48">
        <f t="shared" si="46"/>
        <v>0</v>
      </c>
      <c r="BJ129" s="20"/>
      <c r="BK129" s="48">
        <v>36</v>
      </c>
      <c r="BL129" s="20"/>
      <c r="BN129" s="134">
        <v>1.5569999999999999</v>
      </c>
      <c r="BO129" s="98">
        <f t="shared" si="36"/>
        <v>0</v>
      </c>
    </row>
    <row r="130" spans="1:67" ht="20.100000000000001" customHeight="1">
      <c r="A130" s="278" t="s">
        <v>624</v>
      </c>
      <c r="B130" s="18" t="s">
        <v>21</v>
      </c>
      <c r="C130" s="19">
        <v>10</v>
      </c>
      <c r="D130" s="107">
        <f t="shared" si="37"/>
        <v>0</v>
      </c>
      <c r="E130" s="8">
        <v>157.5</v>
      </c>
      <c r="F130" s="8">
        <f t="shared" si="35"/>
        <v>0</v>
      </c>
      <c r="H130" s="305"/>
      <c r="I130" s="282"/>
      <c r="J130" s="284"/>
      <c r="K130" s="288"/>
      <c r="L130" s="290"/>
      <c r="M130" s="137"/>
      <c r="N130" s="292"/>
      <c r="O130" s="25"/>
      <c r="P130" s="59"/>
      <c r="Q130" s="315"/>
      <c r="R130" s="296"/>
      <c r="S130" s="15"/>
      <c r="T130" s="79"/>
      <c r="U130" s="214"/>
      <c r="W130" s="20"/>
      <c r="X130" s="20"/>
      <c r="Y130" s="48">
        <f>AF130*$D130</f>
        <v>0</v>
      </c>
      <c r="Z130" s="20"/>
      <c r="AA130" s="20"/>
      <c r="AB130" s="20"/>
      <c r="AC130" s="20"/>
      <c r="AD130" s="48"/>
      <c r="AE130" s="48"/>
      <c r="AF130" s="48">
        <v>10</v>
      </c>
      <c r="AG130" s="48"/>
      <c r="AH130" s="48"/>
      <c r="AI130" s="48"/>
      <c r="AJ130" s="48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I130" s="48">
        <f t="shared" si="46"/>
        <v>0</v>
      </c>
      <c r="BJ130" s="20"/>
      <c r="BK130" s="48">
        <v>30</v>
      </c>
      <c r="BL130" s="20"/>
      <c r="BN130" s="134">
        <v>2.9</v>
      </c>
      <c r="BO130" s="98">
        <f t="shared" si="36"/>
        <v>0</v>
      </c>
    </row>
    <row r="131" spans="1:67" ht="20.100000000000001" customHeight="1">
      <c r="A131" s="402" t="s">
        <v>695</v>
      </c>
      <c r="B131" s="18" t="s">
        <v>21</v>
      </c>
      <c r="C131" s="19">
        <v>5</v>
      </c>
      <c r="D131" s="107">
        <f t="shared" si="37"/>
        <v>0</v>
      </c>
      <c r="E131" s="8">
        <v>62.5</v>
      </c>
      <c r="F131" s="8">
        <f t="shared" si="35"/>
        <v>0</v>
      </c>
      <c r="H131" s="305"/>
      <c r="I131" s="282"/>
      <c r="J131" s="284"/>
      <c r="K131" s="288"/>
      <c r="L131" s="290"/>
      <c r="M131" s="137"/>
      <c r="N131" s="292"/>
      <c r="O131" s="25"/>
      <c r="P131" s="59"/>
      <c r="Q131" s="315"/>
      <c r="R131" s="296"/>
      <c r="S131" s="15"/>
      <c r="T131" s="79"/>
      <c r="U131" s="214"/>
      <c r="W131" s="20"/>
      <c r="X131" s="20"/>
      <c r="Y131" s="48">
        <f t="shared" ref="X131:Y133" si="47">AF131*$D131</f>
        <v>0</v>
      </c>
      <c r="Z131" s="20"/>
      <c r="AA131" s="20"/>
      <c r="AB131" s="20"/>
      <c r="AC131" s="20"/>
      <c r="AD131" s="48"/>
      <c r="AE131" s="48"/>
      <c r="AF131" s="48">
        <v>5</v>
      </c>
      <c r="AG131" s="48"/>
      <c r="AH131" s="48"/>
      <c r="AI131" s="48"/>
      <c r="AJ131" s="48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I131" s="48">
        <f t="shared" si="46"/>
        <v>0</v>
      </c>
      <c r="BJ131" s="20"/>
      <c r="BK131" s="48">
        <v>10</v>
      </c>
      <c r="BL131" s="20"/>
      <c r="BN131" s="134">
        <v>0.67</v>
      </c>
      <c r="BO131" s="98">
        <f t="shared" si="36"/>
        <v>0</v>
      </c>
    </row>
    <row r="132" spans="1:67" ht="20.100000000000001" customHeight="1">
      <c r="A132" s="402" t="s">
        <v>696</v>
      </c>
      <c r="B132" s="18" t="s">
        <v>21</v>
      </c>
      <c r="C132" s="19">
        <v>5</v>
      </c>
      <c r="D132" s="107">
        <f t="shared" si="37"/>
        <v>0</v>
      </c>
      <c r="E132" s="8">
        <v>57.5</v>
      </c>
      <c r="F132" s="8">
        <f t="shared" si="35"/>
        <v>0</v>
      </c>
      <c r="H132" s="305"/>
      <c r="I132" s="282"/>
      <c r="J132" s="284"/>
      <c r="K132" s="288"/>
      <c r="L132" s="290"/>
      <c r="M132" s="137"/>
      <c r="N132" s="292"/>
      <c r="O132" s="25"/>
      <c r="P132" s="59"/>
      <c r="Q132" s="315"/>
      <c r="R132" s="296"/>
      <c r="S132" s="15"/>
      <c r="T132" s="79"/>
      <c r="U132" s="214"/>
      <c r="W132" s="20"/>
      <c r="X132" s="20"/>
      <c r="Y132" s="48">
        <f t="shared" si="47"/>
        <v>0</v>
      </c>
      <c r="Z132" s="20"/>
      <c r="AA132" s="20"/>
      <c r="AB132" s="20"/>
      <c r="AC132" s="20"/>
      <c r="AD132" s="48"/>
      <c r="AE132" s="48"/>
      <c r="AF132" s="48">
        <v>5</v>
      </c>
      <c r="AG132" s="48"/>
      <c r="AH132" s="48"/>
      <c r="AI132" s="48"/>
      <c r="AJ132" s="48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I132" s="48">
        <f t="shared" si="46"/>
        <v>0</v>
      </c>
      <c r="BJ132" s="20"/>
      <c r="BK132" s="48">
        <v>10</v>
      </c>
      <c r="BL132" s="20"/>
      <c r="BN132" s="134">
        <v>0.82</v>
      </c>
      <c r="BO132" s="98">
        <f t="shared" si="36"/>
        <v>0</v>
      </c>
    </row>
    <row r="133" spans="1:67" ht="20.100000000000001" customHeight="1">
      <c r="A133" s="402" t="s">
        <v>697</v>
      </c>
      <c r="B133" s="18" t="s">
        <v>20</v>
      </c>
      <c r="C133" s="19">
        <v>5</v>
      </c>
      <c r="D133" s="107">
        <f t="shared" si="37"/>
        <v>0</v>
      </c>
      <c r="E133" s="8">
        <v>40</v>
      </c>
      <c r="F133" s="8">
        <f t="shared" si="35"/>
        <v>0</v>
      </c>
      <c r="H133" s="305"/>
      <c r="I133" s="282"/>
      <c r="J133" s="284"/>
      <c r="K133" s="288"/>
      <c r="L133" s="290"/>
      <c r="M133" s="137"/>
      <c r="N133" s="292"/>
      <c r="O133" s="25"/>
      <c r="P133" s="59"/>
      <c r="Q133" s="315"/>
      <c r="R133" s="296"/>
      <c r="S133" s="15"/>
      <c r="T133" s="79"/>
      <c r="U133" s="214"/>
      <c r="W133" s="20"/>
      <c r="X133" s="48">
        <f t="shared" si="47"/>
        <v>0</v>
      </c>
      <c r="Y133" s="20"/>
      <c r="Z133" s="20"/>
      <c r="AA133" s="20"/>
      <c r="AB133" s="20"/>
      <c r="AC133" s="20"/>
      <c r="AD133" s="48"/>
      <c r="AE133" s="48">
        <v>5</v>
      </c>
      <c r="AF133" s="48"/>
      <c r="AG133" s="48"/>
      <c r="AH133" s="48"/>
      <c r="AI133" s="48"/>
      <c r="AJ133" s="48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I133" s="48">
        <f t="shared" si="46"/>
        <v>0</v>
      </c>
      <c r="BJ133" s="20"/>
      <c r="BK133" s="48">
        <v>10</v>
      </c>
      <c r="BL133" s="20"/>
      <c r="BN133" s="74">
        <v>0.3</v>
      </c>
      <c r="BO133" s="98">
        <f>BN131*D133</f>
        <v>0</v>
      </c>
    </row>
    <row r="134" spans="1:67" ht="20.100000000000001" customHeight="1">
      <c r="A134" s="277" t="s">
        <v>625</v>
      </c>
      <c r="B134" s="19" t="s">
        <v>23</v>
      </c>
      <c r="C134" s="19">
        <v>5</v>
      </c>
      <c r="D134" s="107">
        <f t="shared" si="37"/>
        <v>0</v>
      </c>
      <c r="E134" s="8">
        <v>277.5</v>
      </c>
      <c r="F134" s="8">
        <f t="shared" si="35"/>
        <v>0</v>
      </c>
      <c r="H134" s="305"/>
      <c r="I134" s="282"/>
      <c r="J134" s="284"/>
      <c r="K134" s="288"/>
      <c r="L134" s="290"/>
      <c r="M134" s="137"/>
      <c r="N134" s="292"/>
      <c r="O134" s="25"/>
      <c r="P134" s="59"/>
      <c r="Q134" s="315"/>
      <c r="R134" s="296"/>
      <c r="S134" s="15"/>
      <c r="T134" s="79"/>
      <c r="U134" s="214"/>
      <c r="W134" s="20"/>
      <c r="X134" s="20"/>
      <c r="Y134" s="20"/>
      <c r="Z134" s="20"/>
      <c r="AA134" s="48">
        <f>AH134*$D134</f>
        <v>0</v>
      </c>
      <c r="AB134" s="20"/>
      <c r="AC134" s="20"/>
      <c r="AD134" s="48"/>
      <c r="AE134" s="48"/>
      <c r="AF134" s="48"/>
      <c r="AG134" s="48"/>
      <c r="AH134" s="48">
        <v>5</v>
      </c>
      <c r="AI134" s="48"/>
      <c r="AJ134" s="48"/>
      <c r="AL134" s="21"/>
      <c r="AM134" s="21"/>
      <c r="AN134" s="21"/>
      <c r="AO134" s="48">
        <f>AZ134*$D134</f>
        <v>0</v>
      </c>
      <c r="AP134" s="21"/>
      <c r="AQ134" s="48">
        <f>BB134*$D134</f>
        <v>0</v>
      </c>
      <c r="AR134" s="21"/>
      <c r="AS134" s="21"/>
      <c r="AT134" s="21"/>
      <c r="AU134" s="21"/>
      <c r="AV134" s="21"/>
      <c r="AW134" s="21"/>
      <c r="AX134" s="21"/>
      <c r="AY134" s="21"/>
      <c r="AZ134" s="48">
        <v>2</v>
      </c>
      <c r="BA134" s="21"/>
      <c r="BB134" s="48">
        <v>1</v>
      </c>
      <c r="BC134" s="21"/>
      <c r="BD134" s="21"/>
      <c r="BE134" s="21"/>
      <c r="BF134" s="21"/>
      <c r="BG134" s="21"/>
      <c r="BI134" s="20"/>
      <c r="BJ134" s="20"/>
      <c r="BK134" s="20"/>
      <c r="BL134" s="20"/>
      <c r="BN134" s="134">
        <v>5.0999999999999996</v>
      </c>
      <c r="BO134" s="98">
        <f t="shared" si="36"/>
        <v>0</v>
      </c>
    </row>
    <row r="135" spans="1:67" ht="20.100000000000001" customHeight="1">
      <c r="A135" s="258" t="s">
        <v>535</v>
      </c>
      <c r="B135" s="19" t="s">
        <v>22</v>
      </c>
      <c r="C135" s="19">
        <v>5</v>
      </c>
      <c r="D135" s="107">
        <f t="shared" si="37"/>
        <v>0</v>
      </c>
      <c r="E135" s="8">
        <v>205</v>
      </c>
      <c r="F135" s="8">
        <f t="shared" si="35"/>
        <v>0</v>
      </c>
      <c r="H135" s="305"/>
      <c r="I135" s="282"/>
      <c r="J135" s="284"/>
      <c r="K135" s="288"/>
      <c r="L135" s="290"/>
      <c r="M135" s="137"/>
      <c r="N135" s="292"/>
      <c r="O135" s="25"/>
      <c r="P135" s="59"/>
      <c r="Q135" s="315"/>
      <c r="R135" s="296"/>
      <c r="S135" s="15"/>
      <c r="T135" s="79"/>
      <c r="U135" s="214"/>
      <c r="W135" s="20"/>
      <c r="X135" s="20"/>
      <c r="Y135" s="20"/>
      <c r="Z135" s="48">
        <f>AG135*$D135</f>
        <v>0</v>
      </c>
      <c r="AA135" s="20"/>
      <c r="AB135" s="20"/>
      <c r="AC135" s="20"/>
      <c r="AD135" s="48"/>
      <c r="AE135" s="48"/>
      <c r="AF135" s="48"/>
      <c r="AG135" s="48">
        <v>5</v>
      </c>
      <c r="AH135" s="48"/>
      <c r="AI135" s="48"/>
      <c r="AJ135" s="48"/>
      <c r="AL135" s="48">
        <f>AW135*$D135</f>
        <v>0</v>
      </c>
      <c r="AM135" s="21"/>
      <c r="AN135" s="48">
        <f>AY135*$D135</f>
        <v>0</v>
      </c>
      <c r="AO135" s="21"/>
      <c r="AP135" s="21"/>
      <c r="AQ135" s="21"/>
      <c r="AR135" s="21"/>
      <c r="AS135" s="21"/>
      <c r="AT135" s="21"/>
      <c r="AU135" s="21"/>
      <c r="AV135" s="21"/>
      <c r="AW135" s="48">
        <v>3</v>
      </c>
      <c r="AX135" s="21"/>
      <c r="AY135" s="48">
        <v>1</v>
      </c>
      <c r="AZ135" s="21"/>
      <c r="BA135" s="21"/>
      <c r="BB135" s="21"/>
      <c r="BC135" s="21"/>
      <c r="BD135" s="21"/>
      <c r="BE135" s="21"/>
      <c r="BF135" s="21"/>
      <c r="BG135" s="21"/>
      <c r="BI135" s="20"/>
      <c r="BJ135" s="20"/>
      <c r="BK135" s="20"/>
      <c r="BL135" s="20"/>
      <c r="BN135" s="134">
        <v>3.5</v>
      </c>
      <c r="BO135" s="98">
        <f t="shared" si="36"/>
        <v>0</v>
      </c>
    </row>
    <row r="136" spans="1:67" ht="20.100000000000001" customHeight="1">
      <c r="A136" s="2"/>
      <c r="F136" s="109">
        <f>SUM(F92:F135)</f>
        <v>0</v>
      </c>
      <c r="G136" s="3"/>
      <c r="H136" s="7">
        <f t="shared" ref="H136:U136" si="48">SUM(H92:H135)</f>
        <v>0</v>
      </c>
      <c r="I136" s="7">
        <f t="shared" si="48"/>
        <v>0</v>
      </c>
      <c r="J136" s="7">
        <f t="shared" si="48"/>
        <v>0</v>
      </c>
      <c r="K136" s="7">
        <f t="shared" si="48"/>
        <v>0</v>
      </c>
      <c r="L136" s="7">
        <f t="shared" si="48"/>
        <v>0</v>
      </c>
      <c r="M136" s="7">
        <f t="shared" si="48"/>
        <v>0</v>
      </c>
      <c r="N136" s="7">
        <f t="shared" si="48"/>
        <v>0</v>
      </c>
      <c r="O136" s="7">
        <f t="shared" si="48"/>
        <v>0</v>
      </c>
      <c r="P136" s="7">
        <f t="shared" si="48"/>
        <v>0</v>
      </c>
      <c r="Q136" s="7">
        <f t="shared" si="48"/>
        <v>0</v>
      </c>
      <c r="R136" s="7">
        <f t="shared" si="48"/>
        <v>0</v>
      </c>
      <c r="S136" s="7">
        <f t="shared" si="48"/>
        <v>0</v>
      </c>
      <c r="T136" s="7">
        <f t="shared" si="48"/>
        <v>0</v>
      </c>
      <c r="U136" s="7">
        <f t="shared" si="48"/>
        <v>0</v>
      </c>
      <c r="W136" s="7">
        <f>SUM(W92:W135)</f>
        <v>0</v>
      </c>
      <c r="X136" s="7">
        <f>SUM(X92:X135)</f>
        <v>0</v>
      </c>
      <c r="Y136" s="7">
        <f>SUM(Y92:Y135)</f>
        <v>0</v>
      </c>
      <c r="Z136" s="7">
        <f>SUM(Z92:Z135)</f>
        <v>0</v>
      </c>
      <c r="AA136" s="7">
        <f>SUM(AA92:AA135)</f>
        <v>0</v>
      </c>
      <c r="AB136" s="20"/>
      <c r="AC136" s="20"/>
      <c r="AD136" s="21"/>
      <c r="AE136" s="21"/>
      <c r="AF136" s="21"/>
      <c r="AG136" s="21"/>
      <c r="AH136" s="21"/>
      <c r="AI136" s="21"/>
      <c r="AJ136" s="21"/>
      <c r="AK136" s="3"/>
      <c r="AL136" s="7">
        <f t="shared" ref="AL136:AQ136" si="49">SUM(AL92:AL135)</f>
        <v>0</v>
      </c>
      <c r="AM136" s="7">
        <f t="shared" si="49"/>
        <v>0</v>
      </c>
      <c r="AN136" s="7">
        <f t="shared" si="49"/>
        <v>0</v>
      </c>
      <c r="AO136" s="7">
        <f t="shared" si="49"/>
        <v>0</v>
      </c>
      <c r="AP136" s="7">
        <f t="shared" si="49"/>
        <v>0</v>
      </c>
      <c r="AQ136" s="7">
        <f t="shared" si="49"/>
        <v>0</v>
      </c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3"/>
      <c r="BI136" s="7">
        <f>SUM(BI92:BI135)</f>
        <v>0</v>
      </c>
      <c r="BJ136" s="20"/>
      <c r="BK136" s="20"/>
      <c r="BL136" s="20"/>
      <c r="BN136" s="51"/>
      <c r="BO136" s="99">
        <f>SUM(BO92:BO135)</f>
        <v>0</v>
      </c>
    </row>
    <row r="137" spans="1:67" ht="20.100000000000001" customHeight="1">
      <c r="A137" s="28" t="s">
        <v>25</v>
      </c>
      <c r="B137" s="16"/>
      <c r="C137" s="16"/>
      <c r="D137" s="16"/>
      <c r="E137" s="12"/>
      <c r="F137" s="12"/>
      <c r="G137" s="3"/>
      <c r="H137" s="16"/>
      <c r="I137" s="16"/>
      <c r="J137" s="16"/>
      <c r="K137" s="16"/>
      <c r="L137" s="16"/>
      <c r="M137" s="16"/>
      <c r="N137" s="16"/>
      <c r="O137" s="17"/>
      <c r="P137" s="16"/>
      <c r="Q137" s="16"/>
      <c r="R137" s="16"/>
      <c r="S137" s="16"/>
      <c r="T137" s="16"/>
      <c r="U137" s="16"/>
      <c r="W137" s="6" t="s">
        <v>61</v>
      </c>
      <c r="X137" s="6" t="s">
        <v>20</v>
      </c>
      <c r="Y137" s="6" t="s">
        <v>21</v>
      </c>
      <c r="Z137" s="6" t="s">
        <v>22</v>
      </c>
      <c r="AA137" s="6" t="s">
        <v>23</v>
      </c>
      <c r="AB137" s="6" t="s">
        <v>6</v>
      </c>
      <c r="AC137" s="6" t="s">
        <v>24</v>
      </c>
      <c r="AD137" s="13" t="s">
        <v>61</v>
      </c>
      <c r="AE137" s="13" t="s">
        <v>20</v>
      </c>
      <c r="AF137" s="13" t="s">
        <v>21</v>
      </c>
      <c r="AG137" s="13" t="s">
        <v>22</v>
      </c>
      <c r="AH137" s="13" t="s">
        <v>23</v>
      </c>
      <c r="AI137" s="13" t="s">
        <v>6</v>
      </c>
      <c r="AJ137" s="13" t="s">
        <v>24</v>
      </c>
      <c r="AK137" s="3"/>
      <c r="AL137" s="6" t="s">
        <v>48</v>
      </c>
      <c r="AM137" s="6" t="s">
        <v>49</v>
      </c>
      <c r="AN137" s="6" t="s">
        <v>50</v>
      </c>
      <c r="AO137" s="6" t="s">
        <v>52</v>
      </c>
      <c r="AP137" s="6" t="s">
        <v>54</v>
      </c>
      <c r="AQ137" s="6" t="s">
        <v>55</v>
      </c>
      <c r="AR137" s="6" t="s">
        <v>56</v>
      </c>
      <c r="AS137" s="6" t="s">
        <v>57</v>
      </c>
      <c r="AT137" s="6" t="s">
        <v>58</v>
      </c>
      <c r="AU137" s="6" t="s">
        <v>239</v>
      </c>
      <c r="AV137" s="6" t="s">
        <v>240</v>
      </c>
      <c r="AW137" s="13" t="s">
        <v>48</v>
      </c>
      <c r="AX137" s="13" t="s">
        <v>49</v>
      </c>
      <c r="AY137" s="13" t="s">
        <v>50</v>
      </c>
      <c r="AZ137" s="13" t="s">
        <v>52</v>
      </c>
      <c r="BA137" s="13" t="s">
        <v>54</v>
      </c>
      <c r="BB137" s="13" t="s">
        <v>55</v>
      </c>
      <c r="BC137" s="13" t="s">
        <v>56</v>
      </c>
      <c r="BD137" s="13" t="s">
        <v>57</v>
      </c>
      <c r="BE137" s="13" t="s">
        <v>58</v>
      </c>
      <c r="BF137" s="13" t="s">
        <v>239</v>
      </c>
      <c r="BG137" s="13" t="s">
        <v>240</v>
      </c>
      <c r="BH137" s="3"/>
      <c r="BI137" s="174" t="s">
        <v>50</v>
      </c>
      <c r="BJ137" s="174" t="s">
        <v>52</v>
      </c>
      <c r="BK137" s="13" t="s">
        <v>50</v>
      </c>
      <c r="BL137" s="13" t="s">
        <v>52</v>
      </c>
      <c r="BN137" s="73" t="s">
        <v>68</v>
      </c>
      <c r="BO137" s="73" t="s">
        <v>69</v>
      </c>
    </row>
    <row r="138" spans="1:67" ht="20.100000000000001" customHeight="1">
      <c r="A138" s="259" t="s">
        <v>626</v>
      </c>
      <c r="B138" s="18" t="s">
        <v>21</v>
      </c>
      <c r="C138" s="18">
        <v>20</v>
      </c>
      <c r="D138" s="130">
        <f t="shared" ref="D138:D148" si="50">SUM(H138:U138)</f>
        <v>0</v>
      </c>
      <c r="E138" s="8">
        <v>195</v>
      </c>
      <c r="F138" s="8">
        <f t="shared" ref="F138:F149" si="51">D138*E138*(100-$D$2)/100</f>
        <v>0</v>
      </c>
      <c r="H138" s="305"/>
      <c r="I138" s="282"/>
      <c r="J138" s="284"/>
      <c r="K138" s="288"/>
      <c r="L138" s="290"/>
      <c r="M138" s="137"/>
      <c r="N138" s="292"/>
      <c r="O138" s="25"/>
      <c r="P138" s="59"/>
      <c r="Q138" s="315"/>
      <c r="R138" s="296"/>
      <c r="S138" s="15"/>
      <c r="T138" s="79"/>
      <c r="U138" s="214"/>
      <c r="W138" s="20"/>
      <c r="X138" s="20"/>
      <c r="Y138" s="48">
        <f>AF138*$D138</f>
        <v>0</v>
      </c>
      <c r="Z138" s="20"/>
      <c r="AA138" s="20"/>
      <c r="AB138" s="20"/>
      <c r="AC138" s="20"/>
      <c r="AD138" s="48"/>
      <c r="AE138" s="48"/>
      <c r="AF138" s="48">
        <v>20</v>
      </c>
      <c r="AG138" s="48"/>
      <c r="AH138" s="48"/>
      <c r="AI138" s="48"/>
      <c r="AJ138" s="48"/>
      <c r="AL138" s="48">
        <f>AW138*$D138</f>
        <v>0</v>
      </c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48">
        <v>20</v>
      </c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I138" s="20"/>
      <c r="BJ138" s="20"/>
      <c r="BK138" s="20"/>
      <c r="BL138" s="20"/>
      <c r="BN138" s="134">
        <v>2.9</v>
      </c>
      <c r="BO138" s="98">
        <f t="shared" ref="BO138:BO149" si="52">BN138*D138</f>
        <v>0</v>
      </c>
    </row>
    <row r="139" spans="1:67" ht="20.100000000000001" customHeight="1">
      <c r="A139" s="259" t="s">
        <v>524</v>
      </c>
      <c r="B139" s="18" t="s">
        <v>21</v>
      </c>
      <c r="C139" s="18">
        <v>10</v>
      </c>
      <c r="D139" s="130">
        <f t="shared" si="50"/>
        <v>0</v>
      </c>
      <c r="E139" s="8">
        <v>205</v>
      </c>
      <c r="F139" s="8">
        <f t="shared" si="51"/>
        <v>0</v>
      </c>
      <c r="H139" s="305"/>
      <c r="I139" s="282"/>
      <c r="J139" s="284"/>
      <c r="K139" s="288"/>
      <c r="L139" s="290"/>
      <c r="M139" s="137"/>
      <c r="N139" s="292"/>
      <c r="O139" s="25"/>
      <c r="P139" s="59"/>
      <c r="Q139" s="315"/>
      <c r="R139" s="296"/>
      <c r="S139" s="15"/>
      <c r="T139" s="79"/>
      <c r="U139" s="214"/>
      <c r="W139" s="20"/>
      <c r="X139" s="20"/>
      <c r="Y139" s="48">
        <f>AF139*$D139</f>
        <v>0</v>
      </c>
      <c r="Z139" s="20"/>
      <c r="AA139" s="20"/>
      <c r="AB139" s="20"/>
      <c r="AC139" s="20"/>
      <c r="AD139" s="48"/>
      <c r="AE139" s="48"/>
      <c r="AF139" s="48">
        <v>20</v>
      </c>
      <c r="AG139" s="48"/>
      <c r="AH139" s="48"/>
      <c r="AI139" s="48"/>
      <c r="AJ139" s="48"/>
      <c r="AL139" s="48">
        <f>AW139*$D139</f>
        <v>0</v>
      </c>
      <c r="AM139" s="48">
        <f>AX139*$D139</f>
        <v>0</v>
      </c>
      <c r="AN139" s="21"/>
      <c r="AO139" s="21"/>
      <c r="AP139" s="21"/>
      <c r="AQ139" s="21"/>
      <c r="AR139" s="21"/>
      <c r="AS139" s="21"/>
      <c r="AT139" s="21"/>
      <c r="AU139" s="21"/>
      <c r="AV139" s="21"/>
      <c r="AW139" s="48">
        <v>5</v>
      </c>
      <c r="AX139" s="48">
        <v>5</v>
      </c>
      <c r="AY139" s="21"/>
      <c r="AZ139" s="21"/>
      <c r="BA139" s="21"/>
      <c r="BB139" s="21"/>
      <c r="BC139" s="21"/>
      <c r="BD139" s="21"/>
      <c r="BE139" s="21"/>
      <c r="BF139" s="21"/>
      <c r="BG139" s="21"/>
      <c r="BI139" s="20"/>
      <c r="BJ139" s="20"/>
      <c r="BK139" s="20"/>
      <c r="BL139" s="20"/>
      <c r="BN139" s="134">
        <v>4</v>
      </c>
      <c r="BO139" s="98">
        <f t="shared" si="52"/>
        <v>0</v>
      </c>
    </row>
    <row r="140" spans="1:67" ht="20.100000000000001" customHeight="1">
      <c r="A140" s="259" t="s">
        <v>627</v>
      </c>
      <c r="B140" s="18" t="s">
        <v>20</v>
      </c>
      <c r="C140" s="18">
        <v>20</v>
      </c>
      <c r="D140" s="130">
        <f t="shared" si="50"/>
        <v>0</v>
      </c>
      <c r="E140" s="8">
        <v>120</v>
      </c>
      <c r="F140" s="8">
        <f t="shared" si="51"/>
        <v>0</v>
      </c>
      <c r="H140" s="305"/>
      <c r="I140" s="282"/>
      <c r="J140" s="284"/>
      <c r="K140" s="288"/>
      <c r="L140" s="290"/>
      <c r="M140" s="137"/>
      <c r="N140" s="292"/>
      <c r="O140" s="25"/>
      <c r="P140" s="59"/>
      <c r="Q140" s="315"/>
      <c r="R140" s="296"/>
      <c r="S140" s="15"/>
      <c r="T140" s="79"/>
      <c r="U140" s="214"/>
      <c r="W140" s="20"/>
      <c r="X140" s="48">
        <f>AE140*$D140</f>
        <v>0</v>
      </c>
      <c r="Y140" s="20"/>
      <c r="Z140" s="20"/>
      <c r="AA140" s="20"/>
      <c r="AB140" s="20"/>
      <c r="AC140" s="20"/>
      <c r="AD140" s="48"/>
      <c r="AE140" s="48">
        <v>20</v>
      </c>
      <c r="AF140" s="48"/>
      <c r="AG140" s="48"/>
      <c r="AH140" s="48"/>
      <c r="AI140" s="48"/>
      <c r="AJ140" s="48"/>
      <c r="AL140" s="48">
        <f>AW140*$D140</f>
        <v>0</v>
      </c>
      <c r="AM140" s="48">
        <f>AX140*$D140</f>
        <v>0</v>
      </c>
      <c r="AN140" s="21"/>
      <c r="AO140" s="21"/>
      <c r="AP140" s="21"/>
      <c r="AQ140" s="21"/>
      <c r="AR140" s="21"/>
      <c r="AS140" s="21"/>
      <c r="AT140" s="21"/>
      <c r="AU140" s="21"/>
      <c r="AV140" s="21"/>
      <c r="AW140" s="48">
        <v>17</v>
      </c>
      <c r="AX140" s="48">
        <v>3</v>
      </c>
      <c r="AY140" s="21"/>
      <c r="AZ140" s="21"/>
      <c r="BA140" s="21"/>
      <c r="BB140" s="21"/>
      <c r="BC140" s="21"/>
      <c r="BD140" s="21"/>
      <c r="BE140" s="21"/>
      <c r="BF140" s="21"/>
      <c r="BG140" s="21"/>
      <c r="BI140" s="20"/>
      <c r="BJ140" s="20"/>
      <c r="BK140" s="20"/>
      <c r="BL140" s="20"/>
      <c r="BN140" s="134">
        <v>1.796</v>
      </c>
      <c r="BO140" s="98">
        <f t="shared" si="52"/>
        <v>0</v>
      </c>
    </row>
    <row r="141" spans="1:67" ht="19.5" customHeight="1">
      <c r="A141" s="259" t="s">
        <v>525</v>
      </c>
      <c r="B141" s="18" t="s">
        <v>21</v>
      </c>
      <c r="C141" s="18">
        <v>20</v>
      </c>
      <c r="D141" s="130">
        <f t="shared" si="50"/>
        <v>0</v>
      </c>
      <c r="E141" s="8">
        <v>215</v>
      </c>
      <c r="F141" s="8">
        <f t="shared" si="51"/>
        <v>0</v>
      </c>
      <c r="H141" s="305"/>
      <c r="I141" s="282"/>
      <c r="J141" s="284"/>
      <c r="K141" s="288"/>
      <c r="L141" s="290"/>
      <c r="M141" s="137"/>
      <c r="N141" s="292"/>
      <c r="O141" s="25"/>
      <c r="P141" s="59"/>
      <c r="Q141" s="315"/>
      <c r="R141" s="296"/>
      <c r="S141" s="15"/>
      <c r="T141" s="79"/>
      <c r="U141" s="214"/>
      <c r="W141" s="20"/>
      <c r="X141" s="20"/>
      <c r="Y141" s="48">
        <f>AF141*$D141</f>
        <v>0</v>
      </c>
      <c r="Z141" s="20"/>
      <c r="AA141" s="20"/>
      <c r="AB141" s="20"/>
      <c r="AC141" s="20"/>
      <c r="AD141" s="48"/>
      <c r="AE141" s="48"/>
      <c r="AF141" s="48">
        <v>20</v>
      </c>
      <c r="AG141" s="48"/>
      <c r="AH141" s="48"/>
      <c r="AI141" s="48"/>
      <c r="AJ141" s="48"/>
      <c r="AL141" s="48">
        <f>AW141*$D141</f>
        <v>0</v>
      </c>
      <c r="AM141" s="48">
        <f>AX141*$D141</f>
        <v>0</v>
      </c>
      <c r="AN141" s="21"/>
      <c r="AO141" s="21"/>
      <c r="AP141" s="21"/>
      <c r="AQ141" s="21"/>
      <c r="AR141" s="21"/>
      <c r="AS141" s="21"/>
      <c r="AT141" s="21"/>
      <c r="AU141" s="21"/>
      <c r="AV141" s="21"/>
      <c r="AW141" s="48">
        <v>8</v>
      </c>
      <c r="AX141" s="48">
        <v>12</v>
      </c>
      <c r="AY141" s="21"/>
      <c r="AZ141" s="21"/>
      <c r="BA141" s="21"/>
      <c r="BB141" s="21"/>
      <c r="BC141" s="21"/>
      <c r="BD141" s="21"/>
      <c r="BE141" s="21"/>
      <c r="BF141" s="21"/>
      <c r="BG141" s="21"/>
      <c r="BI141" s="20"/>
      <c r="BJ141" s="20"/>
      <c r="BK141" s="20"/>
      <c r="BL141" s="20"/>
      <c r="BN141" s="134">
        <v>3.5030000000000001</v>
      </c>
      <c r="BO141" s="98">
        <f t="shared" si="52"/>
        <v>0</v>
      </c>
    </row>
    <row r="142" spans="1:67" ht="19.5" customHeight="1">
      <c r="A142" s="259" t="s">
        <v>581</v>
      </c>
      <c r="B142" s="27" t="s">
        <v>22</v>
      </c>
      <c r="C142" s="27">
        <v>20</v>
      </c>
      <c r="D142" s="130">
        <f t="shared" si="50"/>
        <v>0</v>
      </c>
      <c r="E142" s="8">
        <v>220</v>
      </c>
      <c r="F142" s="8">
        <f t="shared" si="51"/>
        <v>0</v>
      </c>
      <c r="H142" s="305"/>
      <c r="I142" s="282"/>
      <c r="J142" s="284"/>
      <c r="K142" s="288"/>
      <c r="L142" s="290"/>
      <c r="M142" s="137"/>
      <c r="N142" s="292"/>
      <c r="O142" s="25"/>
      <c r="P142" s="59"/>
      <c r="Q142" s="315"/>
      <c r="R142" s="296"/>
      <c r="S142" s="15"/>
      <c r="T142" s="79"/>
      <c r="U142" s="214"/>
      <c r="W142" s="20"/>
      <c r="X142" s="20"/>
      <c r="Y142" s="20"/>
      <c r="Z142" s="48">
        <f>AG142*$D142</f>
        <v>0</v>
      </c>
      <c r="AA142" s="20"/>
      <c r="AB142" s="20"/>
      <c r="AC142" s="20"/>
      <c r="AD142" s="48"/>
      <c r="AE142" s="48"/>
      <c r="AF142" s="48"/>
      <c r="AG142" s="48">
        <v>20</v>
      </c>
      <c r="AH142" s="48"/>
      <c r="AI142" s="48"/>
      <c r="AJ142" s="48"/>
      <c r="AL142" s="21"/>
      <c r="AM142" s="48">
        <f>AX142*$D142</f>
        <v>0</v>
      </c>
      <c r="AN142" s="48">
        <f>AY142*$D142</f>
        <v>0</v>
      </c>
      <c r="AO142" s="21"/>
      <c r="AP142" s="21"/>
      <c r="AQ142" s="21"/>
      <c r="AR142" s="21"/>
      <c r="AS142" s="21"/>
      <c r="AT142" s="21"/>
      <c r="AU142" s="21"/>
      <c r="AV142" s="21"/>
      <c r="AW142" s="21"/>
      <c r="AX142" s="48">
        <v>5</v>
      </c>
      <c r="AY142" s="48">
        <v>8</v>
      </c>
      <c r="AZ142" s="21"/>
      <c r="BA142" s="21"/>
      <c r="BB142" s="21"/>
      <c r="BC142" s="21"/>
      <c r="BD142" s="21"/>
      <c r="BE142" s="21"/>
      <c r="BF142" s="21"/>
      <c r="BG142" s="21"/>
      <c r="BI142" s="20"/>
      <c r="BJ142" s="20"/>
      <c r="BK142" s="20"/>
      <c r="BL142" s="20"/>
      <c r="BN142" s="134">
        <v>6.5519999999999996</v>
      </c>
      <c r="BO142" s="98">
        <f t="shared" si="52"/>
        <v>0</v>
      </c>
    </row>
    <row r="143" spans="1:67" ht="19.5" customHeight="1">
      <c r="A143" s="261" t="s">
        <v>582</v>
      </c>
      <c r="B143" s="23" t="s">
        <v>6</v>
      </c>
      <c r="C143" s="23">
        <v>5</v>
      </c>
      <c r="D143" s="130">
        <f t="shared" si="50"/>
        <v>0</v>
      </c>
      <c r="E143" s="8">
        <v>290</v>
      </c>
      <c r="F143" s="8">
        <f t="shared" si="51"/>
        <v>0</v>
      </c>
      <c r="H143" s="305"/>
      <c r="I143" s="282"/>
      <c r="J143" s="284"/>
      <c r="K143" s="288"/>
      <c r="L143" s="290"/>
      <c r="M143" s="137"/>
      <c r="N143" s="292"/>
      <c r="O143" s="25"/>
      <c r="P143" s="59"/>
      <c r="Q143" s="315"/>
      <c r="R143" s="296"/>
      <c r="S143" s="15"/>
      <c r="T143" s="79"/>
      <c r="U143" s="214"/>
      <c r="W143" s="20"/>
      <c r="X143" s="20"/>
      <c r="Y143" s="20"/>
      <c r="Z143" s="20"/>
      <c r="AA143" s="20"/>
      <c r="AB143" s="48">
        <f>AI143*$D143</f>
        <v>0</v>
      </c>
      <c r="AC143" s="20"/>
      <c r="AD143" s="48"/>
      <c r="AE143" s="48"/>
      <c r="AF143" s="48"/>
      <c r="AG143" s="48"/>
      <c r="AH143" s="48"/>
      <c r="AI143" s="48">
        <v>5</v>
      </c>
      <c r="AJ143" s="48"/>
      <c r="AL143" s="21"/>
      <c r="AM143" s="21"/>
      <c r="AN143" s="21"/>
      <c r="AO143" s="21"/>
      <c r="AP143" s="48">
        <f>BA143*$D143</f>
        <v>0</v>
      </c>
      <c r="AQ143" s="48">
        <f>BB143*$D143</f>
        <v>0</v>
      </c>
      <c r="AR143" s="48">
        <f>BC143*$D143</f>
        <v>0</v>
      </c>
      <c r="AS143" s="21"/>
      <c r="AT143" s="21"/>
      <c r="AU143" s="21"/>
      <c r="AV143" s="21"/>
      <c r="AW143" s="21"/>
      <c r="AX143" s="21"/>
      <c r="AY143" s="21"/>
      <c r="AZ143" s="21"/>
      <c r="BA143" s="48">
        <v>3</v>
      </c>
      <c r="BB143" s="48">
        <v>1</v>
      </c>
      <c r="BC143" s="48">
        <v>2</v>
      </c>
      <c r="BD143" s="21"/>
      <c r="BE143" s="21"/>
      <c r="BF143" s="21"/>
      <c r="BG143" s="21"/>
      <c r="BI143" s="176"/>
      <c r="BJ143" s="176"/>
      <c r="BK143" s="176"/>
      <c r="BL143" s="176"/>
      <c r="BN143" s="134">
        <v>5.6669999999999998</v>
      </c>
      <c r="BO143" s="98">
        <f t="shared" si="52"/>
        <v>0</v>
      </c>
    </row>
    <row r="144" spans="1:67" ht="19.5" customHeight="1">
      <c r="A144" s="261" t="s">
        <v>628</v>
      </c>
      <c r="B144" s="27" t="s">
        <v>6</v>
      </c>
      <c r="C144" s="27">
        <v>5</v>
      </c>
      <c r="D144" s="130">
        <f t="shared" si="50"/>
        <v>0</v>
      </c>
      <c r="E144" s="8">
        <v>427.5</v>
      </c>
      <c r="F144" s="8">
        <f t="shared" si="51"/>
        <v>0</v>
      </c>
      <c r="H144" s="305"/>
      <c r="I144" s="282"/>
      <c r="J144" s="284"/>
      <c r="K144" s="288"/>
      <c r="L144" s="290"/>
      <c r="M144" s="137"/>
      <c r="N144" s="292"/>
      <c r="O144" s="25"/>
      <c r="P144" s="59"/>
      <c r="Q144" s="315"/>
      <c r="R144" s="296"/>
      <c r="S144" s="15"/>
      <c r="T144" s="79"/>
      <c r="U144" s="214"/>
      <c r="W144" s="20"/>
      <c r="X144" s="20"/>
      <c r="Y144" s="20"/>
      <c r="Z144" s="20"/>
      <c r="AA144" s="20"/>
      <c r="AB144" s="48">
        <f>AI144*$D144</f>
        <v>0</v>
      </c>
      <c r="AC144" s="20"/>
      <c r="AD144" s="48"/>
      <c r="AE144" s="48"/>
      <c r="AF144" s="48"/>
      <c r="AG144" s="48"/>
      <c r="AH144" s="48"/>
      <c r="AI144" s="48">
        <v>5</v>
      </c>
      <c r="AJ144" s="48"/>
      <c r="AL144" s="48">
        <f>AW144*$D144</f>
        <v>0</v>
      </c>
      <c r="AM144" s="21"/>
      <c r="AN144" s="21"/>
      <c r="AO144" s="48">
        <f>AZ144*$D144</f>
        <v>0</v>
      </c>
      <c r="AP144" s="21"/>
      <c r="AQ144" s="48">
        <f>BB144*$D144</f>
        <v>0</v>
      </c>
      <c r="AR144" s="21"/>
      <c r="AS144" s="21"/>
      <c r="AT144" s="21"/>
      <c r="AU144" s="21"/>
      <c r="AV144" s="21"/>
      <c r="AW144" s="59">
        <v>1</v>
      </c>
      <c r="AX144" s="21"/>
      <c r="AY144" s="21"/>
      <c r="AZ144" s="59">
        <v>2</v>
      </c>
      <c r="BA144" s="59"/>
      <c r="BB144" s="59">
        <v>1</v>
      </c>
      <c r="BC144" s="21"/>
      <c r="BD144" s="21"/>
      <c r="BE144" s="21"/>
      <c r="BF144" s="21"/>
      <c r="BG144" s="21"/>
      <c r="BI144" s="176"/>
      <c r="BJ144" s="176"/>
      <c r="BK144" s="176"/>
      <c r="BL144" s="176"/>
      <c r="BN144" s="134">
        <v>10.5</v>
      </c>
      <c r="BO144" s="98">
        <f t="shared" si="52"/>
        <v>0</v>
      </c>
    </row>
    <row r="145" spans="1:67" ht="19.5" customHeight="1">
      <c r="A145" s="261" t="s">
        <v>583</v>
      </c>
      <c r="B145" s="27" t="s">
        <v>20</v>
      </c>
      <c r="C145" s="27">
        <v>20</v>
      </c>
      <c r="D145" s="130">
        <f t="shared" si="50"/>
        <v>0</v>
      </c>
      <c r="E145" s="8">
        <v>130</v>
      </c>
      <c r="F145" s="8">
        <f t="shared" si="51"/>
        <v>0</v>
      </c>
      <c r="H145" s="305"/>
      <c r="I145" s="282"/>
      <c r="J145" s="284"/>
      <c r="K145" s="288"/>
      <c r="L145" s="290"/>
      <c r="M145" s="137"/>
      <c r="N145" s="292"/>
      <c r="O145" s="25"/>
      <c r="P145" s="59"/>
      <c r="Q145" s="315"/>
      <c r="R145" s="296"/>
      <c r="S145" s="15"/>
      <c r="T145" s="79"/>
      <c r="U145" s="214"/>
      <c r="W145" s="20"/>
      <c r="X145" s="48">
        <f>AE145*$D145</f>
        <v>0</v>
      </c>
      <c r="Y145" s="20"/>
      <c r="Z145" s="20"/>
      <c r="AA145" s="20"/>
      <c r="AB145" s="20"/>
      <c r="AC145" s="20"/>
      <c r="AD145" s="48"/>
      <c r="AE145" s="48">
        <v>20</v>
      </c>
      <c r="AF145" s="48"/>
      <c r="AG145" s="48"/>
      <c r="AH145" s="48"/>
      <c r="AI145" s="48"/>
      <c r="AJ145" s="48"/>
      <c r="AL145" s="48">
        <f>AW145*$D145</f>
        <v>0</v>
      </c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68">
        <v>20</v>
      </c>
      <c r="AX145" s="21"/>
      <c r="AY145" s="21"/>
      <c r="AZ145" s="21"/>
      <c r="BA145" s="21"/>
      <c r="BB145" s="21"/>
      <c r="BC145" s="21"/>
      <c r="BD145" s="21"/>
      <c r="BE145" s="21"/>
      <c r="BF145" s="21"/>
      <c r="BG145" s="21"/>
      <c r="BI145" s="176"/>
      <c r="BJ145" s="176"/>
      <c r="BK145" s="176"/>
      <c r="BL145" s="176"/>
      <c r="BN145" s="134">
        <v>1.7</v>
      </c>
      <c r="BO145" s="98">
        <f t="shared" si="52"/>
        <v>0</v>
      </c>
    </row>
    <row r="146" spans="1:67" ht="20.100000000000001" customHeight="1">
      <c r="A146" s="259" t="s">
        <v>629</v>
      </c>
      <c r="B146" s="18" t="s">
        <v>21</v>
      </c>
      <c r="C146" s="18">
        <v>20</v>
      </c>
      <c r="D146" s="130">
        <f t="shared" si="50"/>
        <v>0</v>
      </c>
      <c r="E146" s="8">
        <v>220</v>
      </c>
      <c r="F146" s="8">
        <f t="shared" si="51"/>
        <v>0</v>
      </c>
      <c r="H146" s="305"/>
      <c r="I146" s="282"/>
      <c r="J146" s="284"/>
      <c r="K146" s="288"/>
      <c r="L146" s="290"/>
      <c r="M146" s="137"/>
      <c r="N146" s="292"/>
      <c r="O146" s="25"/>
      <c r="P146" s="59"/>
      <c r="Q146" s="315"/>
      <c r="R146" s="296"/>
      <c r="S146" s="15"/>
      <c r="T146" s="79"/>
      <c r="U146" s="214"/>
      <c r="W146" s="20"/>
      <c r="X146" s="20"/>
      <c r="Y146" s="48">
        <f>AF146*$D146</f>
        <v>0</v>
      </c>
      <c r="Z146" s="20"/>
      <c r="AA146" s="20"/>
      <c r="AB146" s="20"/>
      <c r="AC146" s="20"/>
      <c r="AD146" s="48"/>
      <c r="AE146" s="48"/>
      <c r="AF146" s="48">
        <v>20</v>
      </c>
      <c r="AG146" s="48"/>
      <c r="AH146" s="48"/>
      <c r="AI146" s="48"/>
      <c r="AJ146" s="48"/>
      <c r="AL146" s="48">
        <f>AW146*$D146</f>
        <v>0</v>
      </c>
      <c r="AM146" s="48">
        <f>AX146*$D146</f>
        <v>0</v>
      </c>
      <c r="AN146" s="48">
        <f>AY146*$D146</f>
        <v>0</v>
      </c>
      <c r="AO146" s="48">
        <f>AZ146*$D146</f>
        <v>0</v>
      </c>
      <c r="AP146" s="21"/>
      <c r="AQ146" s="21"/>
      <c r="AR146" s="21"/>
      <c r="AS146" s="21"/>
      <c r="AT146" s="21"/>
      <c r="AU146" s="21"/>
      <c r="AV146" s="21"/>
      <c r="AW146" s="68">
        <v>2</v>
      </c>
      <c r="AX146" s="68">
        <v>9</v>
      </c>
      <c r="AY146" s="68">
        <v>7</v>
      </c>
      <c r="AZ146" s="68">
        <v>1</v>
      </c>
      <c r="BA146" s="21"/>
      <c r="BB146" s="21"/>
      <c r="BC146" s="21"/>
      <c r="BD146" s="21"/>
      <c r="BE146" s="21"/>
      <c r="BF146" s="21"/>
      <c r="BG146" s="21"/>
      <c r="BI146" s="20"/>
      <c r="BJ146" s="20"/>
      <c r="BK146" s="20"/>
      <c r="BL146" s="20"/>
      <c r="BN146" s="134">
        <v>3.6779999999999999</v>
      </c>
      <c r="BO146" s="98">
        <f t="shared" si="52"/>
        <v>0</v>
      </c>
    </row>
    <row r="147" spans="1:67" ht="19.5" customHeight="1">
      <c r="A147" s="261" t="s">
        <v>585</v>
      </c>
      <c r="B147" s="27" t="s">
        <v>22</v>
      </c>
      <c r="C147" s="27">
        <v>10</v>
      </c>
      <c r="D147" s="130">
        <f t="shared" si="50"/>
        <v>0</v>
      </c>
      <c r="E147" s="8">
        <v>245</v>
      </c>
      <c r="F147" s="8">
        <f t="shared" si="51"/>
        <v>0</v>
      </c>
      <c r="H147" s="305"/>
      <c r="I147" s="282"/>
      <c r="J147" s="284"/>
      <c r="K147" s="288"/>
      <c r="L147" s="290"/>
      <c r="M147" s="137"/>
      <c r="N147" s="292"/>
      <c r="O147" s="25"/>
      <c r="P147" s="59"/>
      <c r="Q147" s="315"/>
      <c r="R147" s="296"/>
      <c r="S147" s="15"/>
      <c r="T147" s="79"/>
      <c r="U147" s="214"/>
      <c r="W147" s="20"/>
      <c r="X147" s="20"/>
      <c r="Y147" s="20"/>
      <c r="Z147" s="48">
        <f>AG147*$D147</f>
        <v>0</v>
      </c>
      <c r="AA147" s="20"/>
      <c r="AB147" s="20"/>
      <c r="AC147" s="20"/>
      <c r="AD147" s="48"/>
      <c r="AE147" s="48"/>
      <c r="AF147" s="48"/>
      <c r="AG147" s="48">
        <v>10</v>
      </c>
      <c r="AH147" s="48"/>
      <c r="AI147" s="48"/>
      <c r="AJ147" s="48"/>
      <c r="AL147" s="48">
        <f>AW147*$D147</f>
        <v>0</v>
      </c>
      <c r="AM147" s="48">
        <f t="shared" ref="AM147:AN149" si="53">AX147*$D147</f>
        <v>0</v>
      </c>
      <c r="AN147" s="48">
        <f t="shared" si="53"/>
        <v>0</v>
      </c>
      <c r="AO147" s="21"/>
      <c r="AP147" s="21"/>
      <c r="AQ147" s="21"/>
      <c r="AR147" s="21"/>
      <c r="AS147" s="21"/>
      <c r="AT147" s="21"/>
      <c r="AU147" s="21"/>
      <c r="AV147" s="21"/>
      <c r="AW147" s="59">
        <v>1</v>
      </c>
      <c r="AX147" s="59">
        <v>4</v>
      </c>
      <c r="AY147" s="59">
        <v>1</v>
      </c>
      <c r="AZ147" s="21"/>
      <c r="BA147" s="21"/>
      <c r="BB147" s="21"/>
      <c r="BC147" s="21"/>
      <c r="BD147" s="21"/>
      <c r="BE147" s="21"/>
      <c r="BF147" s="21"/>
      <c r="BG147" s="21"/>
      <c r="BI147" s="176"/>
      <c r="BJ147" s="176"/>
      <c r="BK147" s="176"/>
      <c r="BL147" s="176"/>
      <c r="BN147" s="134">
        <v>5.0999999999999996</v>
      </c>
      <c r="BO147" s="98">
        <f t="shared" si="52"/>
        <v>0</v>
      </c>
    </row>
    <row r="148" spans="1:67" ht="19.5" customHeight="1">
      <c r="A148" s="261" t="s">
        <v>630</v>
      </c>
      <c r="B148" s="27" t="s">
        <v>209</v>
      </c>
      <c r="C148" s="27">
        <v>10</v>
      </c>
      <c r="D148" s="130">
        <f t="shared" si="50"/>
        <v>0</v>
      </c>
      <c r="E148" s="8">
        <v>170</v>
      </c>
      <c r="F148" s="8">
        <f t="shared" si="51"/>
        <v>0</v>
      </c>
      <c r="H148" s="305"/>
      <c r="I148" s="282"/>
      <c r="J148" s="284"/>
      <c r="K148" s="288"/>
      <c r="L148" s="290"/>
      <c r="M148" s="137"/>
      <c r="N148" s="292"/>
      <c r="O148" s="25"/>
      <c r="P148" s="59"/>
      <c r="Q148" s="315"/>
      <c r="R148" s="296"/>
      <c r="S148" s="15"/>
      <c r="T148" s="79"/>
      <c r="U148" s="214"/>
      <c r="W148" s="20"/>
      <c r="X148" s="20"/>
      <c r="Y148" s="48">
        <f>AF148*$D148</f>
        <v>0</v>
      </c>
      <c r="Z148" s="48">
        <f>AG148*$D148</f>
        <v>0</v>
      </c>
      <c r="AA148" s="20"/>
      <c r="AB148" s="20"/>
      <c r="AC148" s="20"/>
      <c r="AD148" s="48"/>
      <c r="AE148" s="48"/>
      <c r="AF148" s="48">
        <v>5</v>
      </c>
      <c r="AG148" s="48">
        <v>5</v>
      </c>
      <c r="AH148" s="48"/>
      <c r="AI148" s="48"/>
      <c r="AJ148" s="48"/>
      <c r="AL148" s="48">
        <f>AW148*$D148</f>
        <v>0</v>
      </c>
      <c r="AM148" s="48">
        <f t="shared" si="53"/>
        <v>0</v>
      </c>
      <c r="AN148" s="48">
        <f t="shared" si="53"/>
        <v>0</v>
      </c>
      <c r="AO148" s="21"/>
      <c r="AP148" s="21"/>
      <c r="AQ148" s="21"/>
      <c r="AR148" s="21"/>
      <c r="AS148" s="21"/>
      <c r="AT148" s="21"/>
      <c r="AU148" s="21"/>
      <c r="AV148" s="21"/>
      <c r="AW148" s="59">
        <v>2</v>
      </c>
      <c r="AX148" s="59">
        <v>4</v>
      </c>
      <c r="AY148" s="59">
        <v>4</v>
      </c>
      <c r="AZ148" s="21"/>
      <c r="BA148" s="21"/>
      <c r="BB148" s="21"/>
      <c r="BC148" s="21"/>
      <c r="BD148" s="21"/>
      <c r="BE148" s="21"/>
      <c r="BF148" s="21"/>
      <c r="BG148" s="21"/>
      <c r="BI148" s="176"/>
      <c r="BJ148" s="176"/>
      <c r="BK148" s="176"/>
      <c r="BL148" s="176"/>
      <c r="BN148" s="134">
        <v>3.3</v>
      </c>
      <c r="BO148" s="98">
        <f t="shared" si="52"/>
        <v>0</v>
      </c>
    </row>
    <row r="149" spans="1:67" ht="19.5" customHeight="1">
      <c r="A149" s="261" t="s">
        <v>631</v>
      </c>
      <c r="B149" s="27" t="s">
        <v>22</v>
      </c>
      <c r="C149" s="27">
        <v>10</v>
      </c>
      <c r="D149" s="130">
        <f>SUM(H149:U149)</f>
        <v>0</v>
      </c>
      <c r="E149" s="8">
        <v>240</v>
      </c>
      <c r="F149" s="8">
        <f t="shared" si="51"/>
        <v>0</v>
      </c>
      <c r="H149" s="305"/>
      <c r="I149" s="282"/>
      <c r="J149" s="284"/>
      <c r="K149" s="288"/>
      <c r="L149" s="290"/>
      <c r="M149" s="137"/>
      <c r="N149" s="292"/>
      <c r="O149" s="25"/>
      <c r="P149" s="59"/>
      <c r="Q149" s="315"/>
      <c r="R149" s="296"/>
      <c r="S149" s="15"/>
      <c r="T149" s="79"/>
      <c r="U149" s="214"/>
      <c r="W149" s="20"/>
      <c r="X149" s="20"/>
      <c r="Y149" s="20"/>
      <c r="Z149" s="48">
        <f>AG149*$D149</f>
        <v>0</v>
      </c>
      <c r="AA149" s="20"/>
      <c r="AB149" s="20"/>
      <c r="AC149" s="20"/>
      <c r="AD149" s="48"/>
      <c r="AE149" s="48"/>
      <c r="AF149" s="48"/>
      <c r="AG149" s="48">
        <v>10</v>
      </c>
      <c r="AH149" s="48"/>
      <c r="AI149" s="48"/>
      <c r="AJ149" s="48"/>
      <c r="AL149" s="21"/>
      <c r="AM149" s="48">
        <f t="shared" si="53"/>
        <v>0</v>
      </c>
      <c r="AN149" s="48">
        <f t="shared" si="53"/>
        <v>0</v>
      </c>
      <c r="AO149" s="21"/>
      <c r="AP149" s="21"/>
      <c r="AQ149" s="21"/>
      <c r="AR149" s="21"/>
      <c r="AS149" s="21"/>
      <c r="AT149" s="21"/>
      <c r="AU149" s="21"/>
      <c r="AV149" s="21"/>
      <c r="AW149" s="21"/>
      <c r="AX149" s="59">
        <v>6</v>
      </c>
      <c r="AY149" s="59">
        <v>3</v>
      </c>
      <c r="AZ149" s="21"/>
      <c r="BA149" s="21"/>
      <c r="BB149" s="21"/>
      <c r="BC149" s="21"/>
      <c r="BD149" s="21"/>
      <c r="BE149" s="21"/>
      <c r="BF149" s="21"/>
      <c r="BG149" s="21"/>
      <c r="BI149" s="176"/>
      <c r="BJ149" s="176"/>
      <c r="BK149" s="176"/>
      <c r="BL149" s="176"/>
      <c r="BN149" s="134">
        <v>5.0999999999999996</v>
      </c>
      <c r="BO149" s="98">
        <f t="shared" si="52"/>
        <v>0</v>
      </c>
    </row>
    <row r="150" spans="1:67" ht="19.5" customHeight="1">
      <c r="A150" s="263"/>
      <c r="B150" s="9"/>
      <c r="F150" s="109">
        <f>SUM(F138:F149)</f>
        <v>0</v>
      </c>
      <c r="G150" s="3"/>
      <c r="H150" s="31">
        <f t="shared" ref="H150:R150" si="54">SUM(H138:H149)</f>
        <v>0</v>
      </c>
      <c r="I150" s="31">
        <f>SUM(I138:I149)</f>
        <v>0</v>
      </c>
      <c r="J150" s="31">
        <f t="shared" si="54"/>
        <v>0</v>
      </c>
      <c r="K150" s="31">
        <f t="shared" si="54"/>
        <v>0</v>
      </c>
      <c r="L150" s="31">
        <f t="shared" si="54"/>
        <v>0</v>
      </c>
      <c r="M150" s="31">
        <f t="shared" si="54"/>
        <v>0</v>
      </c>
      <c r="N150" s="31">
        <f t="shared" si="54"/>
        <v>0</v>
      </c>
      <c r="O150" s="31">
        <f t="shared" si="54"/>
        <v>0</v>
      </c>
      <c r="P150" s="31">
        <f t="shared" si="54"/>
        <v>0</v>
      </c>
      <c r="Q150" s="31">
        <f t="shared" si="54"/>
        <v>0</v>
      </c>
      <c r="R150" s="31">
        <f t="shared" si="54"/>
        <v>0</v>
      </c>
      <c r="S150" s="31">
        <f t="shared" ref="S150" si="55">SUM(S138:S149)</f>
        <v>0</v>
      </c>
      <c r="T150" s="31">
        <f>SUM(T138:T149)</f>
        <v>0</v>
      </c>
      <c r="U150" s="31">
        <f>SUM(U138:U149)</f>
        <v>0</v>
      </c>
      <c r="W150" s="20"/>
      <c r="X150" s="31">
        <f>SUM(X138:X149)</f>
        <v>0</v>
      </c>
      <c r="Y150" s="31">
        <f t="shared" ref="Y150:AB150" si="56">SUM(Y138:Y149)</f>
        <v>0</v>
      </c>
      <c r="Z150" s="31">
        <f t="shared" si="56"/>
        <v>0</v>
      </c>
      <c r="AA150" s="20"/>
      <c r="AB150" s="31">
        <f t="shared" si="56"/>
        <v>0</v>
      </c>
      <c r="AC150" s="21"/>
      <c r="AD150" s="21"/>
      <c r="AE150" s="21"/>
      <c r="AF150" s="21"/>
      <c r="AG150" s="21"/>
      <c r="AH150" s="21"/>
      <c r="AI150" s="21"/>
      <c r="AJ150" s="21"/>
      <c r="AK150" s="3"/>
      <c r="AL150" s="31">
        <f t="shared" ref="AL150:AR150" si="57">SUM(AL138:AL149)</f>
        <v>0</v>
      </c>
      <c r="AM150" s="31">
        <f t="shared" si="57"/>
        <v>0</v>
      </c>
      <c r="AN150" s="31">
        <f t="shared" si="57"/>
        <v>0</v>
      </c>
      <c r="AO150" s="31">
        <f t="shared" si="57"/>
        <v>0</v>
      </c>
      <c r="AP150" s="31">
        <f t="shared" si="57"/>
        <v>0</v>
      </c>
      <c r="AQ150" s="31">
        <f t="shared" si="57"/>
        <v>0</v>
      </c>
      <c r="AR150" s="31">
        <f t="shared" si="57"/>
        <v>0</v>
      </c>
      <c r="AS150" s="21"/>
      <c r="AT150" s="21"/>
      <c r="AU150" s="21"/>
      <c r="AV150" s="21"/>
      <c r="AW150" s="21"/>
      <c r="AX150" s="21"/>
      <c r="AY150" s="21"/>
      <c r="AZ150" s="21"/>
      <c r="BA150" s="21"/>
      <c r="BB150" s="21"/>
      <c r="BC150" s="21"/>
      <c r="BD150" s="21"/>
      <c r="BE150" s="21"/>
      <c r="BF150" s="21"/>
      <c r="BG150" s="21"/>
      <c r="BH150" s="3"/>
      <c r="BI150" s="176"/>
      <c r="BJ150" s="176"/>
      <c r="BK150" s="20"/>
      <c r="BL150" s="20"/>
      <c r="BN150" s="51"/>
      <c r="BO150" s="100">
        <f>SUM(BO138:BO149)</f>
        <v>0</v>
      </c>
    </row>
    <row r="151" spans="1:67" ht="20.100000000000001" customHeight="1">
      <c r="A151" s="28" t="s">
        <v>242</v>
      </c>
      <c r="B151" s="16"/>
      <c r="C151" s="16"/>
      <c r="D151" s="16"/>
      <c r="E151" s="12"/>
      <c r="F151" s="12"/>
      <c r="G151" s="3"/>
      <c r="H151" s="16"/>
      <c r="I151" s="16"/>
      <c r="J151" s="16"/>
      <c r="K151" s="16"/>
      <c r="L151" s="16"/>
      <c r="M151" s="16"/>
      <c r="N151" s="16"/>
      <c r="O151" s="17"/>
      <c r="P151" s="16"/>
      <c r="Q151" s="16"/>
      <c r="R151" s="16"/>
      <c r="S151" s="16"/>
      <c r="T151" s="16"/>
      <c r="U151" s="16"/>
      <c r="W151" s="6" t="s">
        <v>61</v>
      </c>
      <c r="X151" s="6" t="s">
        <v>20</v>
      </c>
      <c r="Y151" s="6" t="s">
        <v>21</v>
      </c>
      <c r="Z151" s="6" t="s">
        <v>22</v>
      </c>
      <c r="AA151" s="6" t="s">
        <v>23</v>
      </c>
      <c r="AB151" s="6" t="s">
        <v>6</v>
      </c>
      <c r="AC151" s="6" t="s">
        <v>24</v>
      </c>
      <c r="AD151" s="13" t="s">
        <v>61</v>
      </c>
      <c r="AE151" s="13" t="s">
        <v>20</v>
      </c>
      <c r="AF151" s="13" t="s">
        <v>21</v>
      </c>
      <c r="AG151" s="13" t="s">
        <v>22</v>
      </c>
      <c r="AH151" s="13" t="s">
        <v>23</v>
      </c>
      <c r="AI151" s="13" t="s">
        <v>6</v>
      </c>
      <c r="AJ151" s="13" t="s">
        <v>24</v>
      </c>
      <c r="AK151" s="3"/>
      <c r="AL151" s="6" t="s">
        <v>48</v>
      </c>
      <c r="AM151" s="6" t="s">
        <v>49</v>
      </c>
      <c r="AN151" s="6" t="s">
        <v>50</v>
      </c>
      <c r="AO151" s="6" t="s">
        <v>52</v>
      </c>
      <c r="AP151" s="6" t="s">
        <v>54</v>
      </c>
      <c r="AQ151" s="6" t="s">
        <v>55</v>
      </c>
      <c r="AR151" s="6" t="s">
        <v>56</v>
      </c>
      <c r="AS151" s="6" t="s">
        <v>57</v>
      </c>
      <c r="AT151" s="6" t="s">
        <v>58</v>
      </c>
      <c r="AU151" s="6" t="s">
        <v>239</v>
      </c>
      <c r="AV151" s="6" t="s">
        <v>240</v>
      </c>
      <c r="AW151" s="13" t="s">
        <v>48</v>
      </c>
      <c r="AX151" s="13" t="s">
        <v>49</v>
      </c>
      <c r="AY151" s="13" t="s">
        <v>50</v>
      </c>
      <c r="AZ151" s="13" t="s">
        <v>52</v>
      </c>
      <c r="BA151" s="13" t="s">
        <v>54</v>
      </c>
      <c r="BB151" s="13" t="s">
        <v>55</v>
      </c>
      <c r="BC151" s="13" t="s">
        <v>56</v>
      </c>
      <c r="BD151" s="13" t="s">
        <v>57</v>
      </c>
      <c r="BE151" s="13" t="s">
        <v>58</v>
      </c>
      <c r="BF151" s="13" t="s">
        <v>239</v>
      </c>
      <c r="BG151" s="13" t="s">
        <v>240</v>
      </c>
      <c r="BH151" s="3"/>
      <c r="BI151" s="174" t="s">
        <v>50</v>
      </c>
      <c r="BJ151" s="174" t="s">
        <v>52</v>
      </c>
      <c r="BK151" s="13" t="s">
        <v>50</v>
      </c>
      <c r="BL151" s="13" t="s">
        <v>52</v>
      </c>
      <c r="BN151" s="73" t="s">
        <v>68</v>
      </c>
      <c r="BO151" s="73" t="s">
        <v>69</v>
      </c>
    </row>
    <row r="152" spans="1:67" ht="20.100000000000001" customHeight="1">
      <c r="A152" s="418" t="s">
        <v>1047</v>
      </c>
      <c r="B152" s="18" t="s">
        <v>6</v>
      </c>
      <c r="C152" s="18">
        <v>2</v>
      </c>
      <c r="D152" s="130">
        <f t="shared" ref="D152" si="58">SUM(H152:U152)</f>
        <v>0</v>
      </c>
      <c r="E152" s="8">
        <v>192.5</v>
      </c>
      <c r="F152" s="8">
        <f>D152*E152*(100-$D$2)/100</f>
        <v>0</v>
      </c>
      <c r="H152" s="305"/>
      <c r="I152" s="282"/>
      <c r="J152" s="284"/>
      <c r="K152" s="288"/>
      <c r="L152" s="290"/>
      <c r="M152" s="137"/>
      <c r="N152" s="292"/>
      <c r="O152" s="25"/>
      <c r="P152" s="59"/>
      <c r="Q152" s="315"/>
      <c r="R152" s="296"/>
      <c r="S152" s="15"/>
      <c r="T152" s="79"/>
      <c r="U152" s="214"/>
      <c r="W152" s="20"/>
      <c r="X152" s="20"/>
      <c r="Y152" s="20"/>
      <c r="Z152" s="20"/>
      <c r="AA152" s="20"/>
      <c r="AB152" s="48">
        <f>AI152*$D152</f>
        <v>0</v>
      </c>
      <c r="AC152" s="20"/>
      <c r="AD152" s="48"/>
      <c r="AE152" s="48"/>
      <c r="AF152" s="48"/>
      <c r="AG152" s="48"/>
      <c r="AH152" s="48"/>
      <c r="AI152" s="48">
        <v>2</v>
      </c>
      <c r="AJ152" s="48"/>
      <c r="AL152" s="21"/>
      <c r="AM152" s="21"/>
      <c r="AN152" s="21"/>
      <c r="AO152" s="48">
        <f>AZ152*$D152</f>
        <v>0</v>
      </c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48">
        <v>2</v>
      </c>
      <c r="BA152" s="21"/>
      <c r="BB152" s="21"/>
      <c r="BC152" s="21"/>
      <c r="BD152" s="21"/>
      <c r="BE152" s="21"/>
      <c r="BF152" s="21"/>
      <c r="BG152" s="21"/>
      <c r="BI152" s="20"/>
      <c r="BJ152" s="20"/>
      <c r="BK152" s="59">
        <v>10</v>
      </c>
      <c r="BL152" s="20"/>
      <c r="BN152" s="134">
        <v>2.8</v>
      </c>
      <c r="BO152" s="98">
        <f>BN152*D152</f>
        <v>0</v>
      </c>
    </row>
    <row r="153" spans="1:67" ht="20.100000000000001" customHeight="1">
      <c r="A153" s="259" t="s">
        <v>632</v>
      </c>
      <c r="B153" s="18" t="s">
        <v>20</v>
      </c>
      <c r="C153" s="18">
        <v>5</v>
      </c>
      <c r="D153" s="130">
        <f t="shared" ref="D153:D200" si="59">SUM(H153:U153)</f>
        <v>0</v>
      </c>
      <c r="E153" s="8">
        <v>30</v>
      </c>
      <c r="F153" s="8">
        <f>D153*E153*(100-$D$2)/100</f>
        <v>0</v>
      </c>
      <c r="H153" s="305"/>
      <c r="I153" s="282"/>
      <c r="J153" s="284"/>
      <c r="K153" s="288"/>
      <c r="L153" s="290"/>
      <c r="M153" s="137"/>
      <c r="N153" s="292"/>
      <c r="O153" s="25"/>
      <c r="P153" s="59"/>
      <c r="Q153" s="315"/>
      <c r="R153" s="296"/>
      <c r="S153" s="15"/>
      <c r="T153" s="79"/>
      <c r="U153" s="214"/>
      <c r="W153" s="20"/>
      <c r="X153" s="48">
        <f>AE153*$D153</f>
        <v>0</v>
      </c>
      <c r="Y153" s="20"/>
      <c r="Z153" s="20"/>
      <c r="AA153" s="20"/>
      <c r="AB153" s="20"/>
      <c r="AC153" s="20"/>
      <c r="AD153" s="48"/>
      <c r="AE153" s="48">
        <v>5</v>
      </c>
      <c r="AF153" s="48"/>
      <c r="AG153" s="48"/>
      <c r="AH153" s="48"/>
      <c r="AI153" s="48"/>
      <c r="AJ153" s="48"/>
      <c r="AL153" s="21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21"/>
      <c r="BA153" s="21"/>
      <c r="BB153" s="21"/>
      <c r="BC153" s="21"/>
      <c r="BD153" s="21"/>
      <c r="BE153" s="21"/>
      <c r="BF153" s="21"/>
      <c r="BG153" s="21"/>
      <c r="BI153" s="48">
        <f>BK153*$D153</f>
        <v>0</v>
      </c>
      <c r="BJ153" s="20"/>
      <c r="BK153" s="59">
        <v>10</v>
      </c>
      <c r="BL153" s="20"/>
      <c r="BN153" s="134">
        <v>0.2</v>
      </c>
      <c r="BO153" s="98">
        <f>BN153*D153</f>
        <v>0</v>
      </c>
    </row>
    <row r="154" spans="1:67" ht="20.100000000000001" customHeight="1">
      <c r="A154" s="259" t="s">
        <v>633</v>
      </c>
      <c r="B154" s="18" t="s">
        <v>21</v>
      </c>
      <c r="C154" s="18">
        <v>5</v>
      </c>
      <c r="D154" s="130">
        <f t="shared" si="59"/>
        <v>0</v>
      </c>
      <c r="E154" s="8">
        <v>50</v>
      </c>
      <c r="F154" s="8">
        <f>D154*E154*(100-$D$2)/100</f>
        <v>0</v>
      </c>
      <c r="H154" s="305"/>
      <c r="I154" s="282"/>
      <c r="J154" s="284"/>
      <c r="K154" s="288"/>
      <c r="L154" s="290"/>
      <c r="M154" s="137"/>
      <c r="N154" s="292"/>
      <c r="O154" s="25"/>
      <c r="P154" s="59"/>
      <c r="Q154" s="315"/>
      <c r="R154" s="296"/>
      <c r="S154" s="15"/>
      <c r="T154" s="79"/>
      <c r="U154" s="214"/>
      <c r="W154" s="20"/>
      <c r="X154" s="20"/>
      <c r="Y154" s="48">
        <f>AF154*$D154</f>
        <v>0</v>
      </c>
      <c r="Z154" s="20"/>
      <c r="AA154" s="20"/>
      <c r="AB154" s="20"/>
      <c r="AC154" s="20"/>
      <c r="AD154" s="48"/>
      <c r="AE154" s="48"/>
      <c r="AF154" s="48">
        <v>5</v>
      </c>
      <c r="AG154" s="48"/>
      <c r="AH154" s="48"/>
      <c r="AI154" s="48"/>
      <c r="AJ154" s="48"/>
      <c r="AL154" s="21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21"/>
      <c r="BA154" s="21"/>
      <c r="BB154" s="21"/>
      <c r="BC154" s="21"/>
      <c r="BD154" s="21"/>
      <c r="BE154" s="21"/>
      <c r="BF154" s="21"/>
      <c r="BG154" s="21"/>
      <c r="BI154" s="48">
        <f>BK154*$D154</f>
        <v>0</v>
      </c>
      <c r="BJ154" s="20"/>
      <c r="BK154" s="59">
        <v>15</v>
      </c>
      <c r="BL154" s="20"/>
      <c r="BN154" s="134">
        <v>0.68</v>
      </c>
      <c r="BO154" s="98">
        <f>BN154*D154</f>
        <v>0</v>
      </c>
    </row>
    <row r="155" spans="1:67" ht="20.100000000000001" customHeight="1">
      <c r="A155" s="259" t="s">
        <v>634</v>
      </c>
      <c r="B155" s="18" t="s">
        <v>23</v>
      </c>
      <c r="C155" s="18">
        <v>1</v>
      </c>
      <c r="D155" s="130">
        <f t="shared" si="59"/>
        <v>0</v>
      </c>
      <c r="E155" s="8">
        <v>117.5</v>
      </c>
      <c r="F155" s="8">
        <f t="shared" ref="F155:F200" si="60">D155*E155*(100-$D$2)/100</f>
        <v>0</v>
      </c>
      <c r="H155" s="305"/>
      <c r="I155" s="282"/>
      <c r="J155" s="284"/>
      <c r="K155" s="288"/>
      <c r="L155" s="290"/>
      <c r="M155" s="137"/>
      <c r="N155" s="292"/>
      <c r="O155" s="25"/>
      <c r="P155" s="59"/>
      <c r="Q155" s="315"/>
      <c r="R155" s="296"/>
      <c r="S155" s="15"/>
      <c r="T155" s="79"/>
      <c r="U155" s="214"/>
      <c r="W155" s="20"/>
      <c r="X155" s="20"/>
      <c r="Y155" s="20"/>
      <c r="Z155" s="20"/>
      <c r="AA155" s="48">
        <f>AH155*$D155</f>
        <v>0</v>
      </c>
      <c r="AB155" s="20"/>
      <c r="AC155" s="20"/>
      <c r="AD155" s="48"/>
      <c r="AE155" s="48"/>
      <c r="AF155" s="48"/>
      <c r="AG155" s="48"/>
      <c r="AH155" s="48">
        <v>1</v>
      </c>
      <c r="AI155" s="48"/>
      <c r="AJ155" s="48"/>
      <c r="AL155" s="21"/>
      <c r="AM155" s="21"/>
      <c r="AN155" s="21"/>
      <c r="AO155" s="21"/>
      <c r="AP155" s="21"/>
      <c r="AQ155" s="21"/>
      <c r="AR155" s="21"/>
      <c r="AS155" s="21"/>
      <c r="AT155" s="48">
        <f>BE155*$D155</f>
        <v>0</v>
      </c>
      <c r="AU155" s="21"/>
      <c r="AV155" s="21"/>
      <c r="AW155" s="21"/>
      <c r="AX155" s="21"/>
      <c r="AY155" s="21"/>
      <c r="AZ155" s="21"/>
      <c r="BA155" s="21"/>
      <c r="BB155" s="21"/>
      <c r="BC155" s="21"/>
      <c r="BD155" s="21"/>
      <c r="BE155" s="48">
        <v>1</v>
      </c>
      <c r="BF155" s="21"/>
      <c r="BG155" s="21"/>
      <c r="BI155" s="20"/>
      <c r="BJ155" s="20"/>
      <c r="BK155" s="20"/>
      <c r="BL155" s="20"/>
      <c r="BN155" s="134">
        <v>1.96</v>
      </c>
      <c r="BO155" s="98">
        <f t="shared" ref="BO155:BO200" si="61">BN155*D155</f>
        <v>0</v>
      </c>
    </row>
    <row r="156" spans="1:67" ht="20.100000000000001" customHeight="1">
      <c r="A156" s="259" t="s">
        <v>635</v>
      </c>
      <c r="B156" s="18" t="s">
        <v>23</v>
      </c>
      <c r="C156" s="18">
        <v>1</v>
      </c>
      <c r="D156" s="130">
        <f t="shared" si="59"/>
        <v>0</v>
      </c>
      <c r="E156" s="8">
        <v>160</v>
      </c>
      <c r="F156" s="8">
        <f t="shared" si="60"/>
        <v>0</v>
      </c>
      <c r="H156" s="305"/>
      <c r="I156" s="282"/>
      <c r="J156" s="284"/>
      <c r="K156" s="288"/>
      <c r="L156" s="290"/>
      <c r="M156" s="137"/>
      <c r="N156" s="292"/>
      <c r="O156" s="25"/>
      <c r="P156" s="59"/>
      <c r="Q156" s="315"/>
      <c r="R156" s="296"/>
      <c r="S156" s="15"/>
      <c r="T156" s="79"/>
      <c r="U156" s="214"/>
      <c r="W156" s="20"/>
      <c r="X156" s="20"/>
      <c r="Y156" s="20"/>
      <c r="Z156" s="20"/>
      <c r="AA156" s="48">
        <f t="shared" ref="Z156:AA170" si="62">AH156*$D156</f>
        <v>0</v>
      </c>
      <c r="AB156" s="20"/>
      <c r="AC156" s="20"/>
      <c r="AD156" s="48"/>
      <c r="AE156" s="48"/>
      <c r="AF156" s="48"/>
      <c r="AG156" s="48"/>
      <c r="AH156" s="48">
        <v>1</v>
      </c>
      <c r="AI156" s="48"/>
      <c r="AJ156" s="48"/>
      <c r="AL156" s="21"/>
      <c r="AM156" s="21"/>
      <c r="AN156" s="21"/>
      <c r="AO156" s="21"/>
      <c r="AP156" s="21"/>
      <c r="AQ156" s="21"/>
      <c r="AR156" s="21"/>
      <c r="AS156" s="21"/>
      <c r="AT156" s="21"/>
      <c r="AU156" s="48">
        <f>BF156*$D156</f>
        <v>0</v>
      </c>
      <c r="AV156" s="21"/>
      <c r="AW156" s="21"/>
      <c r="AX156" s="21"/>
      <c r="AY156" s="21"/>
      <c r="AZ156" s="21"/>
      <c r="BA156" s="21"/>
      <c r="BB156" s="21"/>
      <c r="BC156" s="21"/>
      <c r="BD156" s="21"/>
      <c r="BE156" s="21"/>
      <c r="BF156" s="48">
        <v>1</v>
      </c>
      <c r="BG156" s="21"/>
      <c r="BI156" s="20"/>
      <c r="BJ156" s="20"/>
      <c r="BK156" s="20"/>
      <c r="BL156" s="20"/>
      <c r="BN156" s="134">
        <v>2.8180000000000001</v>
      </c>
      <c r="BO156" s="98">
        <f t="shared" si="61"/>
        <v>0</v>
      </c>
    </row>
    <row r="157" spans="1:67" ht="20.100000000000001" customHeight="1">
      <c r="A157" s="259" t="s">
        <v>636</v>
      </c>
      <c r="B157" s="18" t="s">
        <v>23</v>
      </c>
      <c r="C157" s="18">
        <v>1</v>
      </c>
      <c r="D157" s="130">
        <f t="shared" si="59"/>
        <v>0</v>
      </c>
      <c r="E157" s="8">
        <v>120</v>
      </c>
      <c r="F157" s="8">
        <f t="shared" si="60"/>
        <v>0</v>
      </c>
      <c r="H157" s="305"/>
      <c r="I157" s="282"/>
      <c r="J157" s="284"/>
      <c r="K157" s="288"/>
      <c r="L157" s="290"/>
      <c r="M157" s="137"/>
      <c r="N157" s="292"/>
      <c r="O157" s="25"/>
      <c r="P157" s="59"/>
      <c r="Q157" s="315"/>
      <c r="R157" s="296"/>
      <c r="S157" s="15"/>
      <c r="T157" s="79"/>
      <c r="U157" s="214"/>
      <c r="W157" s="20"/>
      <c r="X157" s="20"/>
      <c r="Y157" s="20"/>
      <c r="Z157" s="20"/>
      <c r="AA157" s="48">
        <f t="shared" si="62"/>
        <v>0</v>
      </c>
      <c r="AB157" s="20"/>
      <c r="AC157" s="20"/>
      <c r="AD157" s="48"/>
      <c r="AE157" s="48"/>
      <c r="AF157" s="48"/>
      <c r="AG157" s="48"/>
      <c r="AH157" s="48">
        <v>1</v>
      </c>
      <c r="AI157" s="48"/>
      <c r="AJ157" s="48"/>
      <c r="AL157" s="21"/>
      <c r="AM157" s="21"/>
      <c r="AN157" s="21"/>
      <c r="AO157" s="21"/>
      <c r="AP157" s="21"/>
      <c r="AQ157" s="21"/>
      <c r="AR157" s="21"/>
      <c r="AS157" s="48">
        <f>BD157*$D157</f>
        <v>0</v>
      </c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48">
        <v>1</v>
      </c>
      <c r="BE157" s="21"/>
      <c r="BF157" s="21"/>
      <c r="BG157" s="21"/>
      <c r="BI157" s="20"/>
      <c r="BJ157" s="20"/>
      <c r="BK157" s="20"/>
      <c r="BL157" s="20"/>
      <c r="BN157" s="134">
        <v>2.02</v>
      </c>
      <c r="BO157" s="98">
        <f t="shared" si="61"/>
        <v>0</v>
      </c>
    </row>
    <row r="158" spans="1:67" ht="19.5" customHeight="1">
      <c r="A158" s="259" t="s">
        <v>637</v>
      </c>
      <c r="B158" s="18" t="s">
        <v>23</v>
      </c>
      <c r="C158" s="18">
        <v>1</v>
      </c>
      <c r="D158" s="130">
        <f t="shared" si="59"/>
        <v>0</v>
      </c>
      <c r="E158" s="8">
        <v>117.5</v>
      </c>
      <c r="F158" s="8">
        <f t="shared" si="60"/>
        <v>0</v>
      </c>
      <c r="H158" s="305"/>
      <c r="I158" s="282"/>
      <c r="J158" s="284"/>
      <c r="K158" s="288"/>
      <c r="L158" s="290"/>
      <c r="M158" s="137"/>
      <c r="N158" s="292"/>
      <c r="O158" s="25"/>
      <c r="P158" s="59"/>
      <c r="Q158" s="315"/>
      <c r="R158" s="296"/>
      <c r="S158" s="15"/>
      <c r="T158" s="79"/>
      <c r="U158" s="214"/>
      <c r="W158" s="20"/>
      <c r="X158" s="20"/>
      <c r="Y158" s="20"/>
      <c r="Z158" s="20"/>
      <c r="AA158" s="48">
        <f t="shared" si="62"/>
        <v>0</v>
      </c>
      <c r="AB158" s="20"/>
      <c r="AC158" s="20"/>
      <c r="AD158" s="48"/>
      <c r="AE158" s="48"/>
      <c r="AF158" s="48"/>
      <c r="AG158" s="48"/>
      <c r="AH158" s="48">
        <v>1</v>
      </c>
      <c r="AI158" s="48"/>
      <c r="AJ158" s="48"/>
      <c r="AL158" s="21"/>
      <c r="AM158" s="21"/>
      <c r="AN158" s="21"/>
      <c r="AO158" s="21"/>
      <c r="AP158" s="21"/>
      <c r="AQ158" s="48">
        <f>BB158*$D158</f>
        <v>0</v>
      </c>
      <c r="AR158" s="21"/>
      <c r="AS158" s="21"/>
      <c r="AT158" s="21"/>
      <c r="AU158" s="21"/>
      <c r="AV158" s="21"/>
      <c r="AW158" s="21"/>
      <c r="AX158" s="21"/>
      <c r="AY158" s="21"/>
      <c r="AZ158" s="21"/>
      <c r="BA158" s="21"/>
      <c r="BB158" s="48">
        <v>1</v>
      </c>
      <c r="BC158" s="21"/>
      <c r="BD158" s="21"/>
      <c r="BE158" s="21"/>
      <c r="BF158" s="21"/>
      <c r="BG158" s="21"/>
      <c r="BI158" s="20"/>
      <c r="BJ158" s="20"/>
      <c r="BK158" s="20"/>
      <c r="BL158" s="20"/>
      <c r="BN158" s="134">
        <v>2.0179999999999998</v>
      </c>
      <c r="BO158" s="98">
        <f t="shared" si="61"/>
        <v>0</v>
      </c>
    </row>
    <row r="159" spans="1:67" ht="19.5" customHeight="1">
      <c r="A159" s="259" t="s">
        <v>638</v>
      </c>
      <c r="B159" s="18" t="s">
        <v>23</v>
      </c>
      <c r="C159" s="27">
        <v>1</v>
      </c>
      <c r="D159" s="130">
        <f t="shared" si="59"/>
        <v>0</v>
      </c>
      <c r="E159" s="8">
        <v>92.5</v>
      </c>
      <c r="F159" s="8">
        <f t="shared" si="60"/>
        <v>0</v>
      </c>
      <c r="H159" s="305"/>
      <c r="I159" s="282"/>
      <c r="J159" s="284"/>
      <c r="K159" s="288"/>
      <c r="L159" s="290"/>
      <c r="M159" s="137"/>
      <c r="N159" s="292"/>
      <c r="O159" s="25"/>
      <c r="P159" s="59"/>
      <c r="Q159" s="315"/>
      <c r="R159" s="296"/>
      <c r="S159" s="15"/>
      <c r="T159" s="79"/>
      <c r="U159" s="214"/>
      <c r="W159" s="20"/>
      <c r="X159" s="20"/>
      <c r="Y159" s="20"/>
      <c r="Z159" s="20"/>
      <c r="AA159" s="48">
        <f t="shared" si="62"/>
        <v>0</v>
      </c>
      <c r="AB159" s="20"/>
      <c r="AC159" s="20"/>
      <c r="AD159" s="48"/>
      <c r="AE159" s="48"/>
      <c r="AF159" s="48"/>
      <c r="AG159" s="48"/>
      <c r="AH159" s="48">
        <v>1</v>
      </c>
      <c r="AI159" s="48"/>
      <c r="AJ159" s="48"/>
      <c r="AL159" s="21"/>
      <c r="AM159" s="21"/>
      <c r="AN159" s="21"/>
      <c r="AO159" s="21"/>
      <c r="AP159" s="21"/>
      <c r="AQ159" s="48">
        <f>BB159*$D159</f>
        <v>0</v>
      </c>
      <c r="AR159" s="21"/>
      <c r="AS159" s="21"/>
      <c r="AT159" s="21"/>
      <c r="AU159" s="21"/>
      <c r="AV159" s="21"/>
      <c r="AW159" s="21"/>
      <c r="AX159" s="21"/>
      <c r="AY159" s="21"/>
      <c r="AZ159" s="21"/>
      <c r="BA159" s="21"/>
      <c r="BB159" s="48">
        <v>1</v>
      </c>
      <c r="BC159" s="21"/>
      <c r="BD159" s="21"/>
      <c r="BE159" s="21"/>
      <c r="BF159" s="21"/>
      <c r="BG159" s="21"/>
      <c r="BI159" s="20"/>
      <c r="BJ159" s="20"/>
      <c r="BK159" s="20"/>
      <c r="BL159" s="20"/>
      <c r="BN159" s="134">
        <v>1.5</v>
      </c>
      <c r="BO159" s="98">
        <f t="shared" si="61"/>
        <v>0</v>
      </c>
    </row>
    <row r="160" spans="1:67" ht="19.5" customHeight="1">
      <c r="A160" s="259" t="s">
        <v>639</v>
      </c>
      <c r="B160" s="18" t="s">
        <v>20</v>
      </c>
      <c r="C160" s="27">
        <v>20</v>
      </c>
      <c r="D160" s="130">
        <f t="shared" si="59"/>
        <v>0</v>
      </c>
      <c r="E160" s="8">
        <v>120</v>
      </c>
      <c r="F160" s="8">
        <f t="shared" si="60"/>
        <v>0</v>
      </c>
      <c r="H160" s="305"/>
      <c r="I160" s="282"/>
      <c r="J160" s="284"/>
      <c r="K160" s="288"/>
      <c r="L160" s="290"/>
      <c r="M160" s="137"/>
      <c r="N160" s="292"/>
      <c r="O160" s="25"/>
      <c r="P160" s="59"/>
      <c r="Q160" s="315"/>
      <c r="R160" s="296"/>
      <c r="S160" s="15"/>
      <c r="T160" s="79"/>
      <c r="U160" s="214"/>
      <c r="W160" s="20"/>
      <c r="X160" s="48">
        <f>AE160*$D160</f>
        <v>0</v>
      </c>
      <c r="Y160" s="20"/>
      <c r="Z160" s="20"/>
      <c r="AA160" s="20"/>
      <c r="AB160" s="20"/>
      <c r="AC160" s="20"/>
      <c r="AD160" s="48"/>
      <c r="AE160" s="48">
        <v>20</v>
      </c>
      <c r="AF160" s="48"/>
      <c r="AG160" s="48"/>
      <c r="AH160" s="48"/>
      <c r="AI160" s="48"/>
      <c r="AJ160" s="48"/>
      <c r="AL160" s="48">
        <f>AW160*$D160</f>
        <v>0</v>
      </c>
      <c r="AM160" s="48">
        <f>AX160*$D160</f>
        <v>0</v>
      </c>
      <c r="AN160" s="21"/>
      <c r="AO160" s="21"/>
      <c r="AP160" s="21"/>
      <c r="AQ160" s="21"/>
      <c r="AR160" s="21"/>
      <c r="AS160" s="21"/>
      <c r="AT160" s="21"/>
      <c r="AU160" s="21"/>
      <c r="AV160" s="21"/>
      <c r="AW160" s="48">
        <v>2</v>
      </c>
      <c r="AX160" s="48">
        <v>18</v>
      </c>
      <c r="AY160" s="21"/>
      <c r="AZ160" s="21"/>
      <c r="BA160" s="21"/>
      <c r="BB160" s="21"/>
      <c r="BC160" s="21"/>
      <c r="BD160" s="21"/>
      <c r="BE160" s="21"/>
      <c r="BF160" s="21"/>
      <c r="BG160" s="21"/>
      <c r="BI160" s="20"/>
      <c r="BJ160" s="20"/>
      <c r="BK160" s="20"/>
      <c r="BL160" s="20"/>
      <c r="BN160" s="134">
        <v>1.1000000000000001</v>
      </c>
      <c r="BO160" s="98">
        <f t="shared" si="61"/>
        <v>0</v>
      </c>
    </row>
    <row r="161" spans="1:67" ht="19.5" customHeight="1">
      <c r="A161" s="259" t="s">
        <v>640</v>
      </c>
      <c r="B161" s="18" t="s">
        <v>20</v>
      </c>
      <c r="C161" s="27">
        <v>20</v>
      </c>
      <c r="D161" s="130">
        <f t="shared" si="59"/>
        <v>0</v>
      </c>
      <c r="E161" s="8">
        <v>115</v>
      </c>
      <c r="F161" s="8">
        <f t="shared" ref="F161:F167" si="63">D161*E161*(100-$D$2)/100</f>
        <v>0</v>
      </c>
      <c r="H161" s="305"/>
      <c r="I161" s="282"/>
      <c r="J161" s="284"/>
      <c r="K161" s="288"/>
      <c r="L161" s="290"/>
      <c r="M161" s="137"/>
      <c r="N161" s="292"/>
      <c r="O161" s="25"/>
      <c r="P161" s="59"/>
      <c r="Q161" s="315"/>
      <c r="R161" s="296"/>
      <c r="S161" s="15"/>
      <c r="T161" s="79"/>
      <c r="U161" s="214"/>
      <c r="W161" s="20"/>
      <c r="X161" s="48">
        <f>AE161*$D161</f>
        <v>0</v>
      </c>
      <c r="Y161" s="20"/>
      <c r="Z161" s="20"/>
      <c r="AA161" s="20"/>
      <c r="AB161" s="20"/>
      <c r="AC161" s="20"/>
      <c r="AD161" s="48"/>
      <c r="AE161" s="48">
        <v>20</v>
      </c>
      <c r="AF161" s="48"/>
      <c r="AG161" s="48"/>
      <c r="AH161" s="48"/>
      <c r="AI161" s="48"/>
      <c r="AJ161" s="48"/>
      <c r="AL161" s="48">
        <f>AW161*$D161</f>
        <v>0</v>
      </c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48">
        <v>20</v>
      </c>
      <c r="AX161" s="21"/>
      <c r="AY161" s="21"/>
      <c r="AZ161" s="21"/>
      <c r="BA161" s="21"/>
      <c r="BB161" s="21"/>
      <c r="BC161" s="21"/>
      <c r="BD161" s="21"/>
      <c r="BE161" s="21"/>
      <c r="BF161" s="21"/>
      <c r="BG161" s="21"/>
      <c r="BI161" s="20"/>
      <c r="BJ161" s="20"/>
      <c r="BK161" s="20"/>
      <c r="BL161" s="20"/>
      <c r="BN161" s="134">
        <v>0.9</v>
      </c>
      <c r="BO161" s="98">
        <f t="shared" ref="BO161:BO167" si="64">BN161*D161</f>
        <v>0</v>
      </c>
    </row>
    <row r="162" spans="1:67" ht="19.5" customHeight="1">
      <c r="A162" s="259" t="s">
        <v>641</v>
      </c>
      <c r="B162" s="27" t="s">
        <v>209</v>
      </c>
      <c r="C162" s="27">
        <v>10</v>
      </c>
      <c r="D162" s="130">
        <f t="shared" si="59"/>
        <v>0</v>
      </c>
      <c r="E162" s="8">
        <v>320</v>
      </c>
      <c r="F162" s="8">
        <f t="shared" si="63"/>
        <v>0</v>
      </c>
      <c r="H162" s="305"/>
      <c r="I162" s="282"/>
      <c r="J162" s="284"/>
      <c r="K162" s="288"/>
      <c r="L162" s="290"/>
      <c r="M162" s="137"/>
      <c r="N162" s="292"/>
      <c r="O162" s="25"/>
      <c r="P162" s="59"/>
      <c r="Q162" s="315"/>
      <c r="R162" s="296"/>
      <c r="S162" s="15"/>
      <c r="T162" s="79"/>
      <c r="U162" s="214"/>
      <c r="W162" s="20"/>
      <c r="X162" s="20"/>
      <c r="Y162" s="48">
        <f t="shared" ref="Y162:Z163" si="65">AF162*$D162</f>
        <v>0</v>
      </c>
      <c r="Z162" s="48">
        <f t="shared" si="65"/>
        <v>0</v>
      </c>
      <c r="AA162" s="20"/>
      <c r="AB162" s="20"/>
      <c r="AC162" s="20"/>
      <c r="AD162" s="48"/>
      <c r="AE162" s="48"/>
      <c r="AF162" s="48">
        <v>5</v>
      </c>
      <c r="AG162" s="48">
        <v>5</v>
      </c>
      <c r="AH162" s="48"/>
      <c r="AI162" s="48"/>
      <c r="AJ162" s="48"/>
      <c r="AL162" s="21"/>
      <c r="AM162" s="21"/>
      <c r="AN162" s="48">
        <f t="shared" ref="AN162:AO162" si="66">AY162*$D162</f>
        <v>0</v>
      </c>
      <c r="AO162" s="48">
        <f t="shared" si="66"/>
        <v>0</v>
      </c>
      <c r="AP162" s="21"/>
      <c r="AQ162" s="21"/>
      <c r="AR162" s="21"/>
      <c r="AS162" s="21"/>
      <c r="AT162" s="21"/>
      <c r="AU162" s="21"/>
      <c r="AV162" s="21"/>
      <c r="AW162" s="21"/>
      <c r="AX162" s="21"/>
      <c r="AY162" s="48">
        <v>3</v>
      </c>
      <c r="AZ162" s="48">
        <v>7</v>
      </c>
      <c r="BA162" s="21"/>
      <c r="BB162" s="21"/>
      <c r="BC162" s="21"/>
      <c r="BD162" s="21"/>
      <c r="BE162" s="21"/>
      <c r="BF162" s="21"/>
      <c r="BG162" s="21"/>
      <c r="BI162" s="20"/>
      <c r="BJ162" s="20"/>
      <c r="BK162" s="20"/>
      <c r="BL162" s="20"/>
      <c r="BN162" s="186">
        <v>9.6</v>
      </c>
      <c r="BO162" s="98">
        <f t="shared" si="64"/>
        <v>0</v>
      </c>
    </row>
    <row r="163" spans="1:67" ht="19.5" customHeight="1">
      <c r="A163" s="259" t="s">
        <v>642</v>
      </c>
      <c r="B163" s="27" t="s">
        <v>209</v>
      </c>
      <c r="C163" s="27">
        <v>10</v>
      </c>
      <c r="D163" s="130">
        <f t="shared" si="59"/>
        <v>0</v>
      </c>
      <c r="E163" s="8">
        <v>275</v>
      </c>
      <c r="F163" s="8">
        <f t="shared" si="63"/>
        <v>0</v>
      </c>
      <c r="H163" s="305"/>
      <c r="I163" s="282"/>
      <c r="J163" s="284"/>
      <c r="K163" s="288"/>
      <c r="L163" s="290"/>
      <c r="M163" s="137"/>
      <c r="N163" s="292"/>
      <c r="O163" s="25"/>
      <c r="P163" s="59"/>
      <c r="Q163" s="315"/>
      <c r="R163" s="296"/>
      <c r="S163" s="15"/>
      <c r="T163" s="79"/>
      <c r="U163" s="214"/>
      <c r="W163" s="20"/>
      <c r="X163" s="20"/>
      <c r="Y163" s="48">
        <f t="shared" si="65"/>
        <v>0</v>
      </c>
      <c r="Z163" s="48">
        <f t="shared" si="65"/>
        <v>0</v>
      </c>
      <c r="AA163" s="20"/>
      <c r="AB163" s="20"/>
      <c r="AC163" s="20"/>
      <c r="AD163" s="48"/>
      <c r="AE163" s="48"/>
      <c r="AF163" s="48">
        <v>5</v>
      </c>
      <c r="AG163" s="48">
        <v>5</v>
      </c>
      <c r="AH163" s="48"/>
      <c r="AI163" s="48"/>
      <c r="AJ163" s="48"/>
      <c r="AL163" s="21"/>
      <c r="AM163" s="21"/>
      <c r="AN163" s="48">
        <f t="shared" ref="AN163" si="67">AY163*$D163</f>
        <v>0</v>
      </c>
      <c r="AO163" s="48">
        <f t="shared" ref="AO163" si="68">AZ163*$D163</f>
        <v>0</v>
      </c>
      <c r="AP163" s="21"/>
      <c r="AQ163" s="21"/>
      <c r="AR163" s="21"/>
      <c r="AS163" s="21"/>
      <c r="AT163" s="21"/>
      <c r="AU163" s="21"/>
      <c r="AV163" s="21"/>
      <c r="AW163" s="21"/>
      <c r="AX163" s="21"/>
      <c r="AY163" s="48">
        <v>5</v>
      </c>
      <c r="AZ163" s="48">
        <v>5</v>
      </c>
      <c r="BA163" s="21"/>
      <c r="BB163" s="21"/>
      <c r="BC163" s="21"/>
      <c r="BD163" s="21"/>
      <c r="BE163" s="21"/>
      <c r="BF163" s="21"/>
      <c r="BG163" s="21"/>
      <c r="BI163" s="20"/>
      <c r="BJ163" s="20"/>
      <c r="BK163" s="20"/>
      <c r="BL163" s="20"/>
      <c r="BN163" s="186">
        <v>7.9</v>
      </c>
      <c r="BO163" s="98">
        <f t="shared" si="64"/>
        <v>0</v>
      </c>
    </row>
    <row r="164" spans="1:67" ht="19.5" customHeight="1">
      <c r="A164" s="259" t="s">
        <v>643</v>
      </c>
      <c r="B164" s="27" t="s">
        <v>21</v>
      </c>
      <c r="C164" s="27">
        <v>15</v>
      </c>
      <c r="D164" s="130">
        <f t="shared" si="59"/>
        <v>0</v>
      </c>
      <c r="E164" s="8">
        <v>250</v>
      </c>
      <c r="F164" s="8">
        <f t="shared" si="63"/>
        <v>0</v>
      </c>
      <c r="H164" s="305"/>
      <c r="I164" s="282"/>
      <c r="J164" s="284"/>
      <c r="K164" s="288"/>
      <c r="L164" s="290"/>
      <c r="M164" s="137"/>
      <c r="N164" s="292"/>
      <c r="O164" s="25"/>
      <c r="P164" s="59"/>
      <c r="Q164" s="315"/>
      <c r="R164" s="296"/>
      <c r="S164" s="15"/>
      <c r="T164" s="79"/>
      <c r="U164" s="214"/>
      <c r="W164" s="20"/>
      <c r="X164" s="20"/>
      <c r="Y164" s="48">
        <f>AF164*$D164</f>
        <v>0</v>
      </c>
      <c r="Z164" s="20"/>
      <c r="AA164" s="20"/>
      <c r="AB164" s="20"/>
      <c r="AC164" s="20"/>
      <c r="AD164" s="48"/>
      <c r="AE164" s="48"/>
      <c r="AF164" s="48">
        <v>15</v>
      </c>
      <c r="AG164" s="48"/>
      <c r="AH164" s="48"/>
      <c r="AI164" s="48"/>
      <c r="AJ164" s="48"/>
      <c r="AL164" s="48">
        <f t="shared" ref="AL164" si="69">AW164*$D164</f>
        <v>0</v>
      </c>
      <c r="AM164" s="48">
        <f t="shared" ref="AM164" si="70">AX164*$D164</f>
        <v>0</v>
      </c>
      <c r="AN164" s="48">
        <f t="shared" ref="AN164" si="71">AY164*$D164</f>
        <v>0</v>
      </c>
      <c r="AO164" s="21"/>
      <c r="AP164" s="21"/>
      <c r="AQ164" s="21"/>
      <c r="AR164" s="21"/>
      <c r="AS164" s="21"/>
      <c r="AT164" s="21"/>
      <c r="AU164" s="21"/>
      <c r="AV164" s="21"/>
      <c r="AW164" s="48">
        <v>2</v>
      </c>
      <c r="AX164" s="48">
        <v>9</v>
      </c>
      <c r="AY164" s="48">
        <v>4</v>
      </c>
      <c r="AZ164" s="21"/>
      <c r="BA164" s="21"/>
      <c r="BB164" s="21"/>
      <c r="BC164" s="21"/>
      <c r="BD164" s="21"/>
      <c r="BE164" s="21"/>
      <c r="BF164" s="21"/>
      <c r="BG164" s="21"/>
      <c r="BI164" s="20"/>
      <c r="BJ164" s="20"/>
      <c r="BK164" s="20"/>
      <c r="BL164" s="20"/>
      <c r="BN164" s="186">
        <v>6.7</v>
      </c>
      <c r="BO164" s="98">
        <f t="shared" si="64"/>
        <v>0</v>
      </c>
    </row>
    <row r="165" spans="1:67" ht="19.5" customHeight="1">
      <c r="A165" s="259" t="s">
        <v>644</v>
      </c>
      <c r="B165" s="27" t="s">
        <v>21</v>
      </c>
      <c r="C165" s="27">
        <v>15</v>
      </c>
      <c r="D165" s="130">
        <f t="shared" si="59"/>
        <v>0</v>
      </c>
      <c r="E165" s="8">
        <v>315</v>
      </c>
      <c r="F165" s="8">
        <f t="shared" si="63"/>
        <v>0</v>
      </c>
      <c r="H165" s="305"/>
      <c r="I165" s="282"/>
      <c r="J165" s="284"/>
      <c r="K165" s="288"/>
      <c r="L165" s="290"/>
      <c r="M165" s="137"/>
      <c r="N165" s="292"/>
      <c r="O165" s="25"/>
      <c r="P165" s="59"/>
      <c r="Q165" s="315"/>
      <c r="R165" s="296"/>
      <c r="S165" s="15"/>
      <c r="T165" s="79"/>
      <c r="U165" s="214"/>
      <c r="W165" s="20"/>
      <c r="X165" s="20"/>
      <c r="Y165" s="48">
        <f>AF165*$D165</f>
        <v>0</v>
      </c>
      <c r="Z165" s="20"/>
      <c r="AA165" s="20"/>
      <c r="AB165" s="20"/>
      <c r="AC165" s="20"/>
      <c r="AD165" s="48"/>
      <c r="AE165" s="48"/>
      <c r="AF165" s="48">
        <v>15</v>
      </c>
      <c r="AG165" s="48"/>
      <c r="AH165" s="48"/>
      <c r="AI165" s="48"/>
      <c r="AJ165" s="48"/>
      <c r="AL165" s="21"/>
      <c r="AM165" s="48">
        <f t="shared" ref="AM165" si="72">AX165*$D165</f>
        <v>0</v>
      </c>
      <c r="AN165" s="48">
        <f t="shared" ref="AN165" si="73">AY165*$D165</f>
        <v>0</v>
      </c>
      <c r="AO165" s="21"/>
      <c r="AP165" s="21"/>
      <c r="AQ165" s="21"/>
      <c r="AR165" s="21"/>
      <c r="AS165" s="21"/>
      <c r="AT165" s="21"/>
      <c r="AU165" s="21"/>
      <c r="AV165" s="21"/>
      <c r="AW165" s="21"/>
      <c r="AX165" s="48">
        <v>7</v>
      </c>
      <c r="AY165" s="48">
        <v>6</v>
      </c>
      <c r="AZ165" s="21"/>
      <c r="BA165" s="21"/>
      <c r="BB165" s="21"/>
      <c r="BC165" s="21"/>
      <c r="BD165" s="21"/>
      <c r="BE165" s="21"/>
      <c r="BF165" s="21"/>
      <c r="BG165" s="21"/>
      <c r="BI165" s="20"/>
      <c r="BJ165" s="20"/>
      <c r="BK165" s="20"/>
      <c r="BL165" s="20"/>
      <c r="BN165" s="186">
        <v>6</v>
      </c>
      <c r="BO165" s="98">
        <f t="shared" si="64"/>
        <v>0</v>
      </c>
    </row>
    <row r="166" spans="1:67" ht="19.5" customHeight="1">
      <c r="A166" s="259" t="s">
        <v>645</v>
      </c>
      <c r="B166" s="18" t="s">
        <v>22</v>
      </c>
      <c r="C166" s="27">
        <v>5</v>
      </c>
      <c r="D166" s="130">
        <f t="shared" si="59"/>
        <v>0</v>
      </c>
      <c r="E166" s="8">
        <v>350</v>
      </c>
      <c r="F166" s="8">
        <f t="shared" si="63"/>
        <v>0</v>
      </c>
      <c r="H166" s="305"/>
      <c r="I166" s="282"/>
      <c r="J166" s="284"/>
      <c r="K166" s="288"/>
      <c r="L166" s="290"/>
      <c r="M166" s="137"/>
      <c r="N166" s="292"/>
      <c r="O166" s="25"/>
      <c r="P166" s="59"/>
      <c r="Q166" s="315"/>
      <c r="R166" s="296"/>
      <c r="S166" s="15"/>
      <c r="T166" s="79"/>
      <c r="U166" s="214"/>
      <c r="W166" s="20"/>
      <c r="X166" s="20"/>
      <c r="Y166" s="20"/>
      <c r="Z166" s="48">
        <f t="shared" ref="Z166:Z167" si="74">AG166*$D166</f>
        <v>0</v>
      </c>
      <c r="AA166" s="20"/>
      <c r="AB166" s="20"/>
      <c r="AC166" s="20"/>
      <c r="AD166" s="48"/>
      <c r="AE166" s="48"/>
      <c r="AF166" s="48"/>
      <c r="AG166" s="48">
        <v>5</v>
      </c>
      <c r="AH166" s="48"/>
      <c r="AI166" s="48"/>
      <c r="AJ166" s="48"/>
      <c r="AL166" s="21"/>
      <c r="AM166" s="21"/>
      <c r="AN166" s="21"/>
      <c r="AO166" s="48">
        <f t="shared" ref="AO166:AO167" si="75">AZ166*$D166</f>
        <v>0</v>
      </c>
      <c r="AP166" s="48">
        <f>BA166*$D166</f>
        <v>0</v>
      </c>
      <c r="AQ166" s="21"/>
      <c r="AR166" s="21"/>
      <c r="AS166" s="21"/>
      <c r="AT166" s="21"/>
      <c r="AU166" s="21"/>
      <c r="AV166" s="21"/>
      <c r="AW166" s="21"/>
      <c r="AX166" s="21"/>
      <c r="AY166" s="21"/>
      <c r="AZ166" s="59">
        <v>2</v>
      </c>
      <c r="BA166" s="59">
        <v>3</v>
      </c>
      <c r="BB166" s="21"/>
      <c r="BC166" s="21"/>
      <c r="BD166" s="21"/>
      <c r="BE166" s="21"/>
      <c r="BF166" s="21"/>
      <c r="BG166" s="21"/>
      <c r="BI166" s="20"/>
      <c r="BJ166" s="20"/>
      <c r="BK166" s="20"/>
      <c r="BL166" s="20"/>
      <c r="BN166" s="134">
        <v>8.5</v>
      </c>
      <c r="BO166" s="98">
        <f t="shared" si="64"/>
        <v>0</v>
      </c>
    </row>
    <row r="167" spans="1:67" ht="19.5" customHeight="1">
      <c r="A167" s="259" t="s">
        <v>646</v>
      </c>
      <c r="B167" s="18" t="s">
        <v>22</v>
      </c>
      <c r="C167" s="27">
        <v>5</v>
      </c>
      <c r="D167" s="130">
        <f t="shared" si="59"/>
        <v>0</v>
      </c>
      <c r="E167" s="8">
        <v>315</v>
      </c>
      <c r="F167" s="8">
        <f t="shared" si="63"/>
        <v>0</v>
      </c>
      <c r="H167" s="305"/>
      <c r="I167" s="282"/>
      <c r="J167" s="284"/>
      <c r="K167" s="288"/>
      <c r="L167" s="290"/>
      <c r="M167" s="137"/>
      <c r="N167" s="292"/>
      <c r="O167" s="25"/>
      <c r="P167" s="59"/>
      <c r="Q167" s="315"/>
      <c r="R167" s="296"/>
      <c r="S167" s="15"/>
      <c r="T167" s="79"/>
      <c r="U167" s="214"/>
      <c r="W167" s="20"/>
      <c r="X167" s="20"/>
      <c r="Y167" s="20"/>
      <c r="Z167" s="48">
        <f t="shared" si="74"/>
        <v>0</v>
      </c>
      <c r="AA167" s="20"/>
      <c r="AB167" s="20"/>
      <c r="AC167" s="20"/>
      <c r="AD167" s="48"/>
      <c r="AE167" s="48"/>
      <c r="AF167" s="48"/>
      <c r="AG167" s="48">
        <v>5</v>
      </c>
      <c r="AH167" s="48"/>
      <c r="AI167" s="48"/>
      <c r="AJ167" s="48"/>
      <c r="AL167" s="21"/>
      <c r="AM167" s="21"/>
      <c r="AN167" s="21"/>
      <c r="AO167" s="48">
        <f t="shared" si="75"/>
        <v>0</v>
      </c>
      <c r="AP167" s="48">
        <f>BA167*$D167</f>
        <v>0</v>
      </c>
      <c r="AQ167" s="21"/>
      <c r="AR167" s="21"/>
      <c r="AS167" s="21"/>
      <c r="AT167" s="21"/>
      <c r="AU167" s="21"/>
      <c r="AV167" s="21"/>
      <c r="AW167" s="21"/>
      <c r="AX167" s="21"/>
      <c r="AY167" s="21"/>
      <c r="AZ167" s="59">
        <v>4</v>
      </c>
      <c r="BA167" s="59">
        <v>1</v>
      </c>
      <c r="BB167" s="21"/>
      <c r="BC167" s="21"/>
      <c r="BD167" s="21"/>
      <c r="BE167" s="21"/>
      <c r="BF167" s="21"/>
      <c r="BG167" s="21"/>
      <c r="BI167" s="20"/>
      <c r="BJ167" s="20"/>
      <c r="BK167" s="20"/>
      <c r="BL167" s="20"/>
      <c r="BN167" s="134">
        <v>7.6</v>
      </c>
      <c r="BO167" s="98">
        <f t="shared" si="64"/>
        <v>0</v>
      </c>
    </row>
    <row r="168" spans="1:67" ht="19.5" customHeight="1">
      <c r="A168" s="259" t="s">
        <v>647</v>
      </c>
      <c r="B168" s="18" t="s">
        <v>22</v>
      </c>
      <c r="C168" s="27">
        <v>5</v>
      </c>
      <c r="D168" s="130">
        <f t="shared" si="59"/>
        <v>0</v>
      </c>
      <c r="E168" s="8">
        <v>250</v>
      </c>
      <c r="F168" s="8">
        <f t="shared" si="60"/>
        <v>0</v>
      </c>
      <c r="H168" s="305"/>
      <c r="I168" s="282"/>
      <c r="J168" s="284"/>
      <c r="K168" s="288"/>
      <c r="L168" s="290"/>
      <c r="M168" s="137"/>
      <c r="N168" s="292"/>
      <c r="O168" s="25"/>
      <c r="P168" s="59"/>
      <c r="Q168" s="315"/>
      <c r="R168" s="296"/>
      <c r="S168" s="15"/>
      <c r="T168" s="79"/>
      <c r="U168" s="214"/>
      <c r="W168" s="20"/>
      <c r="X168" s="20"/>
      <c r="Y168" s="20"/>
      <c r="Z168" s="48">
        <f t="shared" si="62"/>
        <v>0</v>
      </c>
      <c r="AA168" s="20"/>
      <c r="AB168" s="20"/>
      <c r="AC168" s="20"/>
      <c r="AD168" s="48"/>
      <c r="AE168" s="48"/>
      <c r="AF168" s="48"/>
      <c r="AG168" s="48">
        <v>5</v>
      </c>
      <c r="AH168" s="48"/>
      <c r="AI168" s="48"/>
      <c r="AJ168" s="48"/>
      <c r="AL168" s="21"/>
      <c r="AM168" s="21"/>
      <c r="AN168" s="21"/>
      <c r="AO168" s="48">
        <f t="shared" ref="AO168:AO169" si="76">AZ168*$D168</f>
        <v>0</v>
      </c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59">
        <v>5</v>
      </c>
      <c r="BA168" s="21"/>
      <c r="BB168" s="21"/>
      <c r="BC168" s="21"/>
      <c r="BD168" s="21"/>
      <c r="BE168" s="21"/>
      <c r="BF168" s="21"/>
      <c r="BG168" s="21"/>
      <c r="BI168" s="20"/>
      <c r="BJ168" s="20"/>
      <c r="BK168" s="20"/>
      <c r="BL168" s="20"/>
      <c r="BN168" s="134">
        <v>5.5</v>
      </c>
      <c r="BO168" s="98">
        <f t="shared" si="61"/>
        <v>0</v>
      </c>
    </row>
    <row r="169" spans="1:67" ht="19.5" customHeight="1">
      <c r="A169" s="259" t="s">
        <v>648</v>
      </c>
      <c r="B169" s="18" t="s">
        <v>22</v>
      </c>
      <c r="C169" s="27">
        <v>5</v>
      </c>
      <c r="D169" s="130">
        <f t="shared" si="59"/>
        <v>0</v>
      </c>
      <c r="E169" s="8">
        <v>272.5</v>
      </c>
      <c r="F169" s="8">
        <f t="shared" si="60"/>
        <v>0</v>
      </c>
      <c r="H169" s="305"/>
      <c r="I169" s="282"/>
      <c r="J169" s="284"/>
      <c r="K169" s="288"/>
      <c r="L169" s="290"/>
      <c r="M169" s="137"/>
      <c r="N169" s="292"/>
      <c r="O169" s="25"/>
      <c r="P169" s="59"/>
      <c r="Q169" s="315"/>
      <c r="R169" s="296"/>
      <c r="S169" s="15"/>
      <c r="T169" s="79"/>
      <c r="U169" s="214"/>
      <c r="W169" s="20"/>
      <c r="X169" s="20"/>
      <c r="Y169" s="20"/>
      <c r="Z169" s="48">
        <f t="shared" si="62"/>
        <v>0</v>
      </c>
      <c r="AA169" s="20"/>
      <c r="AB169" s="20"/>
      <c r="AC169" s="20"/>
      <c r="AD169" s="48"/>
      <c r="AE169" s="48"/>
      <c r="AF169" s="48"/>
      <c r="AG169" s="48">
        <v>5</v>
      </c>
      <c r="AH169" s="48"/>
      <c r="AI169" s="48"/>
      <c r="AJ169" s="48"/>
      <c r="AL169" s="21"/>
      <c r="AM169" s="21"/>
      <c r="AN169" s="21"/>
      <c r="AO169" s="48">
        <f t="shared" si="76"/>
        <v>0</v>
      </c>
      <c r="AP169" s="48">
        <f>BA169*$D169</f>
        <v>0</v>
      </c>
      <c r="AQ169" s="21"/>
      <c r="AR169" s="21"/>
      <c r="AS169" s="21"/>
      <c r="AT169" s="21"/>
      <c r="AU169" s="21"/>
      <c r="AV169" s="21"/>
      <c r="AW169" s="21"/>
      <c r="AX169" s="21"/>
      <c r="AY169" s="21"/>
      <c r="AZ169" s="59">
        <v>4</v>
      </c>
      <c r="BA169" s="59">
        <v>1</v>
      </c>
      <c r="BB169" s="21"/>
      <c r="BC169" s="21"/>
      <c r="BD169" s="21"/>
      <c r="BE169" s="21"/>
      <c r="BF169" s="21"/>
      <c r="BG169" s="21"/>
      <c r="BI169" s="20"/>
      <c r="BJ169" s="20"/>
      <c r="BK169" s="20"/>
      <c r="BL169" s="20"/>
      <c r="BN169" s="134">
        <v>6</v>
      </c>
      <c r="BO169" s="98">
        <f t="shared" si="61"/>
        <v>0</v>
      </c>
    </row>
    <row r="170" spans="1:67" ht="19.5" customHeight="1">
      <c r="A170" s="259" t="s">
        <v>649</v>
      </c>
      <c r="B170" s="18" t="s">
        <v>23</v>
      </c>
      <c r="C170" s="27">
        <v>5</v>
      </c>
      <c r="D170" s="130">
        <f t="shared" si="59"/>
        <v>0</v>
      </c>
      <c r="E170" s="8">
        <v>355</v>
      </c>
      <c r="F170" s="8">
        <f t="shared" si="60"/>
        <v>0</v>
      </c>
      <c r="H170" s="305"/>
      <c r="I170" s="282"/>
      <c r="J170" s="284"/>
      <c r="K170" s="288"/>
      <c r="L170" s="290"/>
      <c r="M170" s="137"/>
      <c r="N170" s="292"/>
      <c r="O170" s="25"/>
      <c r="P170" s="59"/>
      <c r="Q170" s="315"/>
      <c r="R170" s="296"/>
      <c r="S170" s="15"/>
      <c r="T170" s="79"/>
      <c r="U170" s="214"/>
      <c r="W170" s="20"/>
      <c r="X170" s="20"/>
      <c r="Y170" s="20"/>
      <c r="Z170" s="20"/>
      <c r="AA170" s="48">
        <f t="shared" si="62"/>
        <v>0</v>
      </c>
      <c r="AB170" s="20"/>
      <c r="AC170" s="20"/>
      <c r="AD170" s="48"/>
      <c r="AE170" s="48"/>
      <c r="AF170" s="48"/>
      <c r="AG170" s="48"/>
      <c r="AH170" s="48">
        <v>5</v>
      </c>
      <c r="AI170" s="48"/>
      <c r="AJ170" s="48"/>
      <c r="AL170" s="21"/>
      <c r="AM170" s="21"/>
      <c r="AN170" s="48">
        <f t="shared" ref="AN170:AP171" si="77">AY170*$D170</f>
        <v>0</v>
      </c>
      <c r="AO170" s="48">
        <f t="shared" si="77"/>
        <v>0</v>
      </c>
      <c r="AP170" s="21"/>
      <c r="AQ170" s="21"/>
      <c r="AR170" s="21"/>
      <c r="AS170" s="21"/>
      <c r="AT170" s="21"/>
      <c r="AU170" s="21"/>
      <c r="AV170" s="21"/>
      <c r="AW170" s="21"/>
      <c r="AX170" s="21"/>
      <c r="AY170" s="48">
        <v>2</v>
      </c>
      <c r="AZ170" s="48">
        <v>3</v>
      </c>
      <c r="BA170" s="21"/>
      <c r="BB170" s="21"/>
      <c r="BC170" s="21"/>
      <c r="BD170" s="21"/>
      <c r="BE170" s="21"/>
      <c r="BF170" s="21"/>
      <c r="BG170" s="21"/>
      <c r="BI170" s="20"/>
      <c r="BJ170" s="20"/>
      <c r="BK170" s="20"/>
      <c r="BL170" s="20"/>
      <c r="BN170" s="134">
        <v>8.1999999999999993</v>
      </c>
      <c r="BO170" s="98">
        <f t="shared" si="61"/>
        <v>0</v>
      </c>
    </row>
    <row r="171" spans="1:67" ht="19.5" customHeight="1">
      <c r="A171" s="259" t="s">
        <v>650</v>
      </c>
      <c r="B171" s="18" t="s">
        <v>23</v>
      </c>
      <c r="C171" s="27">
        <v>5</v>
      </c>
      <c r="D171" s="130">
        <f t="shared" si="59"/>
        <v>0</v>
      </c>
      <c r="E171" s="8">
        <v>400</v>
      </c>
      <c r="F171" s="8">
        <f t="shared" si="60"/>
        <v>0</v>
      </c>
      <c r="H171" s="305"/>
      <c r="I171" s="282"/>
      <c r="J171" s="284"/>
      <c r="K171" s="288"/>
      <c r="L171" s="290"/>
      <c r="M171" s="137"/>
      <c r="N171" s="292"/>
      <c r="O171" s="25"/>
      <c r="P171" s="59"/>
      <c r="Q171" s="315"/>
      <c r="R171" s="296"/>
      <c r="S171" s="15"/>
      <c r="T171" s="79"/>
      <c r="U171" s="214"/>
      <c r="W171" s="20"/>
      <c r="X171" s="20"/>
      <c r="Y171" s="20"/>
      <c r="Z171" s="20"/>
      <c r="AA171" s="48">
        <f>AH171*$D171</f>
        <v>0</v>
      </c>
      <c r="AB171" s="20"/>
      <c r="AC171" s="20"/>
      <c r="AD171" s="48"/>
      <c r="AE171" s="48"/>
      <c r="AF171" s="48"/>
      <c r="AG171" s="48"/>
      <c r="AH171" s="48">
        <v>5</v>
      </c>
      <c r="AI171" s="48"/>
      <c r="AJ171" s="48"/>
      <c r="AL171" s="21"/>
      <c r="AM171" s="21"/>
      <c r="AN171" s="21"/>
      <c r="AO171" s="48">
        <f t="shared" si="77"/>
        <v>0</v>
      </c>
      <c r="AP171" s="48">
        <f t="shared" si="77"/>
        <v>0</v>
      </c>
      <c r="AQ171" s="21"/>
      <c r="AR171" s="21"/>
      <c r="AS171" s="21"/>
      <c r="AT171" s="21"/>
      <c r="AU171" s="21"/>
      <c r="AV171" s="21"/>
      <c r="AW171" s="21"/>
      <c r="AX171" s="21"/>
      <c r="AY171" s="21"/>
      <c r="AZ171" s="48">
        <v>3</v>
      </c>
      <c r="BA171" s="48">
        <v>2</v>
      </c>
      <c r="BB171" s="21"/>
      <c r="BC171" s="21"/>
      <c r="BD171" s="21"/>
      <c r="BE171" s="21"/>
      <c r="BF171" s="21"/>
      <c r="BG171" s="21"/>
      <c r="BI171" s="20"/>
      <c r="BJ171" s="20"/>
      <c r="BK171" s="20"/>
      <c r="BL171" s="20"/>
      <c r="BN171" s="134">
        <v>7.2</v>
      </c>
      <c r="BO171" s="98">
        <f t="shared" si="61"/>
        <v>0</v>
      </c>
    </row>
    <row r="172" spans="1:67" ht="19.5" customHeight="1">
      <c r="A172" s="259" t="s">
        <v>651</v>
      </c>
      <c r="B172" s="18" t="s">
        <v>23</v>
      </c>
      <c r="C172" s="27">
        <v>3</v>
      </c>
      <c r="D172" s="130">
        <f t="shared" si="59"/>
        <v>0</v>
      </c>
      <c r="E172" s="8">
        <v>250</v>
      </c>
      <c r="F172" s="8">
        <f t="shared" si="60"/>
        <v>0</v>
      </c>
      <c r="H172" s="305"/>
      <c r="I172" s="282"/>
      <c r="J172" s="284"/>
      <c r="K172" s="288"/>
      <c r="L172" s="290"/>
      <c r="M172" s="137"/>
      <c r="N172" s="292"/>
      <c r="O172" s="25"/>
      <c r="P172" s="59"/>
      <c r="Q172" s="315"/>
      <c r="R172" s="296"/>
      <c r="S172" s="15"/>
      <c r="T172" s="79"/>
      <c r="U172" s="214"/>
      <c r="W172" s="20"/>
      <c r="X172" s="20"/>
      <c r="Y172" s="20"/>
      <c r="Z172" s="20"/>
      <c r="AA172" s="48">
        <f>AH172*$D172</f>
        <v>0</v>
      </c>
      <c r="AB172" s="20"/>
      <c r="AC172" s="20"/>
      <c r="AD172" s="48"/>
      <c r="AE172" s="48"/>
      <c r="AF172" s="48"/>
      <c r="AG172" s="48"/>
      <c r="AH172" s="48">
        <v>3</v>
      </c>
      <c r="AI172" s="48"/>
      <c r="AJ172" s="48"/>
      <c r="AL172" s="21"/>
      <c r="AM172" s="21"/>
      <c r="AN172" s="21"/>
      <c r="AO172" s="48">
        <f t="shared" ref="AO172:AO173" si="78">AZ172*$D172</f>
        <v>0</v>
      </c>
      <c r="AP172" s="48">
        <f t="shared" ref="AP172" si="79">BA172*$D172</f>
        <v>0</v>
      </c>
      <c r="AQ172" s="21"/>
      <c r="AR172" s="21"/>
      <c r="AS172" s="21"/>
      <c r="AT172" s="21"/>
      <c r="AU172" s="21"/>
      <c r="AV172" s="21"/>
      <c r="AW172" s="21"/>
      <c r="AX172" s="21"/>
      <c r="AY172" s="21"/>
      <c r="AZ172" s="48">
        <v>2</v>
      </c>
      <c r="BA172" s="48">
        <v>1</v>
      </c>
      <c r="BB172" s="21"/>
      <c r="BC172" s="21"/>
      <c r="BD172" s="21"/>
      <c r="BE172" s="21"/>
      <c r="BF172" s="21"/>
      <c r="BG172" s="21"/>
      <c r="BI172" s="20"/>
      <c r="BJ172" s="20"/>
      <c r="BK172" s="20"/>
      <c r="BL172" s="20"/>
      <c r="BN172" s="134">
        <v>4.5999999999999996</v>
      </c>
      <c r="BO172" s="98">
        <f t="shared" si="61"/>
        <v>0</v>
      </c>
    </row>
    <row r="173" spans="1:67" ht="19.5" customHeight="1">
      <c r="A173" s="259" t="s">
        <v>652</v>
      </c>
      <c r="B173" s="18" t="s">
        <v>23</v>
      </c>
      <c r="C173" s="27">
        <v>3</v>
      </c>
      <c r="D173" s="130">
        <f t="shared" si="59"/>
        <v>0</v>
      </c>
      <c r="E173" s="8">
        <v>267.5</v>
      </c>
      <c r="F173" s="8">
        <f t="shared" si="60"/>
        <v>0</v>
      </c>
      <c r="H173" s="305"/>
      <c r="I173" s="282"/>
      <c r="J173" s="284"/>
      <c r="K173" s="288"/>
      <c r="L173" s="290"/>
      <c r="M173" s="137"/>
      <c r="N173" s="292"/>
      <c r="O173" s="25"/>
      <c r="P173" s="59"/>
      <c r="Q173" s="315"/>
      <c r="R173" s="296"/>
      <c r="S173" s="15"/>
      <c r="T173" s="79"/>
      <c r="U173" s="214"/>
      <c r="W173" s="20"/>
      <c r="X173" s="20"/>
      <c r="Y173" s="20"/>
      <c r="Z173" s="20"/>
      <c r="AA173" s="48">
        <f>AH173*$D173</f>
        <v>0</v>
      </c>
      <c r="AB173" s="20"/>
      <c r="AC173" s="20"/>
      <c r="AD173" s="48"/>
      <c r="AE173" s="48"/>
      <c r="AF173" s="48"/>
      <c r="AG173" s="48"/>
      <c r="AH173" s="48">
        <v>3</v>
      </c>
      <c r="AI173" s="48"/>
      <c r="AJ173" s="48"/>
      <c r="AL173" s="21"/>
      <c r="AM173" s="21"/>
      <c r="AN173" s="21"/>
      <c r="AO173" s="48">
        <f t="shared" si="78"/>
        <v>0</v>
      </c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48">
        <v>3</v>
      </c>
      <c r="BA173" s="21"/>
      <c r="BB173" s="21"/>
      <c r="BC173" s="21"/>
      <c r="BD173" s="21"/>
      <c r="BE173" s="21"/>
      <c r="BF173" s="21"/>
      <c r="BG173" s="21"/>
      <c r="BI173" s="20"/>
      <c r="BJ173" s="20"/>
      <c r="BK173" s="20"/>
      <c r="BL173" s="20"/>
      <c r="BN173" s="134">
        <v>4.8</v>
      </c>
      <c r="BO173" s="98">
        <f t="shared" si="61"/>
        <v>0</v>
      </c>
    </row>
    <row r="174" spans="1:67" ht="19.5" customHeight="1">
      <c r="A174" s="259" t="s">
        <v>653</v>
      </c>
      <c r="B174" s="18" t="s">
        <v>6</v>
      </c>
      <c r="C174" s="27">
        <v>1</v>
      </c>
      <c r="D174" s="130">
        <f t="shared" si="59"/>
        <v>0</v>
      </c>
      <c r="E174" s="8">
        <v>160</v>
      </c>
      <c r="F174" s="8">
        <f t="shared" si="60"/>
        <v>0</v>
      </c>
      <c r="H174" s="305"/>
      <c r="I174" s="282"/>
      <c r="J174" s="284"/>
      <c r="K174" s="288"/>
      <c r="L174" s="290"/>
      <c r="M174" s="137"/>
      <c r="N174" s="292"/>
      <c r="O174" s="25"/>
      <c r="P174" s="59"/>
      <c r="Q174" s="315"/>
      <c r="R174" s="296"/>
      <c r="S174" s="15"/>
      <c r="T174" s="79"/>
      <c r="U174" s="214"/>
      <c r="W174" s="20"/>
      <c r="X174" s="20"/>
      <c r="Y174" s="20"/>
      <c r="Z174" s="20"/>
      <c r="AA174" s="20"/>
      <c r="AB174" s="48">
        <f t="shared" ref="AA174:AB190" si="80">AI174*$D174</f>
        <v>0</v>
      </c>
      <c r="AC174" s="20"/>
      <c r="AD174" s="48"/>
      <c r="AE174" s="48"/>
      <c r="AF174" s="48"/>
      <c r="AG174" s="48"/>
      <c r="AH174" s="48"/>
      <c r="AI174" s="48">
        <v>1</v>
      </c>
      <c r="AJ174" s="48"/>
      <c r="AL174" s="21"/>
      <c r="AM174" s="21"/>
      <c r="AN174" s="21"/>
      <c r="AO174" s="21"/>
      <c r="AP174" s="21"/>
      <c r="AQ174" s="48">
        <f>BB174*$D174</f>
        <v>0</v>
      </c>
      <c r="AR174" s="21"/>
      <c r="AS174" s="21"/>
      <c r="AT174" s="21"/>
      <c r="AU174" s="21"/>
      <c r="AV174" s="21"/>
      <c r="AW174" s="21"/>
      <c r="AX174" s="21"/>
      <c r="AY174" s="21"/>
      <c r="AZ174" s="21"/>
      <c r="BA174" s="21"/>
      <c r="BB174" s="48">
        <v>1</v>
      </c>
      <c r="BC174" s="21"/>
      <c r="BD174" s="21"/>
      <c r="BE174" s="21"/>
      <c r="BF174" s="21"/>
      <c r="BG174" s="21"/>
      <c r="BI174" s="20"/>
      <c r="BJ174" s="20"/>
      <c r="BK174" s="20"/>
      <c r="BL174" s="20"/>
      <c r="BN174" s="134">
        <v>2.8</v>
      </c>
      <c r="BO174" s="98">
        <f t="shared" si="61"/>
        <v>0</v>
      </c>
    </row>
    <row r="175" spans="1:67" ht="19.5" customHeight="1">
      <c r="A175" s="259" t="s">
        <v>654</v>
      </c>
      <c r="B175" s="18" t="s">
        <v>6</v>
      </c>
      <c r="C175" s="27">
        <v>1</v>
      </c>
      <c r="D175" s="130">
        <f t="shared" si="59"/>
        <v>0</v>
      </c>
      <c r="E175" s="8">
        <v>195</v>
      </c>
      <c r="F175" s="8">
        <f t="shared" si="60"/>
        <v>0</v>
      </c>
      <c r="H175" s="305"/>
      <c r="I175" s="282"/>
      <c r="J175" s="284"/>
      <c r="K175" s="288"/>
      <c r="L175" s="290"/>
      <c r="M175" s="137"/>
      <c r="N175" s="292"/>
      <c r="O175" s="25"/>
      <c r="P175" s="59"/>
      <c r="Q175" s="315"/>
      <c r="R175" s="296"/>
      <c r="S175" s="15"/>
      <c r="T175" s="79"/>
      <c r="U175" s="214"/>
      <c r="W175" s="20"/>
      <c r="X175" s="20"/>
      <c r="Y175" s="20"/>
      <c r="Z175" s="20"/>
      <c r="AA175" s="20"/>
      <c r="AB175" s="48">
        <f t="shared" si="80"/>
        <v>0</v>
      </c>
      <c r="AC175" s="20"/>
      <c r="AD175" s="48"/>
      <c r="AE175" s="48"/>
      <c r="AF175" s="48"/>
      <c r="AG175" s="48"/>
      <c r="AH175" s="48"/>
      <c r="AI175" s="48">
        <v>1</v>
      </c>
      <c r="AJ175" s="48"/>
      <c r="AL175" s="21"/>
      <c r="AM175" s="21"/>
      <c r="AN175" s="21"/>
      <c r="AO175" s="21"/>
      <c r="AP175" s="48">
        <f>BA175*$D175</f>
        <v>0</v>
      </c>
      <c r="AQ175" s="21"/>
      <c r="AR175" s="21"/>
      <c r="AS175" s="21"/>
      <c r="AT175" s="21"/>
      <c r="AU175" s="21"/>
      <c r="AV175" s="21"/>
      <c r="AW175" s="21"/>
      <c r="AX175" s="21"/>
      <c r="AY175" s="21"/>
      <c r="AZ175" s="21"/>
      <c r="BA175" s="48">
        <v>1</v>
      </c>
      <c r="BB175" s="21"/>
      <c r="BC175" s="21"/>
      <c r="BD175" s="21"/>
      <c r="BE175" s="21"/>
      <c r="BF175" s="21"/>
      <c r="BG175" s="21"/>
      <c r="BI175" s="20"/>
      <c r="BJ175" s="20"/>
      <c r="BK175" s="20"/>
      <c r="BL175" s="20"/>
      <c r="BN175" s="134">
        <v>3.6</v>
      </c>
      <c r="BO175" s="98">
        <f t="shared" si="61"/>
        <v>0</v>
      </c>
    </row>
    <row r="176" spans="1:67" ht="19.5" customHeight="1">
      <c r="A176" s="259" t="s">
        <v>655</v>
      </c>
      <c r="B176" s="18" t="s">
        <v>20</v>
      </c>
      <c r="C176" s="18">
        <v>5</v>
      </c>
      <c r="D176" s="130">
        <f t="shared" si="59"/>
        <v>0</v>
      </c>
      <c r="E176" s="8">
        <v>30</v>
      </c>
      <c r="F176" s="8">
        <f t="shared" si="60"/>
        <v>0</v>
      </c>
      <c r="H176" s="305"/>
      <c r="I176" s="282"/>
      <c r="J176" s="284"/>
      <c r="K176" s="288"/>
      <c r="L176" s="290"/>
      <c r="M176" s="137"/>
      <c r="N176" s="292"/>
      <c r="O176" s="25"/>
      <c r="P176" s="59"/>
      <c r="Q176" s="315"/>
      <c r="R176" s="296"/>
      <c r="S176" s="15"/>
      <c r="T176" s="79"/>
      <c r="U176" s="214"/>
      <c r="W176" s="20"/>
      <c r="X176" s="48">
        <f>AE176*$D176</f>
        <v>0</v>
      </c>
      <c r="Y176" s="20"/>
      <c r="Z176" s="20"/>
      <c r="AA176" s="20"/>
      <c r="AB176" s="20"/>
      <c r="AC176" s="20"/>
      <c r="AD176" s="48"/>
      <c r="AE176" s="48">
        <v>5</v>
      </c>
      <c r="AF176" s="48"/>
      <c r="AG176" s="48"/>
      <c r="AH176" s="48"/>
      <c r="AI176" s="48"/>
      <c r="AJ176" s="48"/>
      <c r="AL176" s="21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21"/>
      <c r="BA176" s="21"/>
      <c r="BB176" s="21"/>
      <c r="BC176" s="21"/>
      <c r="BD176" s="21"/>
      <c r="BE176" s="21"/>
      <c r="BF176" s="21"/>
      <c r="BG176" s="21"/>
      <c r="BI176" s="48">
        <f>BK176*$D176</f>
        <v>0</v>
      </c>
      <c r="BJ176" s="20"/>
      <c r="BK176" s="59">
        <v>10</v>
      </c>
      <c r="BL176" s="20"/>
      <c r="BN176" s="134">
        <v>0.4</v>
      </c>
      <c r="BO176" s="98">
        <f t="shared" si="61"/>
        <v>0</v>
      </c>
    </row>
    <row r="177" spans="1:67" ht="19.5" customHeight="1">
      <c r="A177" s="259" t="s">
        <v>698</v>
      </c>
      <c r="B177" s="18" t="s">
        <v>21</v>
      </c>
      <c r="C177" s="18">
        <v>5</v>
      </c>
      <c r="D177" s="130">
        <f t="shared" si="59"/>
        <v>0</v>
      </c>
      <c r="E177" s="8">
        <v>77.5</v>
      </c>
      <c r="F177" s="8">
        <f t="shared" si="60"/>
        <v>0</v>
      </c>
      <c r="H177" s="305"/>
      <c r="I177" s="282"/>
      <c r="J177" s="284"/>
      <c r="K177" s="288"/>
      <c r="L177" s="290"/>
      <c r="M177" s="137"/>
      <c r="N177" s="292"/>
      <c r="O177" s="25"/>
      <c r="P177" s="59"/>
      <c r="Q177" s="315"/>
      <c r="R177" s="296"/>
      <c r="S177" s="15"/>
      <c r="T177" s="79"/>
      <c r="U177" s="214"/>
      <c r="W177" s="20"/>
      <c r="X177" s="20"/>
      <c r="Y177" s="48">
        <f t="shared" ref="Y177:Z185" si="81">AF177*$D177</f>
        <v>0</v>
      </c>
      <c r="Z177" s="20"/>
      <c r="AA177" s="20"/>
      <c r="AB177" s="20"/>
      <c r="AC177" s="20"/>
      <c r="AD177" s="48"/>
      <c r="AE177" s="48"/>
      <c r="AF177" s="48">
        <v>5</v>
      </c>
      <c r="AG177" s="48"/>
      <c r="AH177" s="48"/>
      <c r="AI177" s="48"/>
      <c r="AJ177" s="48"/>
      <c r="AL177" s="21"/>
      <c r="AM177" s="48">
        <f t="shared" ref="AM177:AM179" si="82">AX177*$D177</f>
        <v>0</v>
      </c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48">
        <v>5</v>
      </c>
      <c r="AY177" s="21"/>
      <c r="AZ177" s="21"/>
      <c r="BA177" s="21"/>
      <c r="BB177" s="21"/>
      <c r="BC177" s="21"/>
      <c r="BD177" s="21"/>
      <c r="BE177" s="21"/>
      <c r="BF177" s="21"/>
      <c r="BG177" s="21"/>
      <c r="BI177" s="20"/>
      <c r="BJ177" s="20"/>
      <c r="BK177" s="20"/>
      <c r="BL177" s="20"/>
      <c r="BN177" s="134">
        <v>1.196</v>
      </c>
      <c r="BO177" s="98">
        <f t="shared" si="61"/>
        <v>0</v>
      </c>
    </row>
    <row r="178" spans="1:67" ht="19.5" customHeight="1">
      <c r="A178" s="259" t="s">
        <v>699</v>
      </c>
      <c r="B178" s="18" t="s">
        <v>21</v>
      </c>
      <c r="C178" s="18">
        <v>5</v>
      </c>
      <c r="D178" s="130">
        <f t="shared" si="59"/>
        <v>0</v>
      </c>
      <c r="E178" s="8">
        <v>77.5</v>
      </c>
      <c r="F178" s="8">
        <f t="shared" si="60"/>
        <v>0</v>
      </c>
      <c r="H178" s="305"/>
      <c r="I178" s="282"/>
      <c r="J178" s="284"/>
      <c r="K178" s="288"/>
      <c r="L178" s="290"/>
      <c r="M178" s="137"/>
      <c r="N178" s="292"/>
      <c r="O178" s="25"/>
      <c r="P178" s="59"/>
      <c r="Q178" s="315"/>
      <c r="R178" s="296"/>
      <c r="S178" s="15"/>
      <c r="T178" s="79"/>
      <c r="U178" s="214"/>
      <c r="W178" s="20"/>
      <c r="X178" s="20"/>
      <c r="Y178" s="48">
        <f t="shared" si="81"/>
        <v>0</v>
      </c>
      <c r="Z178" s="20"/>
      <c r="AA178" s="20"/>
      <c r="AB178" s="20"/>
      <c r="AC178" s="20"/>
      <c r="AD178" s="48"/>
      <c r="AE178" s="48"/>
      <c r="AF178" s="48">
        <v>5</v>
      </c>
      <c r="AG178" s="48"/>
      <c r="AH178" s="48"/>
      <c r="AI178" s="48"/>
      <c r="AJ178" s="48"/>
      <c r="AL178" s="21"/>
      <c r="AM178" s="48">
        <f t="shared" si="82"/>
        <v>0</v>
      </c>
      <c r="AN178" s="21"/>
      <c r="AO178" s="21"/>
      <c r="AP178" s="21"/>
      <c r="AQ178" s="21"/>
      <c r="AR178" s="21"/>
      <c r="AS178" s="21"/>
      <c r="AT178" s="21"/>
      <c r="AU178" s="21"/>
      <c r="AV178" s="21"/>
      <c r="AW178" s="21"/>
      <c r="AX178" s="48">
        <v>5</v>
      </c>
      <c r="AY178" s="21"/>
      <c r="AZ178" s="21"/>
      <c r="BA178" s="21"/>
      <c r="BB178" s="21"/>
      <c r="BC178" s="21"/>
      <c r="BD178" s="21"/>
      <c r="BE178" s="21"/>
      <c r="BF178" s="21"/>
      <c r="BG178" s="21"/>
      <c r="BI178" s="20"/>
      <c r="BJ178" s="20"/>
      <c r="BK178" s="20"/>
      <c r="BL178" s="20"/>
      <c r="BN178" s="134">
        <v>1.244</v>
      </c>
      <c r="BO178" s="98">
        <f t="shared" si="61"/>
        <v>0</v>
      </c>
    </row>
    <row r="179" spans="1:67" ht="19.5" customHeight="1">
      <c r="A179" s="259" t="s">
        <v>700</v>
      </c>
      <c r="B179" s="18" t="s">
        <v>21</v>
      </c>
      <c r="C179" s="18">
        <v>5</v>
      </c>
      <c r="D179" s="130">
        <f t="shared" si="59"/>
        <v>0</v>
      </c>
      <c r="E179" s="8">
        <v>77.5</v>
      </c>
      <c r="F179" s="8">
        <f t="shared" si="60"/>
        <v>0</v>
      </c>
      <c r="H179" s="305"/>
      <c r="I179" s="282"/>
      <c r="J179" s="284"/>
      <c r="K179" s="288"/>
      <c r="L179" s="290"/>
      <c r="M179" s="137"/>
      <c r="N179" s="292"/>
      <c r="O179" s="25"/>
      <c r="P179" s="59"/>
      <c r="Q179" s="315"/>
      <c r="R179" s="296"/>
      <c r="S179" s="15"/>
      <c r="T179" s="79"/>
      <c r="U179" s="214"/>
      <c r="W179" s="20"/>
      <c r="X179" s="20"/>
      <c r="Y179" s="48">
        <f t="shared" si="81"/>
        <v>0</v>
      </c>
      <c r="Z179" s="20"/>
      <c r="AA179" s="20"/>
      <c r="AB179" s="20"/>
      <c r="AC179" s="20"/>
      <c r="AD179" s="48"/>
      <c r="AE179" s="48"/>
      <c r="AF179" s="48">
        <v>5</v>
      </c>
      <c r="AG179" s="48"/>
      <c r="AH179" s="48"/>
      <c r="AI179" s="48"/>
      <c r="AJ179" s="48"/>
      <c r="AL179" s="21"/>
      <c r="AM179" s="48">
        <f t="shared" si="82"/>
        <v>0</v>
      </c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48">
        <v>5</v>
      </c>
      <c r="AY179" s="21"/>
      <c r="AZ179" s="21"/>
      <c r="BA179" s="21"/>
      <c r="BB179" s="21"/>
      <c r="BC179" s="21"/>
      <c r="BD179" s="21"/>
      <c r="BE179" s="21"/>
      <c r="BF179" s="21"/>
      <c r="BG179" s="21"/>
      <c r="BI179" s="20"/>
      <c r="BJ179" s="20"/>
      <c r="BK179" s="20"/>
      <c r="BL179" s="20"/>
      <c r="BN179" s="134">
        <v>1.284</v>
      </c>
      <c r="BO179" s="98">
        <f t="shared" si="61"/>
        <v>0</v>
      </c>
    </row>
    <row r="180" spans="1:67" ht="19.5" customHeight="1">
      <c r="A180" s="259" t="s">
        <v>701</v>
      </c>
      <c r="B180" s="18" t="s">
        <v>21</v>
      </c>
      <c r="C180" s="18">
        <v>5</v>
      </c>
      <c r="D180" s="130">
        <f t="shared" si="59"/>
        <v>0</v>
      </c>
      <c r="E180" s="8">
        <v>75</v>
      </c>
      <c r="F180" s="8">
        <f t="shared" si="60"/>
        <v>0</v>
      </c>
      <c r="H180" s="305"/>
      <c r="I180" s="282"/>
      <c r="J180" s="284"/>
      <c r="K180" s="288"/>
      <c r="L180" s="290"/>
      <c r="M180" s="137"/>
      <c r="N180" s="292"/>
      <c r="O180" s="25"/>
      <c r="P180" s="59"/>
      <c r="Q180" s="315"/>
      <c r="R180" s="296"/>
      <c r="S180" s="15"/>
      <c r="T180" s="79"/>
      <c r="U180" s="214"/>
      <c r="W180" s="20"/>
      <c r="X180" s="20"/>
      <c r="Y180" s="48">
        <f t="shared" si="81"/>
        <v>0</v>
      </c>
      <c r="Z180" s="20"/>
      <c r="AA180" s="20"/>
      <c r="AB180" s="20"/>
      <c r="AC180" s="20"/>
      <c r="AD180" s="48"/>
      <c r="AE180" s="48"/>
      <c r="AF180" s="48">
        <v>5</v>
      </c>
      <c r="AG180" s="48"/>
      <c r="AH180" s="48"/>
      <c r="AI180" s="48"/>
      <c r="AJ180" s="48"/>
      <c r="AL180" s="21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21"/>
      <c r="BA180" s="21"/>
      <c r="BB180" s="21"/>
      <c r="BC180" s="21"/>
      <c r="BD180" s="21"/>
      <c r="BE180" s="21"/>
      <c r="BF180" s="21"/>
      <c r="BG180" s="21"/>
      <c r="BI180" s="48">
        <f t="shared" ref="BI180:BI182" si="83">BK180*$D180</f>
        <v>0</v>
      </c>
      <c r="BJ180" s="20"/>
      <c r="BK180" s="59">
        <v>15</v>
      </c>
      <c r="BL180" s="20"/>
      <c r="BN180" s="134">
        <v>1.034</v>
      </c>
      <c r="BO180" s="98">
        <f t="shared" si="61"/>
        <v>0</v>
      </c>
    </row>
    <row r="181" spans="1:67" ht="19.5" customHeight="1">
      <c r="A181" s="259" t="s">
        <v>702</v>
      </c>
      <c r="B181" s="18" t="s">
        <v>21</v>
      </c>
      <c r="C181" s="18">
        <v>5</v>
      </c>
      <c r="D181" s="130">
        <f t="shared" si="59"/>
        <v>0</v>
      </c>
      <c r="E181" s="8">
        <v>70</v>
      </c>
      <c r="F181" s="8">
        <f t="shared" si="60"/>
        <v>0</v>
      </c>
      <c r="H181" s="305"/>
      <c r="I181" s="282"/>
      <c r="J181" s="284"/>
      <c r="K181" s="288"/>
      <c r="L181" s="290"/>
      <c r="M181" s="137"/>
      <c r="N181" s="292"/>
      <c r="O181" s="25"/>
      <c r="P181" s="59"/>
      <c r="Q181" s="315"/>
      <c r="R181" s="296"/>
      <c r="S181" s="15"/>
      <c r="T181" s="79"/>
      <c r="U181" s="214"/>
      <c r="W181" s="20"/>
      <c r="X181" s="20"/>
      <c r="Y181" s="48">
        <f t="shared" si="81"/>
        <v>0</v>
      </c>
      <c r="Z181" s="20"/>
      <c r="AA181" s="20"/>
      <c r="AB181" s="20"/>
      <c r="AC181" s="20"/>
      <c r="AD181" s="48"/>
      <c r="AE181" s="48"/>
      <c r="AF181" s="48">
        <v>5</v>
      </c>
      <c r="AG181" s="48"/>
      <c r="AH181" s="48"/>
      <c r="AI181" s="48"/>
      <c r="AJ181" s="48"/>
      <c r="AL181" s="21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21"/>
      <c r="BA181" s="21"/>
      <c r="BB181" s="21"/>
      <c r="BC181" s="21"/>
      <c r="BD181" s="21"/>
      <c r="BE181" s="21"/>
      <c r="BF181" s="21"/>
      <c r="BG181" s="21"/>
      <c r="BI181" s="48">
        <f t="shared" si="83"/>
        <v>0</v>
      </c>
      <c r="BJ181" s="20"/>
      <c r="BK181" s="59">
        <v>15</v>
      </c>
      <c r="BL181" s="20"/>
      <c r="BN181" s="134">
        <v>1.0029999999999999</v>
      </c>
      <c r="BO181" s="98">
        <f t="shared" si="61"/>
        <v>0</v>
      </c>
    </row>
    <row r="182" spans="1:67" ht="19.5" customHeight="1">
      <c r="A182" s="259" t="s">
        <v>703</v>
      </c>
      <c r="B182" s="18" t="s">
        <v>21</v>
      </c>
      <c r="C182" s="18">
        <v>5</v>
      </c>
      <c r="D182" s="130">
        <f t="shared" si="59"/>
        <v>0</v>
      </c>
      <c r="E182" s="8">
        <v>62.5</v>
      </c>
      <c r="F182" s="8">
        <f t="shared" si="60"/>
        <v>0</v>
      </c>
      <c r="H182" s="305"/>
      <c r="I182" s="282"/>
      <c r="J182" s="284"/>
      <c r="K182" s="288"/>
      <c r="L182" s="290"/>
      <c r="M182" s="137"/>
      <c r="N182" s="292"/>
      <c r="O182" s="25"/>
      <c r="P182" s="59"/>
      <c r="Q182" s="315"/>
      <c r="R182" s="296"/>
      <c r="S182" s="15"/>
      <c r="T182" s="79"/>
      <c r="U182" s="214"/>
      <c r="W182" s="20"/>
      <c r="X182" s="20"/>
      <c r="Y182" s="48">
        <f t="shared" si="81"/>
        <v>0</v>
      </c>
      <c r="Z182" s="20"/>
      <c r="AA182" s="20"/>
      <c r="AB182" s="20"/>
      <c r="AC182" s="20"/>
      <c r="AD182" s="48"/>
      <c r="AE182" s="48"/>
      <c r="AF182" s="48">
        <v>5</v>
      </c>
      <c r="AG182" s="48"/>
      <c r="AH182" s="48"/>
      <c r="AI182" s="48"/>
      <c r="AJ182" s="48"/>
      <c r="AL182" s="21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21"/>
      <c r="BA182" s="21"/>
      <c r="BB182" s="21"/>
      <c r="BC182" s="21"/>
      <c r="BD182" s="21"/>
      <c r="BE182" s="21"/>
      <c r="BF182" s="21"/>
      <c r="BG182" s="21"/>
      <c r="BI182" s="48">
        <f t="shared" si="83"/>
        <v>0</v>
      </c>
      <c r="BJ182" s="20"/>
      <c r="BK182" s="59">
        <v>15</v>
      </c>
      <c r="BL182" s="20"/>
      <c r="BN182" s="134">
        <v>0.77800000000000002</v>
      </c>
      <c r="BO182" s="98">
        <f t="shared" si="61"/>
        <v>0</v>
      </c>
    </row>
    <row r="183" spans="1:67" ht="19.5" customHeight="1">
      <c r="A183" s="259" t="s">
        <v>704</v>
      </c>
      <c r="B183" s="18" t="s">
        <v>397</v>
      </c>
      <c r="C183" s="18">
        <v>5</v>
      </c>
      <c r="D183" s="130">
        <f t="shared" si="59"/>
        <v>0</v>
      </c>
      <c r="E183" s="8">
        <v>122.5</v>
      </c>
      <c r="F183" s="8">
        <f t="shared" si="60"/>
        <v>0</v>
      </c>
      <c r="H183" s="305"/>
      <c r="I183" s="282"/>
      <c r="J183" s="284"/>
      <c r="K183" s="288"/>
      <c r="L183" s="290"/>
      <c r="M183" s="137"/>
      <c r="N183" s="292"/>
      <c r="O183" s="25"/>
      <c r="P183" s="59"/>
      <c r="Q183" s="315"/>
      <c r="R183" s="296"/>
      <c r="S183" s="15"/>
      <c r="T183" s="79"/>
      <c r="U183" s="214"/>
      <c r="W183" s="20"/>
      <c r="X183" s="20"/>
      <c r="Y183" s="48">
        <f t="shared" si="81"/>
        <v>0</v>
      </c>
      <c r="Z183" s="48">
        <f t="shared" si="81"/>
        <v>0</v>
      </c>
      <c r="AA183" s="20"/>
      <c r="AB183" s="20"/>
      <c r="AC183" s="20"/>
      <c r="AD183" s="48"/>
      <c r="AE183" s="48"/>
      <c r="AF183" s="48">
        <v>2</v>
      </c>
      <c r="AG183" s="48">
        <v>3</v>
      </c>
      <c r="AH183" s="48"/>
      <c r="AI183" s="48"/>
      <c r="AJ183" s="48"/>
      <c r="AL183" s="21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I183" s="48">
        <f t="shared" ref="BI183:BI185" si="84">BK183*$D183</f>
        <v>0</v>
      </c>
      <c r="BJ183" s="20"/>
      <c r="BK183" s="59">
        <v>15</v>
      </c>
      <c r="BL183" s="20"/>
      <c r="BN183" s="134">
        <v>2.0630000000000002</v>
      </c>
      <c r="BO183" s="98">
        <f t="shared" si="61"/>
        <v>0</v>
      </c>
    </row>
    <row r="184" spans="1:67" ht="19.5" customHeight="1">
      <c r="A184" s="259" t="s">
        <v>705</v>
      </c>
      <c r="B184" s="18" t="s">
        <v>397</v>
      </c>
      <c r="C184" s="18">
        <v>5</v>
      </c>
      <c r="D184" s="130">
        <f t="shared" si="59"/>
        <v>0</v>
      </c>
      <c r="E184" s="8">
        <v>117.5</v>
      </c>
      <c r="F184" s="8">
        <f t="shared" si="60"/>
        <v>0</v>
      </c>
      <c r="H184" s="305"/>
      <c r="I184" s="282"/>
      <c r="J184" s="284"/>
      <c r="K184" s="288"/>
      <c r="L184" s="290"/>
      <c r="M184" s="137"/>
      <c r="N184" s="292"/>
      <c r="O184" s="25"/>
      <c r="P184" s="59"/>
      <c r="Q184" s="315"/>
      <c r="R184" s="296"/>
      <c r="S184" s="15"/>
      <c r="T184" s="79"/>
      <c r="U184" s="214"/>
      <c r="W184" s="20"/>
      <c r="X184" s="20"/>
      <c r="Y184" s="48">
        <f t="shared" si="81"/>
        <v>0</v>
      </c>
      <c r="Z184" s="48">
        <f t="shared" si="81"/>
        <v>0</v>
      </c>
      <c r="AA184" s="20"/>
      <c r="AB184" s="20"/>
      <c r="AC184" s="20"/>
      <c r="AD184" s="48"/>
      <c r="AE184" s="48"/>
      <c r="AF184" s="48">
        <v>2</v>
      </c>
      <c r="AG184" s="48">
        <v>3</v>
      </c>
      <c r="AH184" s="48"/>
      <c r="AI184" s="48"/>
      <c r="AJ184" s="48"/>
      <c r="AL184" s="21"/>
      <c r="AM184" s="21"/>
      <c r="AN184" s="21"/>
      <c r="AO184" s="21"/>
      <c r="AP184" s="21"/>
      <c r="AQ184" s="21"/>
      <c r="AR184" s="21"/>
      <c r="AS184" s="21"/>
      <c r="AT184" s="21"/>
      <c r="AU184" s="21"/>
      <c r="AV184" s="21"/>
      <c r="AW184" s="21"/>
      <c r="AX184" s="21"/>
      <c r="AY184" s="21"/>
      <c r="AZ184" s="21"/>
      <c r="BA184" s="21"/>
      <c r="BB184" s="21"/>
      <c r="BC184" s="21"/>
      <c r="BD184" s="21"/>
      <c r="BE184" s="21"/>
      <c r="BF184" s="21"/>
      <c r="BG184" s="21"/>
      <c r="BI184" s="48">
        <f t="shared" si="84"/>
        <v>0</v>
      </c>
      <c r="BJ184" s="20"/>
      <c r="BK184" s="59">
        <v>15</v>
      </c>
      <c r="BL184" s="20"/>
      <c r="BN184" s="134">
        <v>2.0459999999999998</v>
      </c>
      <c r="BO184" s="98">
        <f t="shared" si="61"/>
        <v>0</v>
      </c>
    </row>
    <row r="185" spans="1:67" ht="19.5" customHeight="1">
      <c r="A185" s="259" t="s">
        <v>706</v>
      </c>
      <c r="B185" s="18" t="s">
        <v>22</v>
      </c>
      <c r="C185" s="18">
        <v>5</v>
      </c>
      <c r="D185" s="130">
        <f t="shared" si="59"/>
        <v>0</v>
      </c>
      <c r="E185" s="8">
        <v>152.5</v>
      </c>
      <c r="F185" s="8">
        <f t="shared" si="60"/>
        <v>0</v>
      </c>
      <c r="H185" s="305"/>
      <c r="I185" s="282"/>
      <c r="J185" s="284"/>
      <c r="K185" s="288"/>
      <c r="L185" s="290"/>
      <c r="M185" s="137"/>
      <c r="N185" s="292"/>
      <c r="O185" s="25"/>
      <c r="P185" s="59"/>
      <c r="Q185" s="315"/>
      <c r="R185" s="296"/>
      <c r="S185" s="15"/>
      <c r="T185" s="79"/>
      <c r="U185" s="214"/>
      <c r="W185" s="20"/>
      <c r="X185" s="20"/>
      <c r="Y185" s="20"/>
      <c r="Z185" s="48">
        <f t="shared" si="81"/>
        <v>0</v>
      </c>
      <c r="AA185" s="20"/>
      <c r="AB185" s="20"/>
      <c r="AC185" s="20"/>
      <c r="AD185" s="48"/>
      <c r="AE185" s="48"/>
      <c r="AF185" s="48"/>
      <c r="AG185" s="48">
        <v>5</v>
      </c>
      <c r="AH185" s="48"/>
      <c r="AI185" s="48"/>
      <c r="AJ185" s="48"/>
      <c r="AL185" s="21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21"/>
      <c r="BA185" s="21"/>
      <c r="BB185" s="21"/>
      <c r="BC185" s="21"/>
      <c r="BD185" s="21"/>
      <c r="BE185" s="21"/>
      <c r="BF185" s="21"/>
      <c r="BG185" s="21"/>
      <c r="BI185" s="48">
        <f t="shared" si="84"/>
        <v>0</v>
      </c>
      <c r="BJ185" s="20"/>
      <c r="BK185" s="59">
        <v>20</v>
      </c>
      <c r="BL185" s="20"/>
      <c r="BN185" s="134">
        <v>1.4870000000000001</v>
      </c>
      <c r="BO185" s="98">
        <f t="shared" si="61"/>
        <v>0</v>
      </c>
    </row>
    <row r="186" spans="1:67" ht="19.5" customHeight="1">
      <c r="A186" s="259" t="s">
        <v>656</v>
      </c>
      <c r="B186" s="18" t="s">
        <v>23</v>
      </c>
      <c r="C186" s="18">
        <v>3</v>
      </c>
      <c r="D186" s="130">
        <f t="shared" si="59"/>
        <v>0</v>
      </c>
      <c r="E186" s="8">
        <v>177.5</v>
      </c>
      <c r="F186" s="8">
        <f t="shared" si="60"/>
        <v>0</v>
      </c>
      <c r="H186" s="305"/>
      <c r="I186" s="282"/>
      <c r="J186" s="284"/>
      <c r="K186" s="288"/>
      <c r="L186" s="290"/>
      <c r="M186" s="137"/>
      <c r="N186" s="292"/>
      <c r="O186" s="25"/>
      <c r="P186" s="59"/>
      <c r="Q186" s="315"/>
      <c r="R186" s="296"/>
      <c r="S186" s="15"/>
      <c r="T186" s="79"/>
      <c r="U186" s="214"/>
      <c r="W186" s="20"/>
      <c r="X186" s="20"/>
      <c r="Y186" s="20"/>
      <c r="Z186" s="20"/>
      <c r="AA186" s="48">
        <f t="shared" si="80"/>
        <v>0</v>
      </c>
      <c r="AB186" s="20"/>
      <c r="AC186" s="20"/>
      <c r="AD186" s="48"/>
      <c r="AE186" s="48"/>
      <c r="AF186" s="48"/>
      <c r="AG186" s="48"/>
      <c r="AH186" s="48">
        <v>3</v>
      </c>
      <c r="AI186" s="48"/>
      <c r="AJ186" s="48"/>
      <c r="AL186" s="21"/>
      <c r="AM186" s="21"/>
      <c r="AN186" s="21"/>
      <c r="AO186" s="21"/>
      <c r="AP186" s="21"/>
      <c r="AQ186" s="48">
        <f t="shared" ref="AQ186:AQ187" si="85">BB186*$D186</f>
        <v>0</v>
      </c>
      <c r="AR186" s="48">
        <f t="shared" ref="AR186:AR187" si="86">BC186*$D186</f>
        <v>0</v>
      </c>
      <c r="AS186" s="21"/>
      <c r="AT186" s="21"/>
      <c r="AU186" s="21"/>
      <c r="AV186" s="21"/>
      <c r="AW186" s="21"/>
      <c r="AX186" s="21"/>
      <c r="AY186" s="21"/>
      <c r="AZ186" s="21"/>
      <c r="BA186" s="21"/>
      <c r="BB186" s="48">
        <v>2</v>
      </c>
      <c r="BC186" s="48">
        <v>1</v>
      </c>
      <c r="BD186" s="21"/>
      <c r="BE186" s="21"/>
      <c r="BF186" s="21"/>
      <c r="BG186" s="21"/>
      <c r="BI186" s="20"/>
      <c r="BJ186" s="20"/>
      <c r="BK186" s="20"/>
      <c r="BL186" s="20"/>
      <c r="BN186" s="134">
        <v>2.7</v>
      </c>
      <c r="BO186" s="98">
        <f t="shared" si="61"/>
        <v>0</v>
      </c>
    </row>
    <row r="187" spans="1:67" ht="19.5" customHeight="1">
      <c r="A187" s="259" t="s">
        <v>657</v>
      </c>
      <c r="B187" s="18" t="s">
        <v>23</v>
      </c>
      <c r="C187" s="18">
        <v>3</v>
      </c>
      <c r="D187" s="130">
        <f t="shared" si="59"/>
        <v>0</v>
      </c>
      <c r="E187" s="8">
        <v>200</v>
      </c>
      <c r="F187" s="8">
        <f t="shared" si="60"/>
        <v>0</v>
      </c>
      <c r="H187" s="305"/>
      <c r="I187" s="282"/>
      <c r="J187" s="284"/>
      <c r="K187" s="288"/>
      <c r="L187" s="290"/>
      <c r="M187" s="137"/>
      <c r="N187" s="292"/>
      <c r="O187" s="25"/>
      <c r="P187" s="59"/>
      <c r="Q187" s="315"/>
      <c r="R187" s="296"/>
      <c r="S187" s="15"/>
      <c r="T187" s="79"/>
      <c r="U187" s="214"/>
      <c r="W187" s="20"/>
      <c r="X187" s="20"/>
      <c r="Y187" s="20"/>
      <c r="Z187" s="20"/>
      <c r="AA187" s="48">
        <f t="shared" si="80"/>
        <v>0</v>
      </c>
      <c r="AB187" s="20"/>
      <c r="AC187" s="20"/>
      <c r="AD187" s="48"/>
      <c r="AE187" s="48"/>
      <c r="AF187" s="48"/>
      <c r="AG187" s="48"/>
      <c r="AH187" s="48">
        <v>3</v>
      </c>
      <c r="AI187" s="48"/>
      <c r="AJ187" s="48"/>
      <c r="AL187" s="21"/>
      <c r="AM187" s="21"/>
      <c r="AN187" s="21"/>
      <c r="AO187" s="21"/>
      <c r="AP187" s="21"/>
      <c r="AQ187" s="48">
        <f t="shared" si="85"/>
        <v>0</v>
      </c>
      <c r="AR187" s="48">
        <f t="shared" si="86"/>
        <v>0</v>
      </c>
      <c r="AS187" s="21"/>
      <c r="AT187" s="21"/>
      <c r="AU187" s="21"/>
      <c r="AV187" s="21"/>
      <c r="AW187" s="21"/>
      <c r="AX187" s="21"/>
      <c r="AY187" s="21"/>
      <c r="AZ187" s="21"/>
      <c r="BA187" s="21"/>
      <c r="BB187" s="48">
        <v>1</v>
      </c>
      <c r="BC187" s="48">
        <v>2</v>
      </c>
      <c r="BD187" s="21"/>
      <c r="BE187" s="21"/>
      <c r="BF187" s="21"/>
      <c r="BG187" s="21"/>
      <c r="BI187" s="20"/>
      <c r="BJ187" s="20"/>
      <c r="BK187" s="20"/>
      <c r="BL187" s="20"/>
      <c r="BN187" s="134">
        <v>3</v>
      </c>
      <c r="BO187" s="98">
        <f t="shared" si="61"/>
        <v>0</v>
      </c>
    </row>
    <row r="188" spans="1:67" ht="19.5" customHeight="1">
      <c r="A188" s="259" t="s">
        <v>707</v>
      </c>
      <c r="B188" s="18" t="s">
        <v>23</v>
      </c>
      <c r="C188" s="18">
        <v>2</v>
      </c>
      <c r="D188" s="130">
        <f t="shared" si="59"/>
        <v>0</v>
      </c>
      <c r="E188" s="8">
        <v>112.5</v>
      </c>
      <c r="F188" s="8">
        <f t="shared" si="60"/>
        <v>0</v>
      </c>
      <c r="H188" s="305"/>
      <c r="I188" s="282"/>
      <c r="J188" s="284"/>
      <c r="K188" s="288"/>
      <c r="L188" s="290"/>
      <c r="M188" s="137"/>
      <c r="N188" s="292"/>
      <c r="O188" s="25"/>
      <c r="P188" s="59"/>
      <c r="Q188" s="315"/>
      <c r="R188" s="296"/>
      <c r="S188" s="15"/>
      <c r="T188" s="79"/>
      <c r="U188" s="214"/>
      <c r="W188" s="20"/>
      <c r="X188" s="20"/>
      <c r="Y188" s="20"/>
      <c r="Z188" s="20"/>
      <c r="AA188" s="48">
        <f t="shared" si="80"/>
        <v>0</v>
      </c>
      <c r="AB188" s="20"/>
      <c r="AC188" s="20"/>
      <c r="AD188" s="48"/>
      <c r="AE188" s="48"/>
      <c r="AF188" s="48"/>
      <c r="AG188" s="48"/>
      <c r="AH188" s="48">
        <v>2</v>
      </c>
      <c r="AI188" s="48"/>
      <c r="AJ188" s="48"/>
      <c r="AL188" s="21"/>
      <c r="AM188" s="21"/>
      <c r="AN188" s="48">
        <f t="shared" ref="AN188:AQ194" si="87">AY188*$D188</f>
        <v>0</v>
      </c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48">
        <v>2</v>
      </c>
      <c r="AZ188" s="21"/>
      <c r="BA188" s="21"/>
      <c r="BB188" s="21"/>
      <c r="BC188" s="21"/>
      <c r="BD188" s="21"/>
      <c r="BE188" s="21"/>
      <c r="BF188" s="21"/>
      <c r="BG188" s="21"/>
      <c r="BI188" s="20"/>
      <c r="BJ188" s="20"/>
      <c r="BK188" s="20"/>
      <c r="BL188" s="20"/>
      <c r="BN188" s="134">
        <v>1.369</v>
      </c>
      <c r="BO188" s="98">
        <f t="shared" si="61"/>
        <v>0</v>
      </c>
    </row>
    <row r="189" spans="1:67" ht="19.5" customHeight="1">
      <c r="A189" s="259" t="s">
        <v>708</v>
      </c>
      <c r="B189" s="18" t="s">
        <v>23</v>
      </c>
      <c r="C189" s="18">
        <v>3</v>
      </c>
      <c r="D189" s="130">
        <f t="shared" si="59"/>
        <v>0</v>
      </c>
      <c r="E189" s="8">
        <v>160</v>
      </c>
      <c r="F189" s="8">
        <f t="shared" si="60"/>
        <v>0</v>
      </c>
      <c r="H189" s="305"/>
      <c r="I189" s="282"/>
      <c r="J189" s="284"/>
      <c r="K189" s="288"/>
      <c r="L189" s="290"/>
      <c r="M189" s="137"/>
      <c r="N189" s="292"/>
      <c r="O189" s="25"/>
      <c r="P189" s="59"/>
      <c r="Q189" s="315"/>
      <c r="R189" s="296"/>
      <c r="S189" s="15"/>
      <c r="T189" s="79"/>
      <c r="U189" s="214"/>
      <c r="W189" s="20"/>
      <c r="X189" s="20"/>
      <c r="Y189" s="20"/>
      <c r="Z189" s="20"/>
      <c r="AA189" s="48">
        <f t="shared" si="80"/>
        <v>0</v>
      </c>
      <c r="AB189" s="20"/>
      <c r="AC189" s="20"/>
      <c r="AD189" s="48"/>
      <c r="AE189" s="48"/>
      <c r="AF189" s="48"/>
      <c r="AG189" s="48"/>
      <c r="AH189" s="48">
        <v>3</v>
      </c>
      <c r="AI189" s="48"/>
      <c r="AJ189" s="48"/>
      <c r="AL189" s="21"/>
      <c r="AM189" s="21"/>
      <c r="AN189" s="48">
        <f t="shared" si="87"/>
        <v>0</v>
      </c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48">
        <v>3</v>
      </c>
      <c r="AZ189" s="21"/>
      <c r="BA189" s="21"/>
      <c r="BB189" s="21"/>
      <c r="BC189" s="21"/>
      <c r="BD189" s="21"/>
      <c r="BE189" s="21"/>
      <c r="BF189" s="21"/>
      <c r="BG189" s="21"/>
      <c r="BI189" s="20"/>
      <c r="BJ189" s="20"/>
      <c r="BK189" s="20"/>
      <c r="BL189" s="20"/>
      <c r="BN189" s="134">
        <v>1.994</v>
      </c>
      <c r="BO189" s="98">
        <f t="shared" si="61"/>
        <v>0</v>
      </c>
    </row>
    <row r="190" spans="1:67" ht="19.5" customHeight="1">
      <c r="A190" s="259" t="s">
        <v>709</v>
      </c>
      <c r="B190" s="18" t="s">
        <v>6</v>
      </c>
      <c r="C190" s="18">
        <v>1</v>
      </c>
      <c r="D190" s="130">
        <f t="shared" si="59"/>
        <v>0</v>
      </c>
      <c r="E190" s="8">
        <v>75</v>
      </c>
      <c r="F190" s="8">
        <f t="shared" si="60"/>
        <v>0</v>
      </c>
      <c r="H190" s="305"/>
      <c r="I190" s="282"/>
      <c r="J190" s="284"/>
      <c r="K190" s="288"/>
      <c r="L190" s="290"/>
      <c r="M190" s="137"/>
      <c r="N190" s="292"/>
      <c r="O190" s="25"/>
      <c r="P190" s="59"/>
      <c r="Q190" s="315"/>
      <c r="R190" s="296"/>
      <c r="S190" s="15"/>
      <c r="T190" s="79"/>
      <c r="U190" s="214"/>
      <c r="W190" s="20"/>
      <c r="X190" s="20"/>
      <c r="Y190" s="20"/>
      <c r="Z190" s="20"/>
      <c r="AA190" s="20"/>
      <c r="AB190" s="48">
        <f t="shared" si="80"/>
        <v>0</v>
      </c>
      <c r="AC190" s="20"/>
      <c r="AD190" s="48"/>
      <c r="AE190" s="48"/>
      <c r="AF190" s="48"/>
      <c r="AG190" s="48"/>
      <c r="AH190" s="48"/>
      <c r="AI190" s="48">
        <v>1</v>
      </c>
      <c r="AJ190" s="48"/>
      <c r="AL190" s="21"/>
      <c r="AM190" s="21"/>
      <c r="AN190" s="21"/>
      <c r="AO190" s="21"/>
      <c r="AP190" s="21"/>
      <c r="AQ190" s="48">
        <f t="shared" ref="AQ190" si="88">BB190*$D190</f>
        <v>0</v>
      </c>
      <c r="AR190" s="21"/>
      <c r="AS190" s="21"/>
      <c r="AT190" s="21"/>
      <c r="AU190" s="21"/>
      <c r="AV190" s="21"/>
      <c r="AW190" s="21"/>
      <c r="AX190" s="21"/>
      <c r="AY190" s="21"/>
      <c r="AZ190" s="21"/>
      <c r="BA190" s="21"/>
      <c r="BB190" s="48">
        <v>1</v>
      </c>
      <c r="BC190" s="21"/>
      <c r="BD190" s="21"/>
      <c r="BE190" s="21"/>
      <c r="BF190" s="21"/>
      <c r="BG190" s="21"/>
      <c r="BI190" s="20"/>
      <c r="BJ190" s="20"/>
      <c r="BK190" s="20"/>
      <c r="BL190" s="20"/>
      <c r="BN190" s="134">
        <v>0.90400000000000003</v>
      </c>
      <c r="BO190" s="98">
        <f t="shared" si="61"/>
        <v>0</v>
      </c>
    </row>
    <row r="191" spans="1:67" ht="19.5" customHeight="1">
      <c r="A191" s="259" t="s">
        <v>710</v>
      </c>
      <c r="B191" s="18" t="s">
        <v>6</v>
      </c>
      <c r="C191" s="18">
        <v>1</v>
      </c>
      <c r="D191" s="130">
        <f t="shared" si="59"/>
        <v>0</v>
      </c>
      <c r="E191" s="8">
        <v>65</v>
      </c>
      <c r="F191" s="8">
        <f t="shared" si="60"/>
        <v>0</v>
      </c>
      <c r="H191" s="305"/>
      <c r="I191" s="282"/>
      <c r="J191" s="284"/>
      <c r="K191" s="288"/>
      <c r="L191" s="290"/>
      <c r="M191" s="137"/>
      <c r="N191" s="292"/>
      <c r="O191" s="25"/>
      <c r="P191" s="59"/>
      <c r="Q191" s="315"/>
      <c r="R191" s="296"/>
      <c r="S191" s="15"/>
      <c r="T191" s="79"/>
      <c r="U191" s="214"/>
      <c r="W191" s="20"/>
      <c r="X191" s="20"/>
      <c r="Y191" s="20"/>
      <c r="Z191" s="20"/>
      <c r="AA191" s="20"/>
      <c r="AB191" s="48">
        <f t="shared" ref="AB191:AB194" si="89">AI191*$D191</f>
        <v>0</v>
      </c>
      <c r="AC191" s="20"/>
      <c r="AD191" s="48"/>
      <c r="AE191" s="48"/>
      <c r="AF191" s="48"/>
      <c r="AG191" s="48"/>
      <c r="AH191" s="48"/>
      <c r="AI191" s="48">
        <v>1</v>
      </c>
      <c r="AJ191" s="48"/>
      <c r="AL191" s="21"/>
      <c r="AM191" s="21"/>
      <c r="AN191" s="21"/>
      <c r="AO191" s="21"/>
      <c r="AP191" s="48">
        <f t="shared" si="87"/>
        <v>0</v>
      </c>
      <c r="AQ191" s="21"/>
      <c r="AR191" s="21"/>
      <c r="AS191" s="21"/>
      <c r="AT191" s="21"/>
      <c r="AU191" s="21"/>
      <c r="AV191" s="21"/>
      <c r="AW191" s="21"/>
      <c r="AX191" s="21"/>
      <c r="AY191" s="21"/>
      <c r="AZ191" s="21"/>
      <c r="BA191" s="48">
        <v>1</v>
      </c>
      <c r="BB191" s="21"/>
      <c r="BC191" s="21"/>
      <c r="BD191" s="21"/>
      <c r="BE191" s="21"/>
      <c r="BF191" s="21"/>
      <c r="BG191" s="21"/>
      <c r="BI191" s="20"/>
      <c r="BJ191" s="20"/>
      <c r="BK191" s="20"/>
      <c r="BL191" s="20"/>
      <c r="BN191" s="134">
        <v>0.75</v>
      </c>
      <c r="BO191" s="98">
        <f t="shared" si="61"/>
        <v>0</v>
      </c>
    </row>
    <row r="192" spans="1:67" ht="19.5" customHeight="1">
      <c r="A192" s="259" t="s">
        <v>711</v>
      </c>
      <c r="B192" s="18" t="s">
        <v>6</v>
      </c>
      <c r="C192" s="18">
        <v>1</v>
      </c>
      <c r="D192" s="130">
        <f t="shared" si="59"/>
        <v>0</v>
      </c>
      <c r="E192" s="8">
        <v>77.5</v>
      </c>
      <c r="F192" s="8">
        <f t="shared" si="60"/>
        <v>0</v>
      </c>
      <c r="H192" s="305"/>
      <c r="I192" s="282"/>
      <c r="J192" s="284"/>
      <c r="K192" s="288"/>
      <c r="L192" s="290"/>
      <c r="M192" s="137"/>
      <c r="N192" s="292"/>
      <c r="O192" s="25"/>
      <c r="P192" s="59"/>
      <c r="Q192" s="315"/>
      <c r="R192" s="296"/>
      <c r="S192" s="15"/>
      <c r="T192" s="79"/>
      <c r="U192" s="214"/>
      <c r="W192" s="20"/>
      <c r="X192" s="20"/>
      <c r="Y192" s="20"/>
      <c r="Z192" s="20"/>
      <c r="AA192" s="20"/>
      <c r="AB192" s="48">
        <f t="shared" si="89"/>
        <v>0</v>
      </c>
      <c r="AC192" s="20"/>
      <c r="AD192" s="48"/>
      <c r="AE192" s="48"/>
      <c r="AF192" s="48"/>
      <c r="AG192" s="48"/>
      <c r="AH192" s="48"/>
      <c r="AI192" s="48">
        <v>1</v>
      </c>
      <c r="AJ192" s="48"/>
      <c r="AL192" s="21"/>
      <c r="AM192" s="21"/>
      <c r="AN192" s="21"/>
      <c r="AO192" s="21"/>
      <c r="AP192" s="48">
        <f t="shared" si="87"/>
        <v>0</v>
      </c>
      <c r="AQ192" s="21"/>
      <c r="AR192" s="21"/>
      <c r="AS192" s="21"/>
      <c r="AT192" s="21"/>
      <c r="AU192" s="21"/>
      <c r="AV192" s="21"/>
      <c r="AW192" s="21"/>
      <c r="AX192" s="21"/>
      <c r="AY192" s="21"/>
      <c r="AZ192" s="21"/>
      <c r="BA192" s="48">
        <v>1</v>
      </c>
      <c r="BB192" s="21"/>
      <c r="BC192" s="21"/>
      <c r="BD192" s="21"/>
      <c r="BE192" s="21"/>
      <c r="BF192" s="21"/>
      <c r="BG192" s="21"/>
      <c r="BI192" s="20"/>
      <c r="BJ192" s="20"/>
      <c r="BK192" s="20"/>
      <c r="BL192" s="20"/>
      <c r="BN192" s="134">
        <v>0.93899999999999995</v>
      </c>
      <c r="BO192" s="98">
        <f t="shared" si="61"/>
        <v>0</v>
      </c>
    </row>
    <row r="193" spans="1:67" ht="19.5" customHeight="1">
      <c r="A193" s="259" t="s">
        <v>712</v>
      </c>
      <c r="B193" s="18" t="s">
        <v>6</v>
      </c>
      <c r="C193" s="18">
        <v>1</v>
      </c>
      <c r="D193" s="130">
        <f t="shared" si="59"/>
        <v>0</v>
      </c>
      <c r="E193" s="8">
        <v>77.5</v>
      </c>
      <c r="F193" s="8">
        <f t="shared" si="60"/>
        <v>0</v>
      </c>
      <c r="H193" s="305"/>
      <c r="I193" s="282"/>
      <c r="J193" s="284"/>
      <c r="K193" s="288"/>
      <c r="L193" s="290"/>
      <c r="M193" s="137"/>
      <c r="N193" s="292"/>
      <c r="O193" s="25"/>
      <c r="P193" s="59"/>
      <c r="Q193" s="315"/>
      <c r="R193" s="296"/>
      <c r="S193" s="15"/>
      <c r="T193" s="79"/>
      <c r="U193" s="214"/>
      <c r="W193" s="20"/>
      <c r="X193" s="20"/>
      <c r="Y193" s="20"/>
      <c r="Z193" s="20"/>
      <c r="AA193" s="20"/>
      <c r="AB193" s="48">
        <f t="shared" si="89"/>
        <v>0</v>
      </c>
      <c r="AC193" s="20"/>
      <c r="AD193" s="48"/>
      <c r="AE193" s="48"/>
      <c r="AF193" s="48"/>
      <c r="AG193" s="48"/>
      <c r="AH193" s="48"/>
      <c r="AI193" s="48">
        <v>1</v>
      </c>
      <c r="AJ193" s="48"/>
      <c r="AL193" s="21"/>
      <c r="AM193" s="21"/>
      <c r="AN193" s="21"/>
      <c r="AO193" s="21"/>
      <c r="AP193" s="21"/>
      <c r="AQ193" s="48">
        <f t="shared" si="87"/>
        <v>0</v>
      </c>
      <c r="AR193" s="21"/>
      <c r="AS193" s="21"/>
      <c r="AT193" s="21"/>
      <c r="AU193" s="21"/>
      <c r="AV193" s="21"/>
      <c r="AW193" s="21"/>
      <c r="AX193" s="21"/>
      <c r="AY193" s="21"/>
      <c r="AZ193" s="21"/>
      <c r="BA193" s="21"/>
      <c r="BB193" s="48">
        <v>1</v>
      </c>
      <c r="BC193" s="21"/>
      <c r="BD193" s="21"/>
      <c r="BE193" s="21"/>
      <c r="BF193" s="21"/>
      <c r="BG193" s="21"/>
      <c r="BI193" s="20"/>
      <c r="BJ193" s="20"/>
      <c r="BK193" s="20"/>
      <c r="BL193" s="20"/>
      <c r="BN193" s="134">
        <v>0.91600000000000004</v>
      </c>
      <c r="BO193" s="98">
        <f t="shared" si="61"/>
        <v>0</v>
      </c>
    </row>
    <row r="194" spans="1:67" ht="19.5" customHeight="1">
      <c r="A194" s="259" t="s">
        <v>713</v>
      </c>
      <c r="B194" s="18" t="s">
        <v>6</v>
      </c>
      <c r="C194" s="18">
        <v>1</v>
      </c>
      <c r="D194" s="130">
        <f t="shared" si="59"/>
        <v>0</v>
      </c>
      <c r="E194" s="8">
        <v>70</v>
      </c>
      <c r="F194" s="8">
        <f t="shared" si="60"/>
        <v>0</v>
      </c>
      <c r="H194" s="305"/>
      <c r="I194" s="282"/>
      <c r="J194" s="284"/>
      <c r="K194" s="288"/>
      <c r="L194" s="290"/>
      <c r="M194" s="137"/>
      <c r="N194" s="292"/>
      <c r="O194" s="25"/>
      <c r="P194" s="59"/>
      <c r="Q194" s="315"/>
      <c r="R194" s="296"/>
      <c r="S194" s="15"/>
      <c r="T194" s="79"/>
      <c r="U194" s="214"/>
      <c r="W194" s="20"/>
      <c r="X194" s="20"/>
      <c r="Y194" s="20"/>
      <c r="Z194" s="20"/>
      <c r="AA194" s="20"/>
      <c r="AB194" s="48">
        <f t="shared" si="89"/>
        <v>0</v>
      </c>
      <c r="AC194" s="20"/>
      <c r="AD194" s="48"/>
      <c r="AE194" s="48"/>
      <c r="AF194" s="48"/>
      <c r="AG194" s="48"/>
      <c r="AH194" s="48"/>
      <c r="AI194" s="48">
        <v>1</v>
      </c>
      <c r="AJ194" s="48"/>
      <c r="AL194" s="21"/>
      <c r="AM194" s="21"/>
      <c r="AN194" s="21"/>
      <c r="AO194" s="21"/>
      <c r="AP194" s="48">
        <f t="shared" si="87"/>
        <v>0</v>
      </c>
      <c r="AQ194" s="21"/>
      <c r="AR194" s="21"/>
      <c r="AS194" s="21"/>
      <c r="AT194" s="21"/>
      <c r="AU194" s="21"/>
      <c r="AV194" s="21"/>
      <c r="AW194" s="21"/>
      <c r="AX194" s="21"/>
      <c r="AY194" s="21"/>
      <c r="AZ194" s="21"/>
      <c r="BA194" s="48">
        <v>1</v>
      </c>
      <c r="BB194" s="21"/>
      <c r="BC194" s="21"/>
      <c r="BD194" s="21"/>
      <c r="BE194" s="21"/>
      <c r="BF194" s="21"/>
      <c r="BG194" s="21"/>
      <c r="BI194" s="20"/>
      <c r="BJ194" s="20"/>
      <c r="BK194" s="20"/>
      <c r="BL194" s="20"/>
      <c r="BN194" s="134">
        <v>0.80500000000000005</v>
      </c>
      <c r="BO194" s="98">
        <f t="shared" si="61"/>
        <v>0</v>
      </c>
    </row>
    <row r="195" spans="1:67" ht="19.5" customHeight="1">
      <c r="A195" s="259" t="s">
        <v>714</v>
      </c>
      <c r="B195" s="18" t="s">
        <v>20</v>
      </c>
      <c r="C195" s="18">
        <v>5</v>
      </c>
      <c r="D195" s="130">
        <f t="shared" si="59"/>
        <v>0</v>
      </c>
      <c r="E195" s="8">
        <v>40</v>
      </c>
      <c r="F195" s="8">
        <f t="shared" si="60"/>
        <v>0</v>
      </c>
      <c r="H195" s="305"/>
      <c r="I195" s="282"/>
      <c r="J195" s="284"/>
      <c r="K195" s="288"/>
      <c r="L195" s="290"/>
      <c r="M195" s="137"/>
      <c r="N195" s="292"/>
      <c r="O195" s="25"/>
      <c r="P195" s="59"/>
      <c r="Q195" s="315"/>
      <c r="R195" s="296"/>
      <c r="S195" s="15"/>
      <c r="T195" s="79"/>
      <c r="U195" s="214"/>
      <c r="W195" s="20"/>
      <c r="X195" s="48">
        <f t="shared" ref="X195" si="90">AE195*$D195</f>
        <v>0</v>
      </c>
      <c r="Y195" s="20"/>
      <c r="Z195" s="20"/>
      <c r="AA195" s="20"/>
      <c r="AB195" s="20"/>
      <c r="AC195" s="20"/>
      <c r="AD195" s="48"/>
      <c r="AE195" s="48">
        <v>5</v>
      </c>
      <c r="AF195" s="48"/>
      <c r="AG195" s="48"/>
      <c r="AH195" s="48"/>
      <c r="AI195" s="48"/>
      <c r="AJ195" s="48"/>
      <c r="AL195" s="21"/>
      <c r="AM195" s="21"/>
      <c r="AN195" s="21"/>
      <c r="AO195" s="21"/>
      <c r="AP195" s="21"/>
      <c r="AQ195" s="21"/>
      <c r="AR195" s="21"/>
      <c r="AS195" s="21"/>
      <c r="AT195" s="21"/>
      <c r="AU195" s="21"/>
      <c r="AV195" s="21"/>
      <c r="AW195" s="21"/>
      <c r="AX195" s="21"/>
      <c r="AY195" s="21"/>
      <c r="AZ195" s="21"/>
      <c r="BA195" s="21"/>
      <c r="BB195" s="21"/>
      <c r="BC195" s="21"/>
      <c r="BD195" s="21"/>
      <c r="BE195" s="21"/>
      <c r="BF195" s="21"/>
      <c r="BG195" s="21"/>
      <c r="BI195" s="48">
        <f t="shared" ref="BI195:BI197" si="91">BK195*$D195</f>
        <v>0</v>
      </c>
      <c r="BJ195" s="20"/>
      <c r="BK195" s="59">
        <v>10</v>
      </c>
      <c r="BL195" s="20"/>
      <c r="BN195" s="134">
        <v>0.36199999999999999</v>
      </c>
      <c r="BO195" s="98">
        <f t="shared" si="61"/>
        <v>0</v>
      </c>
    </row>
    <row r="196" spans="1:67" ht="19.5" customHeight="1">
      <c r="A196" s="259" t="s">
        <v>715</v>
      </c>
      <c r="B196" s="18" t="s">
        <v>21</v>
      </c>
      <c r="C196" s="18">
        <v>5</v>
      </c>
      <c r="D196" s="130">
        <f t="shared" si="59"/>
        <v>0</v>
      </c>
      <c r="E196" s="8">
        <v>67.5</v>
      </c>
      <c r="F196" s="8">
        <f t="shared" si="60"/>
        <v>0</v>
      </c>
      <c r="H196" s="305"/>
      <c r="I196" s="282"/>
      <c r="J196" s="284"/>
      <c r="K196" s="288"/>
      <c r="L196" s="290"/>
      <c r="M196" s="137"/>
      <c r="N196" s="292"/>
      <c r="O196" s="25"/>
      <c r="P196" s="59"/>
      <c r="Q196" s="315"/>
      <c r="R196" s="296"/>
      <c r="S196" s="15"/>
      <c r="T196" s="79"/>
      <c r="U196" s="214"/>
      <c r="W196" s="20"/>
      <c r="X196" s="20"/>
      <c r="Y196" s="48">
        <f t="shared" ref="Y196:Y197" si="92">AF196*$D196</f>
        <v>0</v>
      </c>
      <c r="Z196" s="20"/>
      <c r="AA196" s="20"/>
      <c r="AB196" s="20"/>
      <c r="AC196" s="20"/>
      <c r="AD196" s="48"/>
      <c r="AE196" s="48"/>
      <c r="AF196" s="48">
        <v>5</v>
      </c>
      <c r="AG196" s="48"/>
      <c r="AH196" s="48"/>
      <c r="AI196" s="48"/>
      <c r="AJ196" s="48"/>
      <c r="AL196" s="21"/>
      <c r="AM196" s="21"/>
      <c r="AN196" s="21"/>
      <c r="AO196" s="21"/>
      <c r="AP196" s="21"/>
      <c r="AQ196" s="21"/>
      <c r="AR196" s="21"/>
      <c r="AS196" s="21"/>
      <c r="AT196" s="21"/>
      <c r="AU196" s="21"/>
      <c r="AV196" s="21"/>
      <c r="AW196" s="21"/>
      <c r="AX196" s="21"/>
      <c r="AY196" s="21"/>
      <c r="AZ196" s="21"/>
      <c r="BA196" s="21"/>
      <c r="BB196" s="21"/>
      <c r="BC196" s="21"/>
      <c r="BD196" s="21"/>
      <c r="BE196" s="21"/>
      <c r="BF196" s="21"/>
      <c r="BG196" s="21"/>
      <c r="BI196" s="48">
        <f t="shared" si="91"/>
        <v>0</v>
      </c>
      <c r="BJ196" s="20"/>
      <c r="BK196" s="59">
        <v>15</v>
      </c>
      <c r="BL196" s="20"/>
      <c r="BN196" s="134">
        <v>0.94399999999999995</v>
      </c>
      <c r="BO196" s="98">
        <f t="shared" si="61"/>
        <v>0</v>
      </c>
    </row>
    <row r="197" spans="1:67" ht="19.5" customHeight="1">
      <c r="A197" s="259" t="s">
        <v>716</v>
      </c>
      <c r="B197" s="18" t="s">
        <v>21</v>
      </c>
      <c r="C197" s="18">
        <v>5</v>
      </c>
      <c r="D197" s="130">
        <f t="shared" si="59"/>
        <v>0</v>
      </c>
      <c r="E197" s="8">
        <v>67.5</v>
      </c>
      <c r="F197" s="8">
        <f t="shared" si="60"/>
        <v>0</v>
      </c>
      <c r="H197" s="305"/>
      <c r="I197" s="282"/>
      <c r="J197" s="284"/>
      <c r="K197" s="288"/>
      <c r="L197" s="290"/>
      <c r="M197" s="137"/>
      <c r="N197" s="292"/>
      <c r="O197" s="25"/>
      <c r="P197" s="59"/>
      <c r="Q197" s="315"/>
      <c r="R197" s="296"/>
      <c r="S197" s="15"/>
      <c r="T197" s="79"/>
      <c r="U197" s="214"/>
      <c r="W197" s="20"/>
      <c r="X197" s="20"/>
      <c r="Y197" s="48">
        <f t="shared" si="92"/>
        <v>0</v>
      </c>
      <c r="Z197" s="20"/>
      <c r="AA197" s="20"/>
      <c r="AB197" s="20"/>
      <c r="AC197" s="20"/>
      <c r="AD197" s="48"/>
      <c r="AE197" s="48"/>
      <c r="AF197" s="48">
        <v>5</v>
      </c>
      <c r="AG197" s="48"/>
      <c r="AH197" s="48"/>
      <c r="AI197" s="48"/>
      <c r="AJ197" s="48"/>
      <c r="AL197" s="21"/>
      <c r="AM197" s="21"/>
      <c r="AN197" s="21"/>
      <c r="AO197" s="21"/>
      <c r="AP197" s="21"/>
      <c r="AQ197" s="21"/>
      <c r="AR197" s="21"/>
      <c r="AS197" s="21"/>
      <c r="AT197" s="21"/>
      <c r="AU197" s="21"/>
      <c r="AV197" s="21"/>
      <c r="AW197" s="21"/>
      <c r="AX197" s="21"/>
      <c r="AY197" s="21"/>
      <c r="AZ197" s="21"/>
      <c r="BA197" s="21"/>
      <c r="BB197" s="21"/>
      <c r="BC197" s="21"/>
      <c r="BD197" s="21"/>
      <c r="BE197" s="21"/>
      <c r="BF197" s="21"/>
      <c r="BG197" s="21"/>
      <c r="BI197" s="48">
        <f t="shared" si="91"/>
        <v>0</v>
      </c>
      <c r="BJ197" s="20"/>
      <c r="BK197" s="59">
        <v>15</v>
      </c>
      <c r="BL197" s="20"/>
      <c r="BN197" s="134">
        <v>0.93700000000000006</v>
      </c>
      <c r="BO197" s="98">
        <f t="shared" si="61"/>
        <v>0</v>
      </c>
    </row>
    <row r="198" spans="1:67" ht="19.5" customHeight="1">
      <c r="A198" s="259" t="s">
        <v>658</v>
      </c>
      <c r="B198" s="18" t="s">
        <v>22</v>
      </c>
      <c r="C198" s="27">
        <v>10</v>
      </c>
      <c r="D198" s="130">
        <f t="shared" si="59"/>
        <v>0</v>
      </c>
      <c r="E198" s="8">
        <v>225</v>
      </c>
      <c r="F198" s="8">
        <f t="shared" si="60"/>
        <v>0</v>
      </c>
      <c r="H198" s="305"/>
      <c r="I198" s="282"/>
      <c r="J198" s="284"/>
      <c r="K198" s="288"/>
      <c r="L198" s="290"/>
      <c r="M198" s="137"/>
      <c r="N198" s="292"/>
      <c r="O198" s="25"/>
      <c r="P198" s="59"/>
      <c r="Q198" s="315"/>
      <c r="R198" s="296"/>
      <c r="S198" s="15"/>
      <c r="T198" s="79"/>
      <c r="U198" s="214"/>
      <c r="W198" s="20"/>
      <c r="X198" s="20"/>
      <c r="Y198" s="20"/>
      <c r="Z198" s="48">
        <f>AG198*$D198</f>
        <v>0</v>
      </c>
      <c r="AA198" s="20"/>
      <c r="AB198" s="20"/>
      <c r="AC198" s="20"/>
      <c r="AD198" s="48"/>
      <c r="AE198" s="48"/>
      <c r="AF198" s="48"/>
      <c r="AG198" s="48">
        <v>10</v>
      </c>
      <c r="AH198" s="48"/>
      <c r="AI198" s="48"/>
      <c r="AJ198" s="48"/>
      <c r="AL198" s="21"/>
      <c r="AM198" s="21"/>
      <c r="AN198" s="48">
        <f>AY198*$D198</f>
        <v>0</v>
      </c>
      <c r="AO198" s="48">
        <f>AZ198*$D198</f>
        <v>0</v>
      </c>
      <c r="AP198" s="21"/>
      <c r="AQ198" s="21"/>
      <c r="AR198" s="21"/>
      <c r="AS198" s="21"/>
      <c r="AT198" s="21"/>
      <c r="AU198" s="21"/>
      <c r="AV198" s="21"/>
      <c r="AW198" s="21"/>
      <c r="AX198" s="21"/>
      <c r="AY198" s="48">
        <v>1</v>
      </c>
      <c r="AZ198" s="48">
        <v>4</v>
      </c>
      <c r="BA198" s="21"/>
      <c r="BB198" s="21"/>
      <c r="BC198" s="21"/>
      <c r="BD198" s="21"/>
      <c r="BE198" s="21"/>
      <c r="BF198" s="21"/>
      <c r="BG198" s="21"/>
      <c r="BI198" s="48">
        <f>BK198*$D198</f>
        <v>0</v>
      </c>
      <c r="BJ198" s="20"/>
      <c r="BK198" s="59">
        <v>15</v>
      </c>
      <c r="BL198" s="20"/>
      <c r="BN198" s="134">
        <v>1.3</v>
      </c>
      <c r="BO198" s="98">
        <f t="shared" si="61"/>
        <v>0</v>
      </c>
    </row>
    <row r="199" spans="1:67" ht="19.5" customHeight="1">
      <c r="A199" s="259" t="s">
        <v>659</v>
      </c>
      <c r="B199" s="55" t="s">
        <v>21</v>
      </c>
      <c r="C199" s="27">
        <v>10</v>
      </c>
      <c r="D199" s="130">
        <f t="shared" si="59"/>
        <v>0</v>
      </c>
      <c r="E199" s="8">
        <v>92.5</v>
      </c>
      <c r="F199" s="8">
        <f t="shared" si="60"/>
        <v>0</v>
      </c>
      <c r="H199" s="305"/>
      <c r="I199" s="282"/>
      <c r="J199" s="284"/>
      <c r="K199" s="288"/>
      <c r="L199" s="290"/>
      <c r="M199" s="137"/>
      <c r="N199" s="292"/>
      <c r="O199" s="25"/>
      <c r="P199" s="59"/>
      <c r="Q199" s="315"/>
      <c r="R199" s="296"/>
      <c r="S199" s="15"/>
      <c r="T199" s="79"/>
      <c r="U199" s="214"/>
      <c r="W199" s="20"/>
      <c r="X199" s="20"/>
      <c r="Y199" s="48">
        <f>AF199*$D199</f>
        <v>0</v>
      </c>
      <c r="Z199" s="20"/>
      <c r="AA199" s="20"/>
      <c r="AB199" s="20"/>
      <c r="AC199" s="20"/>
      <c r="AD199" s="48"/>
      <c r="AE199" s="48"/>
      <c r="AF199" s="48">
        <v>10</v>
      </c>
      <c r="AG199" s="48"/>
      <c r="AH199" s="48"/>
      <c r="AI199" s="48"/>
      <c r="AJ199" s="48"/>
      <c r="AL199" s="48">
        <f t="shared" ref="AL199" si="93">AW199*$D199</f>
        <v>0</v>
      </c>
      <c r="AM199" s="21"/>
      <c r="AN199" s="21"/>
      <c r="AO199" s="21"/>
      <c r="AP199" s="21"/>
      <c r="AQ199" s="21"/>
      <c r="AR199" s="21"/>
      <c r="AS199" s="21"/>
      <c r="AT199" s="21"/>
      <c r="AU199" s="21"/>
      <c r="AV199" s="21"/>
      <c r="AW199" s="48">
        <v>4</v>
      </c>
      <c r="AX199" s="21"/>
      <c r="AY199" s="21"/>
      <c r="AZ199" s="21"/>
      <c r="BA199" s="21"/>
      <c r="BB199" s="21"/>
      <c r="BC199" s="21"/>
      <c r="BD199" s="21"/>
      <c r="BE199" s="21"/>
      <c r="BF199" s="21"/>
      <c r="BG199" s="21"/>
      <c r="BI199" s="48">
        <f>BK199*$D199</f>
        <v>0</v>
      </c>
      <c r="BJ199" s="20"/>
      <c r="BK199" s="59">
        <v>18</v>
      </c>
      <c r="BL199" s="20"/>
      <c r="BN199" s="134">
        <v>1.2</v>
      </c>
      <c r="BO199" s="98">
        <f t="shared" si="61"/>
        <v>0</v>
      </c>
    </row>
    <row r="200" spans="1:67" ht="19.5" customHeight="1">
      <c r="A200" s="259" t="s">
        <v>660</v>
      </c>
      <c r="B200" s="18" t="s">
        <v>20</v>
      </c>
      <c r="C200" s="27">
        <v>10</v>
      </c>
      <c r="D200" s="130">
        <f t="shared" si="59"/>
        <v>0</v>
      </c>
      <c r="E200" s="8">
        <v>50</v>
      </c>
      <c r="F200" s="8">
        <f t="shared" si="60"/>
        <v>0</v>
      </c>
      <c r="H200" s="305"/>
      <c r="I200" s="282"/>
      <c r="J200" s="284"/>
      <c r="K200" s="288"/>
      <c r="L200" s="290"/>
      <c r="M200" s="137"/>
      <c r="N200" s="292"/>
      <c r="O200" s="25"/>
      <c r="P200" s="59"/>
      <c r="Q200" s="315"/>
      <c r="R200" s="296"/>
      <c r="S200" s="15"/>
      <c r="T200" s="79"/>
      <c r="U200" s="214"/>
      <c r="W200" s="20"/>
      <c r="X200" s="48">
        <f>AE200*$D200</f>
        <v>0</v>
      </c>
      <c r="Y200" s="20"/>
      <c r="Z200" s="20"/>
      <c r="AA200" s="20"/>
      <c r="AB200" s="20"/>
      <c r="AC200" s="20"/>
      <c r="AD200" s="48"/>
      <c r="AE200" s="48">
        <v>10</v>
      </c>
      <c r="AF200" s="48"/>
      <c r="AG200" s="48"/>
      <c r="AH200" s="48"/>
      <c r="AI200" s="48"/>
      <c r="AJ200" s="48"/>
      <c r="AL200" s="21"/>
      <c r="AM200" s="21"/>
      <c r="AN200" s="21"/>
      <c r="AO200" s="21"/>
      <c r="AP200" s="21"/>
      <c r="AQ200" s="21"/>
      <c r="AR200" s="21"/>
      <c r="AS200" s="21"/>
      <c r="AT200" s="21"/>
      <c r="AU200" s="21"/>
      <c r="AV200" s="21"/>
      <c r="AW200" s="21"/>
      <c r="AX200" s="21"/>
      <c r="AY200" s="21"/>
      <c r="AZ200" s="21"/>
      <c r="BA200" s="21"/>
      <c r="BB200" s="21"/>
      <c r="BC200" s="21"/>
      <c r="BD200" s="21"/>
      <c r="BE200" s="21"/>
      <c r="BF200" s="21"/>
      <c r="BG200" s="21"/>
      <c r="BI200" s="48">
        <f>BK200*$D200</f>
        <v>0</v>
      </c>
      <c r="BJ200" s="20"/>
      <c r="BK200" s="59">
        <v>20</v>
      </c>
      <c r="BL200" s="20"/>
      <c r="BN200" s="134">
        <v>0.35</v>
      </c>
      <c r="BO200" s="98">
        <f t="shared" si="61"/>
        <v>0</v>
      </c>
    </row>
    <row r="201" spans="1:67" ht="20.100000000000001" customHeight="1">
      <c r="A201" s="16"/>
      <c r="B201" s="16"/>
      <c r="C201" s="16"/>
      <c r="D201" s="16"/>
      <c r="E201" s="16"/>
      <c r="F201" s="109">
        <f>SUM(F152:F200)</f>
        <v>0</v>
      </c>
      <c r="G201" s="16"/>
      <c r="H201" s="31">
        <f t="shared" ref="H201" si="94">SUM(H152:H200)</f>
        <v>0</v>
      </c>
      <c r="I201" s="31">
        <f t="shared" ref="I201" si="95">SUM(I152:I200)</f>
        <v>0</v>
      </c>
      <c r="J201" s="31">
        <f t="shared" ref="J201" si="96">SUM(J152:J200)</f>
        <v>0</v>
      </c>
      <c r="K201" s="31">
        <f t="shared" ref="K201" si="97">SUM(K152:K200)</f>
        <v>0</v>
      </c>
      <c r="L201" s="31">
        <f t="shared" ref="L201" si="98">SUM(L152:L200)</f>
        <v>0</v>
      </c>
      <c r="M201" s="31">
        <f t="shared" ref="M201" si="99">SUM(M152:M200)</f>
        <v>0</v>
      </c>
      <c r="N201" s="31">
        <f t="shared" ref="N201" si="100">SUM(N152:N200)</f>
        <v>0</v>
      </c>
      <c r="O201" s="31">
        <f t="shared" ref="O201" si="101">SUM(O152:O200)</f>
        <v>0</v>
      </c>
      <c r="P201" s="31">
        <f t="shared" ref="P201" si="102">SUM(P152:P200)</f>
        <v>0</v>
      </c>
      <c r="Q201" s="31">
        <f t="shared" ref="Q201" si="103">SUM(Q152:Q200)</f>
        <v>0</v>
      </c>
      <c r="R201" s="31">
        <f t="shared" ref="R201" si="104">SUM(R152:R200)</f>
        <v>0</v>
      </c>
      <c r="S201" s="31">
        <f t="shared" ref="S201" si="105">SUM(S152:S200)</f>
        <v>0</v>
      </c>
      <c r="T201" s="31">
        <f t="shared" ref="T201" si="106">SUM(T152:T200)</f>
        <v>0</v>
      </c>
      <c r="U201" s="31">
        <f t="shared" ref="U201" si="107">SUM(U152:U200)</f>
        <v>0</v>
      </c>
      <c r="W201" s="20"/>
      <c r="X201" s="31">
        <f t="shared" ref="X201:AA201" si="108">SUM(X152:X200)</f>
        <v>0</v>
      </c>
      <c r="Y201" s="31">
        <f t="shared" si="108"/>
        <v>0</v>
      </c>
      <c r="Z201" s="31">
        <f t="shared" si="108"/>
        <v>0</v>
      </c>
      <c r="AA201" s="31">
        <f t="shared" si="108"/>
        <v>0</v>
      </c>
      <c r="AB201" s="31">
        <f>SUM(AB152:AB200)</f>
        <v>0</v>
      </c>
      <c r="AC201" s="20"/>
      <c r="AD201" s="16"/>
      <c r="AE201" s="16"/>
      <c r="AF201" s="16"/>
      <c r="AG201" s="16"/>
      <c r="AH201" s="16"/>
      <c r="AI201" s="16"/>
      <c r="AJ201" s="16"/>
      <c r="AK201" s="16"/>
      <c r="AL201" s="31">
        <f t="shared" ref="AL201:AU201" si="109">SUM(AL152:AL200)</f>
        <v>0</v>
      </c>
      <c r="AM201" s="31">
        <f t="shared" si="109"/>
        <v>0</v>
      </c>
      <c r="AN201" s="31">
        <f t="shared" si="109"/>
        <v>0</v>
      </c>
      <c r="AO201" s="31">
        <f t="shared" si="109"/>
        <v>0</v>
      </c>
      <c r="AP201" s="31">
        <f t="shared" si="109"/>
        <v>0</v>
      </c>
      <c r="AQ201" s="31">
        <f t="shared" si="109"/>
        <v>0</v>
      </c>
      <c r="AR201" s="31">
        <f t="shared" si="109"/>
        <v>0</v>
      </c>
      <c r="AS201" s="31">
        <f t="shared" si="109"/>
        <v>0</v>
      </c>
      <c r="AT201" s="31">
        <f t="shared" si="109"/>
        <v>0</v>
      </c>
      <c r="AU201" s="31">
        <f t="shared" si="109"/>
        <v>0</v>
      </c>
      <c r="AV201" s="31">
        <f>SUM(AV152:AV200)</f>
        <v>0</v>
      </c>
      <c r="BH201" s="16"/>
      <c r="BI201" s="31">
        <f>SUM(BI152:BI200)</f>
        <v>0</v>
      </c>
      <c r="BJ201" s="31">
        <f>SUM(BJ152:BJ200)</f>
        <v>0</v>
      </c>
      <c r="BN201" s="51"/>
      <c r="BO201" s="100">
        <f>SUM(BO152:BO200)</f>
        <v>0</v>
      </c>
    </row>
    <row r="202" spans="1:67" ht="19.5" customHeight="1">
      <c r="A202" s="28" t="s">
        <v>784</v>
      </c>
      <c r="B202" s="16"/>
      <c r="C202" s="16"/>
      <c r="D202" s="16"/>
      <c r="E202" s="12"/>
      <c r="F202" s="12"/>
      <c r="G202" s="3"/>
      <c r="H202" s="16"/>
      <c r="I202" s="16"/>
      <c r="J202" s="16"/>
      <c r="K202" s="16"/>
      <c r="L202" s="16"/>
      <c r="M202" s="16"/>
      <c r="N202" s="16"/>
      <c r="O202" s="17"/>
      <c r="P202" s="16"/>
      <c r="Q202" s="16"/>
      <c r="R202" s="16"/>
      <c r="S202" s="16"/>
      <c r="T202" s="16"/>
      <c r="U202" s="16"/>
      <c r="W202" s="6" t="s">
        <v>61</v>
      </c>
      <c r="X202" s="6" t="s">
        <v>20</v>
      </c>
      <c r="Y202" s="6" t="s">
        <v>21</v>
      </c>
      <c r="Z202" s="6" t="s">
        <v>22</v>
      </c>
      <c r="AA202" s="6" t="s">
        <v>23</v>
      </c>
      <c r="AB202" s="6" t="s">
        <v>6</v>
      </c>
      <c r="AC202" s="6" t="s">
        <v>24</v>
      </c>
      <c r="AD202" s="13" t="s">
        <v>61</v>
      </c>
      <c r="AE202" s="13" t="s">
        <v>20</v>
      </c>
      <c r="AF202" s="13" t="s">
        <v>21</v>
      </c>
      <c r="AG202" s="13" t="s">
        <v>22</v>
      </c>
      <c r="AH202" s="13" t="s">
        <v>23</v>
      </c>
      <c r="AI202" s="13" t="s">
        <v>6</v>
      </c>
      <c r="AJ202" s="13" t="s">
        <v>24</v>
      </c>
      <c r="AK202" s="3"/>
      <c r="AL202" s="6" t="s">
        <v>48</v>
      </c>
      <c r="AM202" s="6" t="s">
        <v>49</v>
      </c>
      <c r="AN202" s="6" t="s">
        <v>50</v>
      </c>
      <c r="AO202" s="6" t="s">
        <v>52</v>
      </c>
      <c r="AP202" s="6" t="s">
        <v>54</v>
      </c>
      <c r="AQ202" s="6" t="s">
        <v>55</v>
      </c>
      <c r="AR202" s="6" t="s">
        <v>56</v>
      </c>
      <c r="AS202" s="6" t="s">
        <v>57</v>
      </c>
      <c r="AT202" s="6" t="s">
        <v>58</v>
      </c>
      <c r="AU202" s="6" t="s">
        <v>239</v>
      </c>
      <c r="AV202" s="6" t="s">
        <v>240</v>
      </c>
      <c r="AW202" s="13" t="s">
        <v>48</v>
      </c>
      <c r="AX202" s="13" t="s">
        <v>49</v>
      </c>
      <c r="AY202" s="13" t="s">
        <v>50</v>
      </c>
      <c r="AZ202" s="13" t="s">
        <v>52</v>
      </c>
      <c r="BA202" s="13" t="s">
        <v>54</v>
      </c>
      <c r="BB202" s="13" t="s">
        <v>55</v>
      </c>
      <c r="BC202" s="13" t="s">
        <v>56</v>
      </c>
      <c r="BD202" s="13" t="s">
        <v>57</v>
      </c>
      <c r="BE202" s="13" t="s">
        <v>58</v>
      </c>
      <c r="BF202" s="13" t="s">
        <v>239</v>
      </c>
      <c r="BG202" s="13" t="s">
        <v>240</v>
      </c>
      <c r="BH202" s="3"/>
      <c r="BI202" s="174" t="s">
        <v>50</v>
      </c>
      <c r="BJ202" s="174" t="s">
        <v>52</v>
      </c>
      <c r="BK202" s="13" t="s">
        <v>50</v>
      </c>
      <c r="BL202" s="13" t="s">
        <v>52</v>
      </c>
      <c r="BN202" s="73" t="s">
        <v>68</v>
      </c>
      <c r="BO202" s="73" t="s">
        <v>69</v>
      </c>
    </row>
    <row r="203" spans="1:67" ht="19.5" customHeight="1">
      <c r="A203" s="403" t="s">
        <v>807</v>
      </c>
      <c r="B203" s="18" t="s">
        <v>61</v>
      </c>
      <c r="C203" s="19">
        <v>15</v>
      </c>
      <c r="D203" s="130">
        <f t="shared" ref="D203:D224" si="110">SUM(H203:U203)</f>
        <v>0</v>
      </c>
      <c r="E203" s="8">
        <v>57.5</v>
      </c>
      <c r="F203" s="8">
        <f>D203*E203*(100-$D$2)/100</f>
        <v>0</v>
      </c>
      <c r="G203" s="3"/>
      <c r="H203" s="305"/>
      <c r="I203" s="282"/>
      <c r="J203" s="284"/>
      <c r="K203" s="288"/>
      <c r="L203" s="290"/>
      <c r="M203" s="137"/>
      <c r="N203" s="292"/>
      <c r="O203" s="25"/>
      <c r="P203" s="59"/>
      <c r="Q203" s="315"/>
      <c r="R203" s="296"/>
      <c r="S203" s="15"/>
      <c r="T203" s="79"/>
      <c r="U203" s="214"/>
      <c r="W203" s="48">
        <f>AD203*$D203</f>
        <v>0</v>
      </c>
      <c r="X203" s="20"/>
      <c r="Y203" s="20"/>
      <c r="Z203" s="20"/>
      <c r="AA203" s="20"/>
      <c r="AB203" s="20"/>
      <c r="AC203" s="20"/>
      <c r="AD203" s="48">
        <v>15</v>
      </c>
      <c r="AE203" s="48"/>
      <c r="AF203" s="48"/>
      <c r="AG203" s="48"/>
      <c r="AH203" s="48"/>
      <c r="AI203" s="48"/>
      <c r="AJ203" s="48"/>
      <c r="AK203" s="3"/>
      <c r="AL203" s="21"/>
      <c r="AM203" s="21"/>
      <c r="AN203" s="21"/>
      <c r="AO203" s="21"/>
      <c r="AP203" s="21"/>
      <c r="AQ203" s="21"/>
      <c r="AR203" s="21"/>
      <c r="AS203" s="21"/>
      <c r="AT203" s="21"/>
      <c r="AU203" s="21"/>
      <c r="AV203" s="21"/>
      <c r="AW203" s="21"/>
      <c r="AX203" s="21"/>
      <c r="AY203" s="21"/>
      <c r="AZ203" s="21"/>
      <c r="BA203" s="21"/>
      <c r="BB203" s="21"/>
      <c r="BC203" s="21"/>
      <c r="BD203" s="21"/>
      <c r="BE203" s="21"/>
      <c r="BF203" s="21"/>
      <c r="BG203" s="21"/>
      <c r="BH203" s="3"/>
      <c r="BI203" s="48">
        <f t="shared" ref="BI203" si="111">BK203*$D203</f>
        <v>0</v>
      </c>
      <c r="BJ203" s="20"/>
      <c r="BK203" s="59">
        <v>30</v>
      </c>
      <c r="BL203" s="20"/>
      <c r="BN203" s="134">
        <v>0.24</v>
      </c>
      <c r="BO203" s="98">
        <f t="shared" ref="BO203:BO206" si="112">BN203*D203</f>
        <v>0</v>
      </c>
    </row>
    <row r="204" spans="1:67" ht="19.5" customHeight="1">
      <c r="A204" s="403" t="s">
        <v>862</v>
      </c>
      <c r="B204" s="18" t="s">
        <v>20</v>
      </c>
      <c r="C204" s="19">
        <v>10</v>
      </c>
      <c r="D204" s="130">
        <f t="shared" si="110"/>
        <v>0</v>
      </c>
      <c r="E204" s="8">
        <v>62.5</v>
      </c>
      <c r="F204" s="8">
        <f t="shared" ref="F204:F224" si="113">D204*E204*(100-$D$2)/100</f>
        <v>0</v>
      </c>
      <c r="G204" s="3"/>
      <c r="H204" s="305"/>
      <c r="I204" s="282"/>
      <c r="J204" s="284"/>
      <c r="K204" s="288"/>
      <c r="L204" s="290"/>
      <c r="M204" s="137"/>
      <c r="N204" s="292"/>
      <c r="O204" s="25"/>
      <c r="P204" s="59"/>
      <c r="Q204" s="315"/>
      <c r="R204" s="296"/>
      <c r="S204" s="15"/>
      <c r="T204" s="79"/>
      <c r="U204" s="214"/>
      <c r="W204" s="20"/>
      <c r="X204" s="48">
        <f t="shared" ref="X204:AB220" si="114">AE204*$D204</f>
        <v>0</v>
      </c>
      <c r="Y204" s="20"/>
      <c r="Z204" s="20"/>
      <c r="AA204" s="20"/>
      <c r="AB204" s="20"/>
      <c r="AC204" s="20"/>
      <c r="AD204" s="48"/>
      <c r="AE204" s="48">
        <v>10</v>
      </c>
      <c r="AF204" s="48"/>
      <c r="AG204" s="48"/>
      <c r="AH204" s="48"/>
      <c r="AI204" s="48"/>
      <c r="AJ204" s="48"/>
      <c r="AK204" s="3"/>
      <c r="AL204" s="21"/>
      <c r="AM204" s="21"/>
      <c r="AN204" s="21"/>
      <c r="AO204" s="21"/>
      <c r="AP204" s="21"/>
      <c r="AQ204" s="21"/>
      <c r="AR204" s="21"/>
      <c r="AS204" s="21"/>
      <c r="AT204" s="21"/>
      <c r="AU204" s="21"/>
      <c r="AV204" s="21"/>
      <c r="AW204" s="21"/>
      <c r="AX204" s="21"/>
      <c r="AY204" s="21"/>
      <c r="AZ204" s="21"/>
      <c r="BA204" s="21"/>
      <c r="BB204" s="21"/>
      <c r="BC204" s="21"/>
      <c r="BD204" s="21"/>
      <c r="BE204" s="21"/>
      <c r="BF204" s="21"/>
      <c r="BG204" s="21"/>
      <c r="BH204" s="3"/>
      <c r="BI204" s="48">
        <f t="shared" ref="BI204:BI206" si="115">BK204*$D204</f>
        <v>0</v>
      </c>
      <c r="BJ204" s="20"/>
      <c r="BK204" s="59">
        <v>30</v>
      </c>
      <c r="BL204" s="20"/>
      <c r="BN204" s="134">
        <v>0.61</v>
      </c>
      <c r="BO204" s="98">
        <f t="shared" si="112"/>
        <v>0</v>
      </c>
    </row>
    <row r="205" spans="1:67" ht="20.100000000000001" customHeight="1">
      <c r="A205" s="403" t="s">
        <v>808</v>
      </c>
      <c r="B205" s="18" t="s">
        <v>20</v>
      </c>
      <c r="C205" s="19">
        <v>5</v>
      </c>
      <c r="D205" s="130">
        <f t="shared" si="110"/>
        <v>0</v>
      </c>
      <c r="E205" s="8">
        <v>35</v>
      </c>
      <c r="F205" s="8">
        <f t="shared" si="113"/>
        <v>0</v>
      </c>
      <c r="G205" s="3"/>
      <c r="H205" s="305"/>
      <c r="I205" s="282"/>
      <c r="J205" s="284"/>
      <c r="K205" s="288"/>
      <c r="L205" s="290"/>
      <c r="M205" s="137"/>
      <c r="N205" s="292"/>
      <c r="O205" s="25"/>
      <c r="P205" s="59"/>
      <c r="Q205" s="315"/>
      <c r="R205" s="296"/>
      <c r="S205" s="15"/>
      <c r="T205" s="79"/>
      <c r="U205" s="214"/>
      <c r="W205" s="20"/>
      <c r="X205" s="48">
        <f t="shared" si="114"/>
        <v>0</v>
      </c>
      <c r="Y205" s="20"/>
      <c r="Z205" s="20"/>
      <c r="AA205" s="20"/>
      <c r="AB205" s="20"/>
      <c r="AC205" s="20"/>
      <c r="AD205" s="48"/>
      <c r="AE205" s="48">
        <v>5</v>
      </c>
      <c r="AF205" s="48"/>
      <c r="AG205" s="48"/>
      <c r="AH205" s="48"/>
      <c r="AI205" s="48"/>
      <c r="AJ205" s="48"/>
      <c r="AK205" s="3"/>
      <c r="AL205" s="21"/>
      <c r="AM205" s="21"/>
      <c r="AN205" s="21"/>
      <c r="AO205" s="21"/>
      <c r="AP205" s="21"/>
      <c r="AQ205" s="21"/>
      <c r="AR205" s="21"/>
      <c r="AS205" s="21"/>
      <c r="AT205" s="21"/>
      <c r="AU205" s="21"/>
      <c r="AV205" s="21"/>
      <c r="AW205" s="21"/>
      <c r="AX205" s="21"/>
      <c r="AY205" s="21"/>
      <c r="AZ205" s="21"/>
      <c r="BA205" s="21"/>
      <c r="BB205" s="21"/>
      <c r="BC205" s="21"/>
      <c r="BD205" s="21"/>
      <c r="BE205" s="21"/>
      <c r="BF205" s="21"/>
      <c r="BG205" s="21"/>
      <c r="BH205" s="3"/>
      <c r="BI205" s="48">
        <f t="shared" si="115"/>
        <v>0</v>
      </c>
      <c r="BJ205" s="20"/>
      <c r="BK205" s="59">
        <v>10</v>
      </c>
      <c r="BL205" s="20"/>
      <c r="BN205" s="134">
        <v>0.24</v>
      </c>
      <c r="BO205" s="98">
        <f t="shared" si="112"/>
        <v>0</v>
      </c>
    </row>
    <row r="206" spans="1:67" ht="20.100000000000001" customHeight="1">
      <c r="A206" s="403" t="s">
        <v>809</v>
      </c>
      <c r="B206" s="18" t="s">
        <v>20</v>
      </c>
      <c r="C206" s="19">
        <v>5</v>
      </c>
      <c r="D206" s="130">
        <f t="shared" si="110"/>
        <v>0</v>
      </c>
      <c r="E206" s="8">
        <v>35</v>
      </c>
      <c r="F206" s="8">
        <f t="shared" si="113"/>
        <v>0</v>
      </c>
      <c r="G206" s="3"/>
      <c r="H206" s="305"/>
      <c r="I206" s="282"/>
      <c r="J206" s="284"/>
      <c r="K206" s="288"/>
      <c r="L206" s="290"/>
      <c r="M206" s="137"/>
      <c r="N206" s="292"/>
      <c r="O206" s="25"/>
      <c r="P206" s="59"/>
      <c r="Q206" s="315"/>
      <c r="R206" s="296"/>
      <c r="S206" s="15"/>
      <c r="T206" s="79"/>
      <c r="U206" s="214"/>
      <c r="W206" s="20"/>
      <c r="X206" s="48">
        <f t="shared" si="114"/>
        <v>0</v>
      </c>
      <c r="Y206" s="20"/>
      <c r="Z206" s="20"/>
      <c r="AA206" s="20"/>
      <c r="AB206" s="20"/>
      <c r="AC206" s="20"/>
      <c r="AD206" s="48"/>
      <c r="AE206" s="48">
        <v>5</v>
      </c>
      <c r="AF206" s="48"/>
      <c r="AG206" s="48"/>
      <c r="AH206" s="48"/>
      <c r="AI206" s="48"/>
      <c r="AJ206" s="48"/>
      <c r="AK206" s="3"/>
      <c r="AL206" s="21"/>
      <c r="AM206" s="21"/>
      <c r="AN206" s="21"/>
      <c r="AO206" s="21"/>
      <c r="AP206" s="21"/>
      <c r="AQ206" s="21"/>
      <c r="AR206" s="21"/>
      <c r="AS206" s="21"/>
      <c r="AT206" s="21"/>
      <c r="AU206" s="21"/>
      <c r="AV206" s="21"/>
      <c r="AW206" s="21"/>
      <c r="AX206" s="21"/>
      <c r="AY206" s="21"/>
      <c r="AZ206" s="21"/>
      <c r="BA206" s="21"/>
      <c r="BB206" s="21"/>
      <c r="BC206" s="21"/>
      <c r="BD206" s="21"/>
      <c r="BE206" s="21"/>
      <c r="BF206" s="21"/>
      <c r="BG206" s="21"/>
      <c r="BH206" s="3"/>
      <c r="BI206" s="48">
        <f t="shared" si="115"/>
        <v>0</v>
      </c>
      <c r="BJ206" s="20"/>
      <c r="BK206" s="59">
        <v>10</v>
      </c>
      <c r="BL206" s="20"/>
      <c r="BN206" s="134">
        <v>0.24</v>
      </c>
      <c r="BO206" s="98">
        <f t="shared" si="112"/>
        <v>0</v>
      </c>
    </row>
    <row r="207" spans="1:67" ht="19.5" customHeight="1">
      <c r="A207" s="404" t="s">
        <v>789</v>
      </c>
      <c r="B207" s="18" t="s">
        <v>21</v>
      </c>
      <c r="C207" s="23">
        <v>5</v>
      </c>
      <c r="D207" s="130">
        <f t="shared" si="110"/>
        <v>0</v>
      </c>
      <c r="E207" s="8">
        <v>50</v>
      </c>
      <c r="F207" s="8">
        <f t="shared" si="113"/>
        <v>0</v>
      </c>
      <c r="H207" s="305"/>
      <c r="I207" s="282"/>
      <c r="J207" s="284"/>
      <c r="K207" s="288"/>
      <c r="L207" s="290"/>
      <c r="M207" s="137"/>
      <c r="N207" s="292"/>
      <c r="O207" s="25"/>
      <c r="P207" s="59"/>
      <c r="Q207" s="315"/>
      <c r="R207" s="296"/>
      <c r="S207" s="15"/>
      <c r="T207" s="79"/>
      <c r="U207" s="214"/>
      <c r="W207" s="20"/>
      <c r="X207" s="20"/>
      <c r="Y207" s="48">
        <f t="shared" si="114"/>
        <v>0</v>
      </c>
      <c r="Z207" s="20"/>
      <c r="AA207" s="20"/>
      <c r="AB207" s="20"/>
      <c r="AC207" s="20"/>
      <c r="AD207" s="48"/>
      <c r="AE207" s="48"/>
      <c r="AF207" s="48">
        <v>5</v>
      </c>
      <c r="AG207" s="48"/>
      <c r="AH207" s="48"/>
      <c r="AI207" s="48"/>
      <c r="AJ207" s="48"/>
      <c r="AL207" s="48">
        <f>AW207*$D207</f>
        <v>0</v>
      </c>
      <c r="AM207" s="21"/>
      <c r="AN207" s="21"/>
      <c r="AO207" s="21"/>
      <c r="AP207" s="21"/>
      <c r="AQ207" s="21"/>
      <c r="AR207" s="21"/>
      <c r="AS207" s="21"/>
      <c r="AT207" s="21"/>
      <c r="AU207" s="21"/>
      <c r="AV207" s="21"/>
      <c r="AW207" s="48">
        <v>5</v>
      </c>
      <c r="AX207" s="21"/>
      <c r="AY207" s="21"/>
      <c r="AZ207" s="21"/>
      <c r="BA207" s="21"/>
      <c r="BB207" s="21"/>
      <c r="BC207" s="21"/>
      <c r="BD207" s="21"/>
      <c r="BE207" s="21"/>
      <c r="BF207" s="21"/>
      <c r="BG207" s="21"/>
      <c r="BI207" s="20"/>
      <c r="BJ207" s="20"/>
      <c r="BK207" s="20"/>
      <c r="BL207" s="20"/>
      <c r="BN207" s="134">
        <v>0.64200000000000002</v>
      </c>
      <c r="BO207" s="98">
        <f>BN207*D207</f>
        <v>0</v>
      </c>
    </row>
    <row r="208" spans="1:67" ht="19.5" customHeight="1">
      <c r="A208" s="404" t="s">
        <v>790</v>
      </c>
      <c r="B208" s="18" t="s">
        <v>21</v>
      </c>
      <c r="C208" s="23">
        <v>5</v>
      </c>
      <c r="D208" s="130">
        <f t="shared" si="110"/>
        <v>0</v>
      </c>
      <c r="E208" s="8">
        <v>62.5</v>
      </c>
      <c r="F208" s="8">
        <f t="shared" si="113"/>
        <v>0</v>
      </c>
      <c r="H208" s="305"/>
      <c r="I208" s="282"/>
      <c r="J208" s="284"/>
      <c r="K208" s="288"/>
      <c r="L208" s="290"/>
      <c r="M208" s="137"/>
      <c r="N208" s="292"/>
      <c r="O208" s="25"/>
      <c r="P208" s="59"/>
      <c r="Q208" s="315"/>
      <c r="R208" s="296"/>
      <c r="S208" s="15"/>
      <c r="T208" s="79"/>
      <c r="U208" s="214"/>
      <c r="W208" s="20"/>
      <c r="X208" s="20"/>
      <c r="Y208" s="48">
        <f t="shared" si="114"/>
        <v>0</v>
      </c>
      <c r="Z208" s="20"/>
      <c r="AA208" s="20"/>
      <c r="AB208" s="20"/>
      <c r="AC208" s="20"/>
      <c r="AD208" s="48"/>
      <c r="AE208" s="48"/>
      <c r="AF208" s="48">
        <v>5</v>
      </c>
      <c r="AG208" s="48"/>
      <c r="AH208" s="48"/>
      <c r="AI208" s="48"/>
      <c r="AJ208" s="48"/>
      <c r="AL208" s="48">
        <f>AW208*$D208</f>
        <v>0</v>
      </c>
      <c r="AM208" s="21"/>
      <c r="AN208" s="21"/>
      <c r="AO208" s="21"/>
      <c r="AP208" s="21"/>
      <c r="AQ208" s="21"/>
      <c r="AR208" s="21"/>
      <c r="AS208" s="21"/>
      <c r="AT208" s="21"/>
      <c r="AU208" s="21"/>
      <c r="AV208" s="21"/>
      <c r="AW208" s="48">
        <v>5</v>
      </c>
      <c r="AX208" s="21"/>
      <c r="AY208" s="21"/>
      <c r="AZ208" s="21"/>
      <c r="BA208" s="21"/>
      <c r="BB208" s="21"/>
      <c r="BC208" s="21"/>
      <c r="BD208" s="21"/>
      <c r="BE208" s="21"/>
      <c r="BF208" s="21"/>
      <c r="BG208" s="21"/>
      <c r="BI208" s="20"/>
      <c r="BJ208" s="20"/>
      <c r="BK208" s="20"/>
      <c r="BL208" s="20"/>
      <c r="BN208" s="134">
        <v>0.91100000000000003</v>
      </c>
      <c r="BO208" s="98">
        <f>BN208*D208</f>
        <v>0</v>
      </c>
    </row>
    <row r="209" spans="1:67" ht="19.5" customHeight="1">
      <c r="A209" s="404" t="s">
        <v>791</v>
      </c>
      <c r="B209" s="18" t="s">
        <v>21</v>
      </c>
      <c r="C209" s="23">
        <v>5</v>
      </c>
      <c r="D209" s="130">
        <f t="shared" si="110"/>
        <v>0</v>
      </c>
      <c r="E209" s="8">
        <v>70</v>
      </c>
      <c r="F209" s="8">
        <f t="shared" si="113"/>
        <v>0</v>
      </c>
      <c r="H209" s="305"/>
      <c r="I209" s="282"/>
      <c r="J209" s="284"/>
      <c r="K209" s="288"/>
      <c r="L209" s="290"/>
      <c r="M209" s="137"/>
      <c r="N209" s="292"/>
      <c r="O209" s="25"/>
      <c r="P209" s="59"/>
      <c r="Q209" s="315"/>
      <c r="R209" s="296"/>
      <c r="S209" s="15"/>
      <c r="T209" s="79"/>
      <c r="U209" s="214"/>
      <c r="W209" s="20"/>
      <c r="X209" s="20"/>
      <c r="Y209" s="48">
        <f t="shared" si="114"/>
        <v>0</v>
      </c>
      <c r="Z209" s="20"/>
      <c r="AA209" s="20"/>
      <c r="AB209" s="20"/>
      <c r="AC209" s="20"/>
      <c r="AD209" s="48"/>
      <c r="AE209" s="48"/>
      <c r="AF209" s="48">
        <v>5</v>
      </c>
      <c r="AG209" s="48"/>
      <c r="AH209" s="48"/>
      <c r="AI209" s="48"/>
      <c r="AJ209" s="48"/>
      <c r="AL209" s="48">
        <f>AW209*$D209</f>
        <v>0</v>
      </c>
      <c r="AM209" s="21"/>
      <c r="AN209" s="21"/>
      <c r="AO209" s="21"/>
      <c r="AP209" s="21"/>
      <c r="AQ209" s="21"/>
      <c r="AR209" s="21"/>
      <c r="AS209" s="21"/>
      <c r="AT209" s="21"/>
      <c r="AU209" s="21"/>
      <c r="AV209" s="21"/>
      <c r="AW209" s="48">
        <v>5</v>
      </c>
      <c r="AX209" s="21"/>
      <c r="AY209" s="21"/>
      <c r="AZ209" s="21"/>
      <c r="BA209" s="21"/>
      <c r="BB209" s="21"/>
      <c r="BC209" s="21"/>
      <c r="BD209" s="21"/>
      <c r="BE209" s="21"/>
      <c r="BF209" s="21"/>
      <c r="BG209" s="21"/>
      <c r="BI209" s="48">
        <f t="shared" ref="BI209:BI211" si="116">BK209*$D209</f>
        <v>0</v>
      </c>
      <c r="BJ209" s="20"/>
      <c r="BK209" s="59">
        <v>10</v>
      </c>
      <c r="BL209" s="20"/>
      <c r="BN209" s="134">
        <v>1.0880000000000001</v>
      </c>
      <c r="BO209" s="98">
        <f>BN209*D209</f>
        <v>0</v>
      </c>
    </row>
    <row r="210" spans="1:67" ht="19.5" customHeight="1">
      <c r="A210" s="404" t="s">
        <v>810</v>
      </c>
      <c r="B210" s="18" t="s">
        <v>21</v>
      </c>
      <c r="C210" s="23">
        <v>5</v>
      </c>
      <c r="D210" s="130">
        <f t="shared" si="110"/>
        <v>0</v>
      </c>
      <c r="E210" s="8">
        <v>65</v>
      </c>
      <c r="F210" s="8">
        <f t="shared" si="113"/>
        <v>0</v>
      </c>
      <c r="H210" s="305"/>
      <c r="I210" s="282"/>
      <c r="J210" s="284"/>
      <c r="K210" s="288"/>
      <c r="L210" s="290"/>
      <c r="M210" s="137"/>
      <c r="N210" s="292"/>
      <c r="O210" s="25"/>
      <c r="P210" s="59"/>
      <c r="Q210" s="315"/>
      <c r="R210" s="296"/>
      <c r="S210" s="15"/>
      <c r="T210" s="79"/>
      <c r="U210" s="214"/>
      <c r="W210" s="20"/>
      <c r="X210" s="20"/>
      <c r="Y210" s="48">
        <f t="shared" si="114"/>
        <v>0</v>
      </c>
      <c r="Z210" s="20"/>
      <c r="AA210" s="20"/>
      <c r="AB210" s="20"/>
      <c r="AC210" s="20"/>
      <c r="AD210" s="48"/>
      <c r="AE210" s="48"/>
      <c r="AF210" s="48">
        <v>5</v>
      </c>
      <c r="AG210" s="48"/>
      <c r="AH210" s="48"/>
      <c r="AI210" s="48"/>
      <c r="AJ210" s="48"/>
      <c r="AL210" s="21"/>
      <c r="AM210" s="21"/>
      <c r="AN210" s="21"/>
      <c r="AO210" s="21"/>
      <c r="AP210" s="21"/>
      <c r="AQ210" s="21"/>
      <c r="AR210" s="21"/>
      <c r="AS210" s="21"/>
      <c r="AT210" s="21"/>
      <c r="AU210" s="21"/>
      <c r="AV210" s="21"/>
      <c r="AW210" s="21"/>
      <c r="AX210" s="21"/>
      <c r="AY210" s="21"/>
      <c r="AZ210" s="21"/>
      <c r="BA210" s="21"/>
      <c r="BB210" s="21"/>
      <c r="BC210" s="21"/>
      <c r="BD210" s="21"/>
      <c r="BE210" s="21"/>
      <c r="BF210" s="21"/>
      <c r="BG210" s="21"/>
      <c r="BI210" s="48">
        <f t="shared" si="116"/>
        <v>0</v>
      </c>
      <c r="BJ210" s="20"/>
      <c r="BK210" s="59">
        <v>10</v>
      </c>
      <c r="BL210" s="20"/>
      <c r="BN210" s="134">
        <v>0.84</v>
      </c>
      <c r="BO210" s="98">
        <f t="shared" ref="BO210:BO211" si="117">BN210*D210</f>
        <v>0</v>
      </c>
    </row>
    <row r="211" spans="1:67" ht="19.5" customHeight="1">
      <c r="A211" s="404" t="s">
        <v>811</v>
      </c>
      <c r="B211" s="18" t="s">
        <v>21</v>
      </c>
      <c r="C211" s="23">
        <v>5</v>
      </c>
      <c r="D211" s="130">
        <f t="shared" si="110"/>
        <v>0</v>
      </c>
      <c r="E211" s="8">
        <v>45</v>
      </c>
      <c r="F211" s="8">
        <f t="shared" si="113"/>
        <v>0</v>
      </c>
      <c r="H211" s="305"/>
      <c r="I211" s="282"/>
      <c r="J211" s="284"/>
      <c r="K211" s="288"/>
      <c r="L211" s="290"/>
      <c r="M211" s="137"/>
      <c r="N211" s="292"/>
      <c r="O211" s="25"/>
      <c r="P211" s="59"/>
      <c r="Q211" s="315"/>
      <c r="R211" s="296"/>
      <c r="S211" s="15"/>
      <c r="T211" s="79"/>
      <c r="U211" s="214"/>
      <c r="W211" s="20"/>
      <c r="X211" s="20"/>
      <c r="Y211" s="48">
        <f t="shared" si="114"/>
        <v>0</v>
      </c>
      <c r="Z211" s="20"/>
      <c r="AA211" s="20"/>
      <c r="AB211" s="20"/>
      <c r="AC211" s="20"/>
      <c r="AD211" s="48"/>
      <c r="AE211" s="48"/>
      <c r="AF211" s="48">
        <v>5</v>
      </c>
      <c r="AG211" s="48"/>
      <c r="AH211" s="48"/>
      <c r="AI211" s="48"/>
      <c r="AJ211" s="48"/>
      <c r="AL211" s="21"/>
      <c r="AM211" s="21"/>
      <c r="AN211" s="21"/>
      <c r="AO211" s="21"/>
      <c r="AP211" s="21"/>
      <c r="AQ211" s="21"/>
      <c r="AR211" s="21"/>
      <c r="AS211" s="21"/>
      <c r="AT211" s="21"/>
      <c r="AU211" s="21"/>
      <c r="AV211" s="21"/>
      <c r="AW211" s="21"/>
      <c r="AX211" s="21"/>
      <c r="AY211" s="21"/>
      <c r="AZ211" s="21"/>
      <c r="BA211" s="21"/>
      <c r="BB211" s="21"/>
      <c r="BC211" s="21"/>
      <c r="BD211" s="21"/>
      <c r="BE211" s="21"/>
      <c r="BF211" s="21"/>
      <c r="BG211" s="21"/>
      <c r="BI211" s="48">
        <f t="shared" si="116"/>
        <v>0</v>
      </c>
      <c r="BJ211" s="20"/>
      <c r="BK211" s="59">
        <v>10</v>
      </c>
      <c r="BL211" s="20"/>
      <c r="BN211" s="134">
        <v>0.45</v>
      </c>
      <c r="BO211" s="98">
        <f t="shared" si="117"/>
        <v>0</v>
      </c>
    </row>
    <row r="212" spans="1:67" ht="19.5" customHeight="1">
      <c r="A212" s="404" t="s">
        <v>788</v>
      </c>
      <c r="B212" s="18" t="s">
        <v>22</v>
      </c>
      <c r="C212" s="23">
        <v>3</v>
      </c>
      <c r="D212" s="130">
        <f t="shared" si="110"/>
        <v>0</v>
      </c>
      <c r="E212" s="8">
        <v>57.5</v>
      </c>
      <c r="F212" s="8">
        <f t="shared" si="113"/>
        <v>0</v>
      </c>
      <c r="H212" s="305"/>
      <c r="I212" s="282"/>
      <c r="J212" s="284"/>
      <c r="K212" s="288"/>
      <c r="L212" s="290"/>
      <c r="M212" s="137"/>
      <c r="N212" s="292"/>
      <c r="O212" s="25"/>
      <c r="P212" s="59"/>
      <c r="Q212" s="315"/>
      <c r="R212" s="296"/>
      <c r="S212" s="15"/>
      <c r="T212" s="79"/>
      <c r="U212" s="214"/>
      <c r="W212" s="20"/>
      <c r="X212" s="20"/>
      <c r="Y212" s="20"/>
      <c r="Z212" s="48">
        <f t="shared" si="114"/>
        <v>0</v>
      </c>
      <c r="AA212" s="20"/>
      <c r="AB212" s="20"/>
      <c r="AC212" s="20"/>
      <c r="AD212" s="48"/>
      <c r="AE212" s="48"/>
      <c r="AF212" s="48"/>
      <c r="AG212" s="48">
        <v>3</v>
      </c>
      <c r="AH212" s="48"/>
      <c r="AI212" s="48"/>
      <c r="AJ212" s="48"/>
      <c r="AL212" s="48">
        <f>AW212*$D212</f>
        <v>0</v>
      </c>
      <c r="AM212" s="21"/>
      <c r="AN212" s="21"/>
      <c r="AO212" s="21"/>
      <c r="AP212" s="21"/>
      <c r="AQ212" s="21"/>
      <c r="AR212" s="21"/>
      <c r="AS212" s="21"/>
      <c r="AT212" s="21"/>
      <c r="AU212" s="21"/>
      <c r="AV212" s="21"/>
      <c r="AW212" s="48">
        <v>3</v>
      </c>
      <c r="AX212" s="21"/>
      <c r="AY212" s="21"/>
      <c r="AZ212" s="21"/>
      <c r="BA212" s="21"/>
      <c r="BB212" s="21"/>
      <c r="BC212" s="21"/>
      <c r="BD212" s="21"/>
      <c r="BE212" s="21"/>
      <c r="BF212" s="21"/>
      <c r="BG212" s="21"/>
      <c r="BI212" s="20"/>
      <c r="BJ212" s="20"/>
      <c r="BK212" s="20"/>
      <c r="BL212" s="20"/>
      <c r="BN212" s="134">
        <v>0.93400000000000005</v>
      </c>
      <c r="BO212" s="98">
        <f>BN212*D212</f>
        <v>0</v>
      </c>
    </row>
    <row r="213" spans="1:67" ht="19.5" customHeight="1">
      <c r="A213" s="404" t="s">
        <v>812</v>
      </c>
      <c r="B213" s="18" t="s">
        <v>22</v>
      </c>
      <c r="C213" s="23">
        <v>5</v>
      </c>
      <c r="D213" s="130">
        <f t="shared" si="110"/>
        <v>0</v>
      </c>
      <c r="E213" s="8">
        <v>140</v>
      </c>
      <c r="F213" s="8">
        <f t="shared" si="113"/>
        <v>0</v>
      </c>
      <c r="H213" s="305"/>
      <c r="I213" s="282"/>
      <c r="J213" s="284"/>
      <c r="K213" s="288"/>
      <c r="L213" s="290"/>
      <c r="M213" s="137"/>
      <c r="N213" s="292"/>
      <c r="O213" s="25"/>
      <c r="P213" s="59"/>
      <c r="Q213" s="315"/>
      <c r="R213" s="296"/>
      <c r="S213" s="15"/>
      <c r="T213" s="79"/>
      <c r="U213" s="214"/>
      <c r="W213" s="20"/>
      <c r="X213" s="20"/>
      <c r="Y213" s="20"/>
      <c r="Z213" s="48">
        <f t="shared" si="114"/>
        <v>0</v>
      </c>
      <c r="AA213" s="20"/>
      <c r="AB213" s="20"/>
      <c r="AC213" s="20"/>
      <c r="AD213" s="48"/>
      <c r="AE213" s="48"/>
      <c r="AF213" s="48"/>
      <c r="AG213" s="48">
        <v>5</v>
      </c>
      <c r="AH213" s="48"/>
      <c r="AI213" s="48"/>
      <c r="AJ213" s="48"/>
      <c r="AL213" s="48">
        <f>AW213*$D213</f>
        <v>0</v>
      </c>
      <c r="AM213" s="21"/>
      <c r="AN213" s="21"/>
      <c r="AO213" s="21"/>
      <c r="AP213" s="21"/>
      <c r="AQ213" s="21"/>
      <c r="AR213" s="21"/>
      <c r="AS213" s="21"/>
      <c r="AT213" s="21"/>
      <c r="AU213" s="21"/>
      <c r="AV213" s="21"/>
      <c r="AW213" s="48">
        <v>5</v>
      </c>
      <c r="AX213" s="21"/>
      <c r="AY213" s="21"/>
      <c r="AZ213" s="21"/>
      <c r="BA213" s="21"/>
      <c r="BB213" s="21"/>
      <c r="BC213" s="21"/>
      <c r="BD213" s="21"/>
      <c r="BE213" s="21"/>
      <c r="BF213" s="21"/>
      <c r="BG213" s="21"/>
      <c r="BI213" s="20"/>
      <c r="BJ213" s="20"/>
      <c r="BK213" s="20"/>
      <c r="BL213" s="20"/>
      <c r="BN213" s="134">
        <v>1.26</v>
      </c>
      <c r="BO213" s="98">
        <f t="shared" ref="BO213:BO224" si="118">BN213*D213</f>
        <v>0</v>
      </c>
    </row>
    <row r="214" spans="1:67" ht="19.5" customHeight="1">
      <c r="A214" s="404" t="s">
        <v>813</v>
      </c>
      <c r="B214" s="18" t="s">
        <v>22</v>
      </c>
      <c r="C214" s="23">
        <v>3</v>
      </c>
      <c r="D214" s="130">
        <f t="shared" si="110"/>
        <v>0</v>
      </c>
      <c r="E214" s="8">
        <v>130</v>
      </c>
      <c r="F214" s="8">
        <f t="shared" si="113"/>
        <v>0</v>
      </c>
      <c r="H214" s="305"/>
      <c r="I214" s="282"/>
      <c r="J214" s="284"/>
      <c r="K214" s="288"/>
      <c r="L214" s="290"/>
      <c r="M214" s="137"/>
      <c r="N214" s="292"/>
      <c r="O214" s="25"/>
      <c r="P214" s="59"/>
      <c r="Q214" s="315"/>
      <c r="R214" s="296"/>
      <c r="S214" s="15"/>
      <c r="T214" s="79"/>
      <c r="U214" s="214"/>
      <c r="W214" s="20"/>
      <c r="X214" s="20"/>
      <c r="Y214" s="20"/>
      <c r="Z214" s="48">
        <f t="shared" si="114"/>
        <v>0</v>
      </c>
      <c r="AA214" s="20"/>
      <c r="AB214" s="20"/>
      <c r="AC214" s="20"/>
      <c r="AD214" s="48"/>
      <c r="AE214" s="48"/>
      <c r="AF214" s="48"/>
      <c r="AG214" s="48">
        <v>3</v>
      </c>
      <c r="AH214" s="48"/>
      <c r="AI214" s="48"/>
      <c r="AJ214" s="48"/>
      <c r="AL214" s="21"/>
      <c r="AM214" s="48">
        <f>AX214*$D214</f>
        <v>0</v>
      </c>
      <c r="AN214" s="21"/>
      <c r="AO214" s="21"/>
      <c r="AP214" s="21"/>
      <c r="AQ214" s="21"/>
      <c r="AR214" s="21"/>
      <c r="AS214" s="21"/>
      <c r="AT214" s="21"/>
      <c r="AU214" s="21"/>
      <c r="AV214" s="21"/>
      <c r="AW214" s="21"/>
      <c r="AX214" s="48">
        <v>3</v>
      </c>
      <c r="AY214" s="21"/>
      <c r="AZ214" s="21"/>
      <c r="BA214" s="21"/>
      <c r="BB214" s="21"/>
      <c r="BC214" s="21"/>
      <c r="BD214" s="21"/>
      <c r="BE214" s="21"/>
      <c r="BF214" s="21"/>
      <c r="BG214" s="21"/>
      <c r="BI214" s="20"/>
      <c r="BJ214" s="20"/>
      <c r="BK214" s="20"/>
      <c r="BL214" s="20"/>
      <c r="BN214" s="134">
        <v>1.46</v>
      </c>
      <c r="BO214" s="98">
        <f t="shared" si="118"/>
        <v>0</v>
      </c>
    </row>
    <row r="215" spans="1:67" ht="19.5" customHeight="1">
      <c r="A215" s="404" t="s">
        <v>814</v>
      </c>
      <c r="B215" s="18" t="s">
        <v>22</v>
      </c>
      <c r="C215" s="23">
        <v>3</v>
      </c>
      <c r="D215" s="130">
        <f t="shared" si="110"/>
        <v>0</v>
      </c>
      <c r="E215" s="8">
        <v>125</v>
      </c>
      <c r="F215" s="8">
        <f t="shared" si="113"/>
        <v>0</v>
      </c>
      <c r="H215" s="305"/>
      <c r="I215" s="282"/>
      <c r="J215" s="284"/>
      <c r="K215" s="288"/>
      <c r="L215" s="290"/>
      <c r="M215" s="137"/>
      <c r="N215" s="292"/>
      <c r="O215" s="25"/>
      <c r="P215" s="59"/>
      <c r="Q215" s="315"/>
      <c r="R215" s="296"/>
      <c r="S215" s="15"/>
      <c r="T215" s="79"/>
      <c r="U215" s="214"/>
      <c r="W215" s="20"/>
      <c r="X215" s="20"/>
      <c r="Y215" s="20"/>
      <c r="Z215" s="48">
        <f t="shared" si="114"/>
        <v>0</v>
      </c>
      <c r="AA215" s="20"/>
      <c r="AB215" s="20"/>
      <c r="AC215" s="20"/>
      <c r="AD215" s="48"/>
      <c r="AE215" s="48"/>
      <c r="AF215" s="48"/>
      <c r="AG215" s="48">
        <v>3</v>
      </c>
      <c r="AH215" s="48"/>
      <c r="AI215" s="48"/>
      <c r="AJ215" s="48"/>
      <c r="AL215" s="21"/>
      <c r="AM215" s="21"/>
      <c r="AN215" s="21"/>
      <c r="AO215" s="48">
        <f t="shared" ref="AO215:AP215" si="119">AZ215*$D215</f>
        <v>0</v>
      </c>
      <c r="AP215" s="48">
        <f t="shared" si="119"/>
        <v>0</v>
      </c>
      <c r="AQ215" s="21"/>
      <c r="AR215" s="21"/>
      <c r="AS215" s="21"/>
      <c r="AT215" s="21"/>
      <c r="AU215" s="21"/>
      <c r="AV215" s="21"/>
      <c r="AW215" s="21"/>
      <c r="AX215" s="21"/>
      <c r="AY215" s="21"/>
      <c r="AZ215" s="48">
        <v>2</v>
      </c>
      <c r="BA215" s="48">
        <v>1</v>
      </c>
      <c r="BB215" s="21"/>
      <c r="BC215" s="21"/>
      <c r="BD215" s="21"/>
      <c r="BE215" s="21"/>
      <c r="BF215" s="21"/>
      <c r="BG215" s="21"/>
      <c r="BI215" s="20"/>
      <c r="BJ215" s="20"/>
      <c r="BK215" s="20"/>
      <c r="BL215" s="20"/>
      <c r="BN215" s="134">
        <v>1.32</v>
      </c>
      <c r="BO215" s="98">
        <f t="shared" si="118"/>
        <v>0</v>
      </c>
    </row>
    <row r="216" spans="1:67" ht="19.5" customHeight="1">
      <c r="A216" s="404" t="s">
        <v>815</v>
      </c>
      <c r="B216" s="18" t="s">
        <v>23</v>
      </c>
      <c r="C216" s="23">
        <v>3</v>
      </c>
      <c r="D216" s="130">
        <f t="shared" si="110"/>
        <v>0</v>
      </c>
      <c r="E216" s="8">
        <v>120</v>
      </c>
      <c r="F216" s="8">
        <f t="shared" si="113"/>
        <v>0</v>
      </c>
      <c r="H216" s="305"/>
      <c r="I216" s="282"/>
      <c r="J216" s="284"/>
      <c r="K216" s="288"/>
      <c r="L216" s="290"/>
      <c r="M216" s="137"/>
      <c r="N216" s="292"/>
      <c r="O216" s="25"/>
      <c r="P216" s="59"/>
      <c r="Q216" s="315"/>
      <c r="R216" s="296"/>
      <c r="S216" s="15"/>
      <c r="T216" s="79"/>
      <c r="U216" s="214"/>
      <c r="W216" s="20"/>
      <c r="X216" s="20"/>
      <c r="Y216" s="20"/>
      <c r="Z216" s="20"/>
      <c r="AA216" s="48">
        <f t="shared" si="114"/>
        <v>0</v>
      </c>
      <c r="AB216" s="20"/>
      <c r="AC216" s="20"/>
      <c r="AD216" s="48"/>
      <c r="AE216" s="48"/>
      <c r="AF216" s="48"/>
      <c r="AG216" s="48"/>
      <c r="AH216" s="48">
        <v>3</v>
      </c>
      <c r="AI216" s="48"/>
      <c r="AJ216" s="48"/>
      <c r="AL216" s="48">
        <f>AW216*$D216</f>
        <v>0</v>
      </c>
      <c r="AM216" s="21"/>
      <c r="AN216" s="21"/>
      <c r="AO216" s="48">
        <f>AZ216*$D216</f>
        <v>0</v>
      </c>
      <c r="AP216" s="21"/>
      <c r="AQ216" s="21"/>
      <c r="AR216" s="21"/>
      <c r="AS216" s="21"/>
      <c r="AT216" s="21"/>
      <c r="AU216" s="21"/>
      <c r="AV216" s="21"/>
      <c r="AW216" s="48">
        <v>1</v>
      </c>
      <c r="AX216" s="21"/>
      <c r="AY216" s="21"/>
      <c r="AZ216" s="48">
        <v>2</v>
      </c>
      <c r="BA216" s="21"/>
      <c r="BB216" s="21"/>
      <c r="BC216" s="21"/>
      <c r="BD216" s="21"/>
      <c r="BE216" s="21"/>
      <c r="BF216" s="21"/>
      <c r="BG216" s="21"/>
      <c r="BI216" s="20"/>
      <c r="BJ216" s="20"/>
      <c r="BK216" s="20"/>
      <c r="BL216" s="20"/>
      <c r="BN216" s="134">
        <v>1.25</v>
      </c>
      <c r="BO216" s="98">
        <f t="shared" si="118"/>
        <v>0</v>
      </c>
    </row>
    <row r="217" spans="1:67" ht="19.5" customHeight="1">
      <c r="A217" s="404" t="s">
        <v>816</v>
      </c>
      <c r="B217" s="18" t="s">
        <v>23</v>
      </c>
      <c r="C217" s="23">
        <v>3</v>
      </c>
      <c r="D217" s="130">
        <f t="shared" si="110"/>
        <v>0</v>
      </c>
      <c r="E217" s="8">
        <v>152.5</v>
      </c>
      <c r="F217" s="8">
        <f t="shared" si="113"/>
        <v>0</v>
      </c>
      <c r="H217" s="305"/>
      <c r="I217" s="282"/>
      <c r="J217" s="284"/>
      <c r="K217" s="288"/>
      <c r="L217" s="290"/>
      <c r="M217" s="137"/>
      <c r="N217" s="292"/>
      <c r="O217" s="25"/>
      <c r="P217" s="59"/>
      <c r="Q217" s="315"/>
      <c r="R217" s="296"/>
      <c r="S217" s="15"/>
      <c r="T217" s="79"/>
      <c r="U217" s="214"/>
      <c r="W217" s="20"/>
      <c r="X217" s="20"/>
      <c r="Y217" s="20"/>
      <c r="Z217" s="20"/>
      <c r="AA217" s="48">
        <f t="shared" si="114"/>
        <v>0</v>
      </c>
      <c r="AB217" s="20"/>
      <c r="AC217" s="20"/>
      <c r="AD217" s="48"/>
      <c r="AE217" s="48"/>
      <c r="AF217" s="48"/>
      <c r="AG217" s="48"/>
      <c r="AH217" s="48">
        <v>3</v>
      </c>
      <c r="AI217" s="48"/>
      <c r="AJ217" s="48"/>
      <c r="AL217" s="21"/>
      <c r="AM217" s="21"/>
      <c r="AN217" s="21"/>
      <c r="AO217" s="21"/>
      <c r="AP217" s="48">
        <f t="shared" ref="AO217:AQ218" si="120">BA217*$D217</f>
        <v>0</v>
      </c>
      <c r="AQ217" s="48">
        <f t="shared" si="120"/>
        <v>0</v>
      </c>
      <c r="AR217" s="21"/>
      <c r="AS217" s="21"/>
      <c r="AT217" s="21"/>
      <c r="AU217" s="21"/>
      <c r="AV217" s="21"/>
      <c r="AW217" s="21"/>
      <c r="AX217" s="21"/>
      <c r="AY217" s="21"/>
      <c r="AZ217" s="21"/>
      <c r="BA217" s="48">
        <v>2</v>
      </c>
      <c r="BB217" s="48">
        <v>1</v>
      </c>
      <c r="BC217" s="21"/>
      <c r="BD217" s="21"/>
      <c r="BE217" s="21"/>
      <c r="BF217" s="21"/>
      <c r="BG217" s="21"/>
      <c r="BI217" s="20"/>
      <c r="BJ217" s="20"/>
      <c r="BK217" s="20"/>
      <c r="BL217" s="20"/>
      <c r="BN217" s="134">
        <v>1.82</v>
      </c>
      <c r="BO217" s="98">
        <f t="shared" si="118"/>
        <v>0</v>
      </c>
    </row>
    <row r="218" spans="1:67" ht="19.5" customHeight="1">
      <c r="A218" s="404" t="s">
        <v>817</v>
      </c>
      <c r="B218" s="18" t="s">
        <v>23</v>
      </c>
      <c r="C218" s="23">
        <v>3</v>
      </c>
      <c r="D218" s="130">
        <f t="shared" si="110"/>
        <v>0</v>
      </c>
      <c r="E218" s="8">
        <v>130</v>
      </c>
      <c r="F218" s="8">
        <f t="shared" si="113"/>
        <v>0</v>
      </c>
      <c r="H218" s="305"/>
      <c r="I218" s="282"/>
      <c r="J218" s="284"/>
      <c r="K218" s="288"/>
      <c r="L218" s="290"/>
      <c r="M218" s="137"/>
      <c r="N218" s="292"/>
      <c r="O218" s="25"/>
      <c r="P218" s="59"/>
      <c r="Q218" s="315"/>
      <c r="R218" s="296"/>
      <c r="S218" s="15"/>
      <c r="T218" s="79"/>
      <c r="U218" s="214"/>
      <c r="W218" s="20"/>
      <c r="X218" s="20"/>
      <c r="Y218" s="20"/>
      <c r="Z218" s="20"/>
      <c r="AA218" s="48">
        <f t="shared" si="114"/>
        <v>0</v>
      </c>
      <c r="AB218" s="20"/>
      <c r="AC218" s="20"/>
      <c r="AD218" s="48"/>
      <c r="AE218" s="48"/>
      <c r="AF218" s="48"/>
      <c r="AG218" s="48"/>
      <c r="AH218" s="48">
        <v>3</v>
      </c>
      <c r="AI218" s="48"/>
      <c r="AJ218" s="48"/>
      <c r="AL218" s="21"/>
      <c r="AM218" s="21"/>
      <c r="AN218" s="21"/>
      <c r="AO218" s="48">
        <f t="shared" si="120"/>
        <v>0</v>
      </c>
      <c r="AP218" s="48">
        <f t="shared" si="120"/>
        <v>0</v>
      </c>
      <c r="AQ218" s="21"/>
      <c r="AR218" s="21"/>
      <c r="AS218" s="21"/>
      <c r="AT218" s="21"/>
      <c r="AU218" s="21"/>
      <c r="AV218" s="21"/>
      <c r="AW218" s="21"/>
      <c r="AX218" s="21"/>
      <c r="AY218" s="21"/>
      <c r="AZ218" s="48">
        <v>1</v>
      </c>
      <c r="BA218" s="48">
        <v>2</v>
      </c>
      <c r="BB218" s="21"/>
      <c r="BC218" s="21"/>
      <c r="BD218" s="21"/>
      <c r="BE218" s="21"/>
      <c r="BF218" s="21"/>
      <c r="BG218" s="21"/>
      <c r="BI218" s="20"/>
      <c r="BJ218" s="20"/>
      <c r="BK218" s="20"/>
      <c r="BL218" s="20"/>
      <c r="BN218" s="134">
        <v>1.458</v>
      </c>
      <c r="BO218" s="98">
        <f t="shared" si="118"/>
        <v>0</v>
      </c>
    </row>
    <row r="219" spans="1:67" ht="19.5" customHeight="1">
      <c r="A219" s="404" t="s">
        <v>818</v>
      </c>
      <c r="B219" s="18" t="s">
        <v>23</v>
      </c>
      <c r="C219" s="23">
        <v>3</v>
      </c>
      <c r="D219" s="130">
        <f t="shared" si="110"/>
        <v>0</v>
      </c>
      <c r="E219" s="8">
        <v>157.5</v>
      </c>
      <c r="F219" s="8">
        <f t="shared" si="113"/>
        <v>0</v>
      </c>
      <c r="H219" s="305"/>
      <c r="I219" s="282"/>
      <c r="J219" s="284"/>
      <c r="K219" s="288"/>
      <c r="L219" s="290"/>
      <c r="M219" s="137"/>
      <c r="N219" s="292"/>
      <c r="O219" s="25"/>
      <c r="P219" s="59"/>
      <c r="Q219" s="315"/>
      <c r="R219" s="296"/>
      <c r="S219" s="15"/>
      <c r="T219" s="79"/>
      <c r="U219" s="214"/>
      <c r="W219" s="20"/>
      <c r="X219" s="20"/>
      <c r="Y219" s="20"/>
      <c r="Z219" s="20"/>
      <c r="AA219" s="48">
        <f t="shared" si="114"/>
        <v>0</v>
      </c>
      <c r="AB219" s="20"/>
      <c r="AC219" s="20"/>
      <c r="AD219" s="48"/>
      <c r="AE219" s="48"/>
      <c r="AF219" s="48"/>
      <c r="AG219" s="48"/>
      <c r="AH219" s="48">
        <v>3</v>
      </c>
      <c r="AI219" s="48"/>
      <c r="AJ219" s="48"/>
      <c r="AL219" s="21"/>
      <c r="AM219" s="21"/>
      <c r="AN219" s="21"/>
      <c r="AO219" s="48">
        <f t="shared" ref="AO219:AQ219" si="121">AZ219*$D219</f>
        <v>0</v>
      </c>
      <c r="AP219" s="48">
        <f t="shared" si="121"/>
        <v>0</v>
      </c>
      <c r="AQ219" s="48">
        <f t="shared" si="121"/>
        <v>0</v>
      </c>
      <c r="AR219" s="21"/>
      <c r="AS219" s="21"/>
      <c r="AT219" s="21"/>
      <c r="AU219" s="21"/>
      <c r="AV219" s="21"/>
      <c r="AW219" s="21"/>
      <c r="AX219" s="21"/>
      <c r="AY219" s="21"/>
      <c r="AZ219" s="48">
        <v>1</v>
      </c>
      <c r="BA219" s="48">
        <v>1</v>
      </c>
      <c r="BB219" s="48">
        <v>1</v>
      </c>
      <c r="BC219" s="21"/>
      <c r="BD219" s="21"/>
      <c r="BE219" s="21"/>
      <c r="BF219" s="21"/>
      <c r="BG219" s="21"/>
      <c r="BI219" s="20"/>
      <c r="BJ219" s="20"/>
      <c r="BK219" s="20"/>
      <c r="BL219" s="20"/>
      <c r="BN219" s="134">
        <v>1.93</v>
      </c>
      <c r="BO219" s="98">
        <f t="shared" si="118"/>
        <v>0</v>
      </c>
    </row>
    <row r="220" spans="1:67" ht="19.5" customHeight="1">
      <c r="A220" s="404" t="s">
        <v>819</v>
      </c>
      <c r="B220" s="18" t="s">
        <v>6</v>
      </c>
      <c r="C220" s="23">
        <v>1</v>
      </c>
      <c r="D220" s="130">
        <f t="shared" si="110"/>
        <v>0</v>
      </c>
      <c r="E220" s="8">
        <v>57.5</v>
      </c>
      <c r="F220" s="8">
        <f t="shared" si="113"/>
        <v>0</v>
      </c>
      <c r="H220" s="305"/>
      <c r="I220" s="282"/>
      <c r="J220" s="284"/>
      <c r="K220" s="288"/>
      <c r="L220" s="290"/>
      <c r="M220" s="137"/>
      <c r="N220" s="292"/>
      <c r="O220" s="25"/>
      <c r="P220" s="59"/>
      <c r="Q220" s="315"/>
      <c r="R220" s="296"/>
      <c r="S220" s="15"/>
      <c r="T220" s="79"/>
      <c r="U220" s="214"/>
      <c r="W220" s="20"/>
      <c r="X220" s="20"/>
      <c r="Y220" s="20"/>
      <c r="Z220" s="20"/>
      <c r="AA220" s="20"/>
      <c r="AB220" s="48">
        <f t="shared" si="114"/>
        <v>0</v>
      </c>
      <c r="AC220" s="20"/>
      <c r="AD220" s="48"/>
      <c r="AE220" s="48"/>
      <c r="AF220" s="48"/>
      <c r="AG220" s="48"/>
      <c r="AH220" s="48"/>
      <c r="AI220" s="48">
        <v>1</v>
      </c>
      <c r="AJ220" s="48"/>
      <c r="AL220" s="21"/>
      <c r="AM220" s="21"/>
      <c r="AN220" s="21"/>
      <c r="AO220" s="21"/>
      <c r="AP220" s="21"/>
      <c r="AQ220" s="48">
        <f>BB220*$D220</f>
        <v>0</v>
      </c>
      <c r="AR220" s="21"/>
      <c r="AS220" s="21"/>
      <c r="AT220" s="21"/>
      <c r="AU220" s="21"/>
      <c r="AV220" s="21"/>
      <c r="AW220" s="21"/>
      <c r="AX220" s="21"/>
      <c r="AY220" s="21"/>
      <c r="AZ220" s="21"/>
      <c r="BA220" s="21"/>
      <c r="BB220" s="48">
        <v>1</v>
      </c>
      <c r="BC220" s="21"/>
      <c r="BD220" s="21"/>
      <c r="BE220" s="21"/>
      <c r="BF220" s="21"/>
      <c r="BG220" s="21"/>
      <c r="BI220" s="20"/>
      <c r="BJ220" s="20"/>
      <c r="BK220" s="20"/>
      <c r="BL220" s="20"/>
      <c r="BN220" s="134">
        <v>0.66300000000000003</v>
      </c>
      <c r="BO220" s="98">
        <f t="shared" si="118"/>
        <v>0</v>
      </c>
    </row>
    <row r="221" spans="1:67" ht="19.5" customHeight="1">
      <c r="A221" s="404" t="s">
        <v>820</v>
      </c>
      <c r="B221" s="18" t="s">
        <v>6</v>
      </c>
      <c r="C221" s="23">
        <v>1</v>
      </c>
      <c r="D221" s="130">
        <f t="shared" si="110"/>
        <v>0</v>
      </c>
      <c r="E221" s="8">
        <v>57.5</v>
      </c>
      <c r="F221" s="8">
        <f t="shared" si="113"/>
        <v>0</v>
      </c>
      <c r="H221" s="305"/>
      <c r="I221" s="282"/>
      <c r="J221" s="284"/>
      <c r="K221" s="288"/>
      <c r="L221" s="290"/>
      <c r="M221" s="137"/>
      <c r="N221" s="292"/>
      <c r="O221" s="25"/>
      <c r="P221" s="59"/>
      <c r="Q221" s="315"/>
      <c r="R221" s="296"/>
      <c r="S221" s="15"/>
      <c r="T221" s="79"/>
      <c r="U221" s="214"/>
      <c r="W221" s="20"/>
      <c r="X221" s="20"/>
      <c r="Y221" s="20"/>
      <c r="Z221" s="20"/>
      <c r="AA221" s="20"/>
      <c r="AB221" s="48">
        <f t="shared" ref="AB221:AB224" si="122">AI221*$D221</f>
        <v>0</v>
      </c>
      <c r="AC221" s="20"/>
      <c r="AD221" s="48"/>
      <c r="AE221" s="48"/>
      <c r="AF221" s="48"/>
      <c r="AG221" s="48"/>
      <c r="AH221" s="48"/>
      <c r="AI221" s="48">
        <v>1</v>
      </c>
      <c r="AJ221" s="48"/>
      <c r="AL221" s="21"/>
      <c r="AM221" s="21"/>
      <c r="AN221" s="21"/>
      <c r="AO221" s="21"/>
      <c r="AP221" s="48">
        <f>BA221*$D221</f>
        <v>0</v>
      </c>
      <c r="AQ221" s="21"/>
      <c r="AR221" s="21"/>
      <c r="AS221" s="21"/>
      <c r="AT221" s="21"/>
      <c r="AU221" s="21"/>
      <c r="AV221" s="21"/>
      <c r="AW221" s="21"/>
      <c r="AX221" s="21"/>
      <c r="AY221" s="21"/>
      <c r="AZ221" s="21"/>
      <c r="BA221" s="48">
        <v>1</v>
      </c>
      <c r="BB221" s="21"/>
      <c r="BC221" s="21"/>
      <c r="BD221" s="21"/>
      <c r="BE221" s="21"/>
      <c r="BF221" s="21"/>
      <c r="BG221" s="21"/>
      <c r="BI221" s="20"/>
      <c r="BJ221" s="20"/>
      <c r="BK221" s="20"/>
      <c r="BL221" s="20"/>
      <c r="BN221" s="134">
        <v>0.62</v>
      </c>
      <c r="BO221" s="98">
        <f t="shared" si="118"/>
        <v>0</v>
      </c>
    </row>
    <row r="222" spans="1:67" ht="19.5" customHeight="1">
      <c r="A222" s="404" t="s">
        <v>821</v>
      </c>
      <c r="B222" s="18" t="s">
        <v>6</v>
      </c>
      <c r="C222" s="23">
        <v>1</v>
      </c>
      <c r="D222" s="130">
        <f t="shared" si="110"/>
        <v>0</v>
      </c>
      <c r="E222" s="8">
        <v>57.5</v>
      </c>
      <c r="F222" s="8">
        <f t="shared" si="113"/>
        <v>0</v>
      </c>
      <c r="H222" s="305"/>
      <c r="I222" s="282"/>
      <c r="J222" s="284"/>
      <c r="K222" s="288"/>
      <c r="L222" s="290"/>
      <c r="M222" s="137"/>
      <c r="N222" s="292"/>
      <c r="O222" s="25"/>
      <c r="P222" s="59"/>
      <c r="Q222" s="315"/>
      <c r="R222" s="296"/>
      <c r="S222" s="15"/>
      <c r="T222" s="79"/>
      <c r="U222" s="214"/>
      <c r="W222" s="20"/>
      <c r="X222" s="20"/>
      <c r="Y222" s="20"/>
      <c r="Z222" s="20"/>
      <c r="AA222" s="20"/>
      <c r="AB222" s="48">
        <f t="shared" si="122"/>
        <v>0</v>
      </c>
      <c r="AC222" s="20"/>
      <c r="AD222" s="48"/>
      <c r="AE222" s="48"/>
      <c r="AF222" s="48"/>
      <c r="AG222" s="48"/>
      <c r="AH222" s="48"/>
      <c r="AI222" s="48">
        <v>1</v>
      </c>
      <c r="AJ222" s="48"/>
      <c r="AL222" s="21"/>
      <c r="AM222" s="21"/>
      <c r="AN222" s="21"/>
      <c r="AO222" s="21"/>
      <c r="AP222" s="21"/>
      <c r="AQ222" s="48">
        <f>BB222*$D222</f>
        <v>0</v>
      </c>
      <c r="AR222" s="21"/>
      <c r="AS222" s="21"/>
      <c r="AT222" s="21"/>
      <c r="AU222" s="21"/>
      <c r="AV222" s="21"/>
      <c r="AW222" s="21"/>
      <c r="AX222" s="21"/>
      <c r="AY222" s="21"/>
      <c r="AZ222" s="21"/>
      <c r="BA222" s="21"/>
      <c r="BB222" s="48">
        <v>1</v>
      </c>
      <c r="BC222" s="21"/>
      <c r="BD222" s="21"/>
      <c r="BE222" s="21"/>
      <c r="BF222" s="21"/>
      <c r="BG222" s="21"/>
      <c r="BI222" s="20"/>
      <c r="BJ222" s="20"/>
      <c r="BK222" s="20"/>
      <c r="BL222" s="20"/>
      <c r="BN222" s="134">
        <v>0.66500000000000004</v>
      </c>
      <c r="BO222" s="98">
        <f t="shared" si="118"/>
        <v>0</v>
      </c>
    </row>
    <row r="223" spans="1:67" ht="19.5" customHeight="1">
      <c r="A223" s="404" t="s">
        <v>822</v>
      </c>
      <c r="B223" s="18" t="s">
        <v>6</v>
      </c>
      <c r="C223" s="23">
        <v>1</v>
      </c>
      <c r="D223" s="130">
        <f t="shared" si="110"/>
        <v>0</v>
      </c>
      <c r="E223" s="8">
        <v>75</v>
      </c>
      <c r="F223" s="8">
        <f t="shared" si="113"/>
        <v>0</v>
      </c>
      <c r="H223" s="305"/>
      <c r="I223" s="282"/>
      <c r="J223" s="284"/>
      <c r="K223" s="288"/>
      <c r="L223" s="290"/>
      <c r="M223" s="137"/>
      <c r="N223" s="292"/>
      <c r="O223" s="25"/>
      <c r="P223" s="59"/>
      <c r="Q223" s="315"/>
      <c r="R223" s="296"/>
      <c r="S223" s="15"/>
      <c r="T223" s="79"/>
      <c r="U223" s="214"/>
      <c r="W223" s="20"/>
      <c r="X223" s="20"/>
      <c r="Y223" s="20"/>
      <c r="Z223" s="20"/>
      <c r="AA223" s="20"/>
      <c r="AB223" s="48">
        <f t="shared" si="122"/>
        <v>0</v>
      </c>
      <c r="AC223" s="20"/>
      <c r="AD223" s="48"/>
      <c r="AE223" s="48"/>
      <c r="AF223" s="48"/>
      <c r="AG223" s="48"/>
      <c r="AH223" s="48"/>
      <c r="AI223" s="48">
        <v>1</v>
      </c>
      <c r="AJ223" s="48"/>
      <c r="AL223" s="21"/>
      <c r="AM223" s="21"/>
      <c r="AN223" s="21"/>
      <c r="AO223" s="48">
        <f t="shared" ref="AO223:AO224" si="123">AZ223*$D223</f>
        <v>0</v>
      </c>
      <c r="AP223" s="21"/>
      <c r="AQ223" s="21"/>
      <c r="AR223" s="21"/>
      <c r="AS223" s="21"/>
      <c r="AT223" s="21"/>
      <c r="AU223" s="21"/>
      <c r="AV223" s="21"/>
      <c r="AW223" s="21"/>
      <c r="AX223" s="21"/>
      <c r="AY223" s="21"/>
      <c r="AZ223" s="48">
        <v>1</v>
      </c>
      <c r="BA223" s="21"/>
      <c r="BB223" s="21"/>
      <c r="BC223" s="21"/>
      <c r="BD223" s="21"/>
      <c r="BE223" s="21"/>
      <c r="BF223" s="21"/>
      <c r="BG223" s="21"/>
      <c r="BI223" s="20"/>
      <c r="BJ223" s="20"/>
      <c r="BK223" s="20"/>
      <c r="BL223" s="20"/>
      <c r="BN223" s="134">
        <v>0.96</v>
      </c>
      <c r="BO223" s="98">
        <f t="shared" si="118"/>
        <v>0</v>
      </c>
    </row>
    <row r="224" spans="1:67" ht="19.5" customHeight="1">
      <c r="A224" s="404" t="s">
        <v>823</v>
      </c>
      <c r="B224" s="18" t="s">
        <v>6</v>
      </c>
      <c r="C224" s="23">
        <v>1</v>
      </c>
      <c r="D224" s="130">
        <f t="shared" si="110"/>
        <v>0</v>
      </c>
      <c r="E224" s="8">
        <v>67.5</v>
      </c>
      <c r="F224" s="8">
        <f t="shared" si="113"/>
        <v>0</v>
      </c>
      <c r="H224" s="305"/>
      <c r="I224" s="282"/>
      <c r="J224" s="284"/>
      <c r="K224" s="288"/>
      <c r="L224" s="290"/>
      <c r="M224" s="137"/>
      <c r="N224" s="292"/>
      <c r="O224" s="25"/>
      <c r="P224" s="59"/>
      <c r="Q224" s="315"/>
      <c r="R224" s="296"/>
      <c r="S224" s="15"/>
      <c r="T224" s="79"/>
      <c r="U224" s="214"/>
      <c r="W224" s="20"/>
      <c r="X224" s="20"/>
      <c r="Y224" s="20"/>
      <c r="Z224" s="20"/>
      <c r="AA224" s="20"/>
      <c r="AB224" s="48">
        <f t="shared" si="122"/>
        <v>0</v>
      </c>
      <c r="AC224" s="20"/>
      <c r="AD224" s="48"/>
      <c r="AE224" s="48"/>
      <c r="AF224" s="48"/>
      <c r="AG224" s="48"/>
      <c r="AH224" s="48"/>
      <c r="AI224" s="48">
        <v>1</v>
      </c>
      <c r="AJ224" s="48"/>
      <c r="AL224" s="21"/>
      <c r="AM224" s="21"/>
      <c r="AN224" s="21"/>
      <c r="AO224" s="48">
        <f t="shared" si="123"/>
        <v>0</v>
      </c>
      <c r="AP224" s="21"/>
      <c r="AQ224" s="21"/>
      <c r="AR224" s="21"/>
      <c r="AS224" s="21"/>
      <c r="AT224" s="21"/>
      <c r="AU224" s="21"/>
      <c r="AV224" s="21"/>
      <c r="AW224" s="21"/>
      <c r="AX224" s="21"/>
      <c r="AY224" s="21"/>
      <c r="AZ224" s="48">
        <v>1</v>
      </c>
      <c r="BA224" s="21"/>
      <c r="BB224" s="21"/>
      <c r="BC224" s="21"/>
      <c r="BD224" s="21"/>
      <c r="BE224" s="21"/>
      <c r="BF224" s="21"/>
      <c r="BG224" s="21"/>
      <c r="BI224" s="20"/>
      <c r="BJ224" s="20"/>
      <c r="BK224" s="20"/>
      <c r="BL224" s="20"/>
      <c r="BN224" s="134">
        <v>0.8</v>
      </c>
      <c r="BO224" s="98">
        <f t="shared" si="118"/>
        <v>0</v>
      </c>
    </row>
    <row r="225" spans="1:67" ht="20.100000000000001" customHeight="1">
      <c r="A225" s="16"/>
      <c r="B225" s="16"/>
      <c r="C225" s="16"/>
      <c r="D225" s="16"/>
      <c r="E225" s="16"/>
      <c r="F225" s="129">
        <f>SUM(F203:F224)</f>
        <v>0</v>
      </c>
      <c r="G225" s="16"/>
      <c r="H225" s="31">
        <f>SUM(H203:H224)</f>
        <v>0</v>
      </c>
      <c r="I225" s="31">
        <f t="shared" ref="I225:U225" si="124">SUM(I203:I224)</f>
        <v>0</v>
      </c>
      <c r="J225" s="31">
        <f t="shared" si="124"/>
        <v>0</v>
      </c>
      <c r="K225" s="31">
        <f t="shared" si="124"/>
        <v>0</v>
      </c>
      <c r="L225" s="31">
        <f t="shared" si="124"/>
        <v>0</v>
      </c>
      <c r="M225" s="31">
        <f t="shared" si="124"/>
        <v>0</v>
      </c>
      <c r="N225" s="31">
        <f t="shared" si="124"/>
        <v>0</v>
      </c>
      <c r="O225" s="31">
        <f>SUM(O203:O224)</f>
        <v>0</v>
      </c>
      <c r="P225" s="31">
        <f t="shared" si="124"/>
        <v>0</v>
      </c>
      <c r="Q225" s="31">
        <f t="shared" si="124"/>
        <v>0</v>
      </c>
      <c r="R225" s="31">
        <f t="shared" si="124"/>
        <v>0</v>
      </c>
      <c r="S225" s="31">
        <f t="shared" si="124"/>
        <v>0</v>
      </c>
      <c r="T225" s="31">
        <f t="shared" si="124"/>
        <v>0</v>
      </c>
      <c r="U225" s="31">
        <f t="shared" si="124"/>
        <v>0</v>
      </c>
      <c r="W225" s="31">
        <f t="shared" ref="W225:AA225" si="125">SUM(W203:W224)</f>
        <v>0</v>
      </c>
      <c r="X225" s="31">
        <f t="shared" si="125"/>
        <v>0</v>
      </c>
      <c r="Y225" s="31">
        <f t="shared" si="125"/>
        <v>0</v>
      </c>
      <c r="Z225" s="31">
        <f t="shared" si="125"/>
        <v>0</v>
      </c>
      <c r="AA225" s="31">
        <f t="shared" si="125"/>
        <v>0</v>
      </c>
      <c r="AB225" s="31">
        <f>SUM(AB203:AB224)</f>
        <v>0</v>
      </c>
      <c r="AC225" s="31">
        <f>SUM(AC203:AC224)</f>
        <v>0</v>
      </c>
      <c r="AD225" s="16"/>
      <c r="AE225" s="16"/>
      <c r="AF225" s="16"/>
      <c r="AG225" s="16"/>
      <c r="AH225" s="16"/>
      <c r="AI225" s="16"/>
      <c r="AJ225" s="16"/>
      <c r="AK225" s="16"/>
      <c r="AL225" s="31">
        <f t="shared" ref="AL225:AU225" si="126">SUM(AL203:AL224)</f>
        <v>0</v>
      </c>
      <c r="AM225" s="31">
        <f t="shared" si="126"/>
        <v>0</v>
      </c>
      <c r="AN225" s="31">
        <f t="shared" si="126"/>
        <v>0</v>
      </c>
      <c r="AO225" s="31">
        <f t="shared" si="126"/>
        <v>0</v>
      </c>
      <c r="AP225" s="31">
        <f t="shared" si="126"/>
        <v>0</v>
      </c>
      <c r="AQ225" s="31">
        <f t="shared" si="126"/>
        <v>0</v>
      </c>
      <c r="AR225" s="31">
        <f t="shared" si="126"/>
        <v>0</v>
      </c>
      <c r="AS225" s="31">
        <f t="shared" si="126"/>
        <v>0</v>
      </c>
      <c r="AT225" s="31">
        <f t="shared" si="126"/>
        <v>0</v>
      </c>
      <c r="AU225" s="31">
        <f t="shared" si="126"/>
        <v>0</v>
      </c>
      <c r="AV225" s="31">
        <f>SUM(AV203:AV224)</f>
        <v>0</v>
      </c>
      <c r="BH225" s="16"/>
      <c r="BI225" s="31">
        <f>SUM(BI203:BI224)</f>
        <v>0</v>
      </c>
      <c r="BJ225" s="31">
        <f>SUM(BJ203:BJ224)</f>
        <v>0</v>
      </c>
      <c r="BN225" s="51"/>
      <c r="BO225" s="99">
        <f>SUM(BO203:BO224)</f>
        <v>0</v>
      </c>
    </row>
  </sheetData>
  <mergeCells count="8">
    <mergeCell ref="H1:L1"/>
    <mergeCell ref="BI10:BJ10"/>
    <mergeCell ref="BN10:BO10"/>
    <mergeCell ref="A5:A6"/>
    <mergeCell ref="H6:L6"/>
    <mergeCell ref="W10:AC10"/>
    <mergeCell ref="AL10:AV10"/>
    <mergeCell ref="W6:Z6"/>
  </mergeCells>
  <phoneticPr fontId="26" type="noConversion"/>
  <hyperlinks>
    <hyperlink ref="A14" r:id="rId1" xr:uid="{0B79A1C9-6571-4DD6-89C7-9673AF1F123C}"/>
    <hyperlink ref="A19" r:id="rId2" xr:uid="{58623CCA-1CD8-425E-8968-AC55F5F16DCC}"/>
    <hyperlink ref="A20" r:id="rId3" xr:uid="{52426B42-0563-41AE-95D4-80606B8EC7DE}"/>
    <hyperlink ref="A21" r:id="rId4" xr:uid="{F815D8E4-9737-4FE0-B297-0F89A871EB9F}"/>
    <hyperlink ref="A15" r:id="rId5" xr:uid="{0FB94297-FDFE-40E9-90DC-C83BE865FC22}"/>
    <hyperlink ref="A16" r:id="rId6" xr:uid="{3E1A164D-0045-490B-BCF3-266BB71A87DB}"/>
    <hyperlink ref="A17" r:id="rId7" xr:uid="{BAC1F5F1-7303-4A30-8CDF-9C3B51238E92}"/>
    <hyperlink ref="A18" r:id="rId8" xr:uid="{59D4D1D4-E19E-4744-9757-A0CA6BBB7758}"/>
    <hyperlink ref="A22" r:id="rId9" xr:uid="{0D4BD930-E213-4069-944A-B73663B2AA2B}"/>
    <hyperlink ref="A23" r:id="rId10" xr:uid="{5026AE31-679B-4F48-8748-940A2450CEF2}"/>
    <hyperlink ref="A24" r:id="rId11" xr:uid="{1D227F74-B82B-49C3-8CFD-5A3993506811}"/>
    <hyperlink ref="A25" r:id="rId12" xr:uid="{93282703-3DF3-491C-BA48-B5CC290B12C4}"/>
    <hyperlink ref="A26" r:id="rId13" xr:uid="{219C8BC5-E057-416C-9737-B0E087692FF5}"/>
    <hyperlink ref="A27" r:id="rId14" xr:uid="{004F8299-AEEC-4F1B-813D-71C1BE03FD4F}"/>
    <hyperlink ref="A28" r:id="rId15" xr:uid="{F9EAEB74-3C86-4816-80BB-902A6127BE2B}"/>
    <hyperlink ref="A29" r:id="rId16" xr:uid="{BE1F0E71-5105-4EEB-9B4D-B3A3E2981B59}"/>
    <hyperlink ref="A30" r:id="rId17" xr:uid="{03FCF894-F38F-4E41-97A3-47CA3623C7BB}"/>
    <hyperlink ref="A31" r:id="rId18" xr:uid="{4796B28C-7576-4104-93EE-3B92EDA781EB}"/>
    <hyperlink ref="A32" r:id="rId19" xr:uid="{F4504205-CE72-42BC-BA8F-BFD69CDED6D2}"/>
    <hyperlink ref="A35" r:id="rId20" xr:uid="{D78B93F3-153F-4E22-A408-49810A498ADA}"/>
    <hyperlink ref="A36" r:id="rId21" xr:uid="{3B06C528-9004-478C-B0F7-1F36C4D4E9DC}"/>
    <hyperlink ref="A37" r:id="rId22" xr:uid="{1957B77F-EDD5-43B9-BE8F-8511D64E5B35}"/>
    <hyperlink ref="A38" r:id="rId23" xr:uid="{30C2C23C-891D-4B77-9512-D30793693A9A}"/>
    <hyperlink ref="A39" r:id="rId24" xr:uid="{35ACAFAB-B03F-44C7-B4E9-CC9A1B243FBF}"/>
    <hyperlink ref="A40" r:id="rId25" xr:uid="{CC587876-2757-4337-B7C5-0C6FA6FC8DC2}"/>
    <hyperlink ref="A41" r:id="rId26" xr:uid="{7E8C9EAF-D809-46C5-97DB-51052373BC71}"/>
    <hyperlink ref="A42" r:id="rId27" xr:uid="{E90978AC-080E-4B2E-9237-14C994C31913}"/>
    <hyperlink ref="A43" r:id="rId28" xr:uid="{6DA2CC95-6799-4BB9-AD5E-1D16ED4E1C86}"/>
    <hyperlink ref="A44" r:id="rId29" xr:uid="{D0AC14E0-98C8-417D-98F2-E407C6592BCF}"/>
    <hyperlink ref="A45" r:id="rId30" xr:uid="{61FCE0C3-96BC-4D08-84CB-5EC29DB06043}"/>
    <hyperlink ref="A46" r:id="rId31" xr:uid="{0FE37BC0-0783-4FC2-A485-D58A988B65B2}"/>
    <hyperlink ref="A47" r:id="rId32" xr:uid="{020377EF-83D5-4491-B81E-689872FA2F06}"/>
    <hyperlink ref="A48" r:id="rId33" xr:uid="{00629413-1EAE-4957-9C59-40BAF7519EEB}"/>
    <hyperlink ref="A49" r:id="rId34" xr:uid="{0FFFDB77-A092-47B4-94E0-EBE64EEA299D}"/>
    <hyperlink ref="A50" r:id="rId35" xr:uid="{4F41550F-C8F3-4895-94A9-A620F5CB90AE}"/>
    <hyperlink ref="A51" r:id="rId36" xr:uid="{EBEFF4CE-C699-4CBE-BD87-778F0196811E}"/>
    <hyperlink ref="A52" r:id="rId37" xr:uid="{C103C257-BAB2-4605-805E-2767BEF49701}"/>
    <hyperlink ref="A53" r:id="rId38" xr:uid="{C68FE02F-E734-4CA4-B9D6-CE0AF5D5EDC3}"/>
    <hyperlink ref="A54" r:id="rId39" xr:uid="{E01BE4D5-9A60-4738-A883-DBD4353CA338}"/>
    <hyperlink ref="A63" r:id="rId40" xr:uid="{79D8BA66-6D8A-4C84-ACBB-A97077A042B8}"/>
    <hyperlink ref="A64" r:id="rId41" xr:uid="{39BB28CA-0CDF-41A9-ABEF-3ECAF9D32CEC}"/>
    <hyperlink ref="A55" r:id="rId42" xr:uid="{E1E415C3-3369-4585-9F94-6A6E7CDBDF4B}"/>
    <hyperlink ref="A56" r:id="rId43" xr:uid="{45DA993D-5EC5-49EC-842D-C07922BFEED2}"/>
    <hyperlink ref="A57" r:id="rId44" xr:uid="{5D9EC8D9-902A-4ABB-A1C6-EB20B0C4CD5E}"/>
    <hyperlink ref="A58" r:id="rId45" xr:uid="{BB934FEF-34EB-4215-9909-4CE6A0257BCC}"/>
    <hyperlink ref="A59" r:id="rId46" xr:uid="{6B3D271C-CE86-4AFA-9F50-994FEC4A0F5E}"/>
    <hyperlink ref="A60" r:id="rId47" xr:uid="{143A9E1D-ECE5-4AF4-AD31-3AEF2E3FDC30}"/>
    <hyperlink ref="A61" r:id="rId48" xr:uid="{B0D1E5EF-1E44-4708-A911-2E298412113D}"/>
    <hyperlink ref="A62" r:id="rId49" xr:uid="{93E79D6C-E04D-4217-8FB9-C0EB679B73E2}"/>
    <hyperlink ref="A65" r:id="rId50" xr:uid="{5CCC5F36-EE10-4FDB-876B-77611F053004}"/>
    <hyperlink ref="A66" r:id="rId51" xr:uid="{36F065A4-71E8-4272-87B2-FB598F94C0D6}"/>
    <hyperlink ref="A67" r:id="rId52" xr:uid="{2E530446-9158-41B3-9C18-F74B937C2457}"/>
    <hyperlink ref="A68" r:id="rId53" xr:uid="{6449B0E1-632A-4FB2-881A-012E507233A4}"/>
    <hyperlink ref="A69" r:id="rId54" xr:uid="{0B578CA5-D903-4052-878A-91E94BDEEA0C}"/>
    <hyperlink ref="A70" r:id="rId55" xr:uid="{363D8B44-9458-474D-9EFB-293EC767BC42}"/>
    <hyperlink ref="A71" r:id="rId56" xr:uid="{342CC75C-6104-4619-A264-D281E523C5DD}"/>
    <hyperlink ref="A74" r:id="rId57" xr:uid="{C94F1D33-406F-4B9D-A24E-B91C3BE15A36}"/>
    <hyperlink ref="A75" r:id="rId58" xr:uid="{B3135C2F-E3AF-4486-BDE0-7ED69FA42288}"/>
    <hyperlink ref="A76" r:id="rId59" xr:uid="{BB04DDC2-F204-422C-8330-74C6B821B287}"/>
    <hyperlink ref="A77" r:id="rId60" xr:uid="{EE34BF87-2D91-4FB9-A76D-EDBE2D64A0DE}"/>
    <hyperlink ref="A78" r:id="rId61" xr:uid="{B6DE36C1-7086-43E2-9466-30065F933ED6}"/>
    <hyperlink ref="A79" r:id="rId62" xr:uid="{A081F824-478F-44C7-8F55-57968311F963}"/>
    <hyperlink ref="A80" r:id="rId63" xr:uid="{6FD5ADE2-E8DD-473C-9AA2-241861EF7BF1}"/>
    <hyperlink ref="A81" r:id="rId64" xr:uid="{68702CF0-92CB-4F3D-9E5E-16D88F00893F}"/>
    <hyperlink ref="A82" r:id="rId65" xr:uid="{9B001B83-B390-4056-9E32-51255FB040E9}"/>
    <hyperlink ref="A83" r:id="rId66" xr:uid="{3CC49FBB-BC1C-47ED-8DE2-7E9B345DC3C7}"/>
    <hyperlink ref="A84" r:id="rId67" xr:uid="{7B4D10D2-5210-4659-AABE-617BA00E61EB}"/>
    <hyperlink ref="A85" r:id="rId68" xr:uid="{AF02FBF1-C43F-4FEE-8290-AB2AEFFB92D0}"/>
    <hyperlink ref="A86" r:id="rId69" xr:uid="{8087FF7F-FF51-4D65-A6E1-584BB8A2EDDB}"/>
    <hyperlink ref="A87" r:id="rId70" xr:uid="{04C88DFF-B8E9-4344-80D6-1768F88CE024}"/>
    <hyperlink ref="A88" r:id="rId71" xr:uid="{CBFDC2E5-E3AA-4576-AED2-8F1B2AA9D024}"/>
    <hyperlink ref="A89" r:id="rId72" xr:uid="{5AF78101-108C-42E6-8FF5-6252CC330D22}"/>
    <hyperlink ref="A92" r:id="rId73" xr:uid="{5175F515-7685-4F8E-AAEA-5C45965BA1F8}"/>
    <hyperlink ref="A93" r:id="rId74" xr:uid="{0CD44FD2-90F1-4655-AA69-902DECDC9507}"/>
    <hyperlink ref="A94" r:id="rId75" xr:uid="{6A5D1EDA-DEAD-414A-A0F1-840510987687}"/>
    <hyperlink ref="A95" r:id="rId76" xr:uid="{297A0CF7-C4A4-4755-BB4D-73112258919C}"/>
    <hyperlink ref="A96" r:id="rId77" xr:uid="{8A3DD3F4-B473-4D73-96E0-2E268E601374}"/>
    <hyperlink ref="A97" r:id="rId78" xr:uid="{8B62E2B6-D474-46B6-B840-14FCEB190C93}"/>
    <hyperlink ref="A98" r:id="rId79" xr:uid="{87AEE064-4B4B-4A73-A81E-9D5B9A04C956}"/>
    <hyperlink ref="A99" r:id="rId80" xr:uid="{9E1B5D60-3638-42A7-81F2-65A4FA6566B0}"/>
    <hyperlink ref="A100" r:id="rId81" xr:uid="{2679FC3D-3BFC-4465-B455-C13030793E9B}"/>
    <hyperlink ref="A101" r:id="rId82" xr:uid="{DB608122-09E3-4FD4-85E3-D3E5ADC576AF}"/>
    <hyperlink ref="A102" r:id="rId83" xr:uid="{F1341731-3408-4A63-BCF8-29C745F3343A}"/>
    <hyperlink ref="A103" r:id="rId84" xr:uid="{9BAFD5CB-C008-4739-B180-1E99552D2B39}"/>
    <hyperlink ref="A104" r:id="rId85" xr:uid="{FD317D28-0067-4263-B9CC-CE20E3CA1455}"/>
    <hyperlink ref="A105" r:id="rId86" xr:uid="{6A239838-0F49-4EB4-874A-EF06561DD9C0}"/>
    <hyperlink ref="A106" r:id="rId87" xr:uid="{3B782F6D-781D-4094-9B4A-C1422412CD62}"/>
    <hyperlink ref="A107" r:id="rId88" xr:uid="{6ACE280F-FBC9-4393-8C6D-9DC7E7836D11}"/>
    <hyperlink ref="A108" r:id="rId89" xr:uid="{DA70D73D-E40A-435F-B81A-B8426E2022BF}"/>
    <hyperlink ref="A113" r:id="rId90" xr:uid="{F1DA1559-D69F-4FD9-958E-80B594DDB7E0}"/>
    <hyperlink ref="A114" r:id="rId91" xr:uid="{A22C133D-4F57-4187-AE02-12CFB618E6E7}"/>
    <hyperlink ref="A115" r:id="rId92" xr:uid="{9CC0BC39-9A92-4413-AB1B-96785E292AB2}"/>
    <hyperlink ref="A116" r:id="rId93" xr:uid="{BD156C83-66D7-4A1A-A20F-03A83EB16746}"/>
    <hyperlink ref="A117" r:id="rId94" xr:uid="{C17744C3-9054-416B-8C83-9936C36CB0B5}"/>
    <hyperlink ref="A118" r:id="rId95" xr:uid="{25BCD6AA-8FC0-42F6-8F47-90C88D72897C}"/>
    <hyperlink ref="A119" r:id="rId96" xr:uid="{73C294D3-55C8-46D6-BBA2-A15BA2B6E0F4}"/>
    <hyperlink ref="A120" r:id="rId97" xr:uid="{793CC734-A497-4FA4-91A2-29F0755BEA77}"/>
    <hyperlink ref="A121" r:id="rId98" xr:uid="{F594741C-28A2-42F1-A90F-71FA13DC269B}"/>
    <hyperlink ref="A122" r:id="rId99" xr:uid="{37CABC9F-48C8-40BB-BCAD-33A2A535F7EE}"/>
    <hyperlink ref="A123" r:id="rId100" xr:uid="{2464A8F9-1B1F-4A3D-9996-EFF6B64943A8}"/>
    <hyperlink ref="A124" r:id="rId101" xr:uid="{A799DEB3-DF32-42A7-A8D5-BA06E4C2350F}"/>
    <hyperlink ref="A125" r:id="rId102" xr:uid="{FA9B39F7-A3B2-4EBF-A5E8-4B2A54C5AE2D}"/>
    <hyperlink ref="A126" r:id="rId103" xr:uid="{88BB9055-FF6E-435C-A10E-7A92A315BFAB}"/>
    <hyperlink ref="A127" r:id="rId104" xr:uid="{EBF1167A-8C8E-47DF-9D05-23345A2158D0}"/>
    <hyperlink ref="A128" r:id="rId105" xr:uid="{6B3157D6-D6A6-4D21-BB49-4EB302BDDC78}"/>
    <hyperlink ref="A129" r:id="rId106" xr:uid="{C74F67F7-B8F9-46B8-BE36-7EB56B6F46C7}"/>
    <hyperlink ref="A130" r:id="rId107" xr:uid="{B9E9A8C1-3276-426B-ACEE-6666418EFE91}"/>
    <hyperlink ref="A134" r:id="rId108" xr:uid="{655B4B7D-4B05-400A-B3D0-83CBCA38459B}"/>
    <hyperlink ref="A135" r:id="rId109" xr:uid="{BC1F2247-627B-4294-A06A-58B4ADBA79A2}"/>
    <hyperlink ref="A138" r:id="rId110" xr:uid="{E96CFE51-B769-4523-9007-6F5DEA0E4D49}"/>
    <hyperlink ref="A139" r:id="rId111" xr:uid="{FA7D8C79-C895-4F3F-9ED8-12ECC1FAD592}"/>
    <hyperlink ref="A140" r:id="rId112" xr:uid="{2D335F05-6BB4-4A52-8149-E34AE7F99448}"/>
    <hyperlink ref="A141" r:id="rId113" xr:uid="{CBBDF346-1146-4AAF-9E4D-2AEA396C4719}"/>
    <hyperlink ref="A142" r:id="rId114" xr:uid="{B6ABCB2C-180C-452E-B706-88C3459A5BDF}"/>
    <hyperlink ref="A143" r:id="rId115" xr:uid="{4B838F2E-9D01-4F85-B41B-4811A81993AA}"/>
    <hyperlink ref="A144" r:id="rId116" xr:uid="{E3D7863D-D5B6-4325-A9BF-244597DE9D88}"/>
    <hyperlink ref="A145" r:id="rId117" xr:uid="{42896BEC-D9BD-4C4F-AF9F-0B9AF3AAB386}"/>
    <hyperlink ref="A146" r:id="rId118" xr:uid="{6725B608-2824-4630-BEF9-1EB55CCFB0FD}"/>
    <hyperlink ref="A147" r:id="rId119" xr:uid="{5B61F7A3-E59F-4FF1-83CD-AA6F6CC53BFD}"/>
    <hyperlink ref="A148" r:id="rId120" xr:uid="{85FF20BE-A0B3-4499-A8A1-FA0B5FF0DBDC}"/>
    <hyperlink ref="A149" r:id="rId121" xr:uid="{A0B00AB0-636B-448A-AA0C-1FF27F1D82EF}"/>
    <hyperlink ref="A153" r:id="rId122" xr:uid="{648F41DF-C948-406D-ABE6-0A672D6947FB}"/>
    <hyperlink ref="A154" r:id="rId123" xr:uid="{C24B910A-BCAA-4BD4-8869-D97CF4DAD8A1}"/>
    <hyperlink ref="A155" r:id="rId124" xr:uid="{54A5F4BA-2892-41D9-9652-7B5EE4F686E8}"/>
    <hyperlink ref="A156" r:id="rId125" xr:uid="{9113EBAC-926F-4565-B0B1-83200E58AC8A}"/>
    <hyperlink ref="A157" r:id="rId126" xr:uid="{C1C1A171-1962-42AD-805C-979901F82872}"/>
    <hyperlink ref="A158" r:id="rId127" xr:uid="{F3C574CF-E2F5-4051-BF96-9CAA509EA8BB}"/>
    <hyperlink ref="A159" r:id="rId128" xr:uid="{AAB4DDF1-568F-4E18-AFC0-CD54106BDE69}"/>
    <hyperlink ref="A160" r:id="rId129" xr:uid="{6512ACA0-1D43-4B51-BBB3-11A3E6699378}"/>
    <hyperlink ref="A161" r:id="rId130" xr:uid="{28D796A4-2B52-4D63-8A98-C985CF8B1AF4}"/>
    <hyperlink ref="A162" r:id="rId131" xr:uid="{2FF9D794-19B7-4553-8CC2-1C9CF8785511}"/>
    <hyperlink ref="A163" r:id="rId132" xr:uid="{C075AAFA-09CA-4F06-ABEC-CED7CCBFD6FB}"/>
    <hyperlink ref="A164" r:id="rId133" xr:uid="{B4D698C2-B153-431F-85F9-044E81C8C0F5}"/>
    <hyperlink ref="A165" r:id="rId134" xr:uid="{83284428-5A59-48FF-904B-3407846CF675}"/>
    <hyperlink ref="A166" r:id="rId135" xr:uid="{B0B35132-9A15-41B5-9E27-9ABB0E704326}"/>
    <hyperlink ref="A167" r:id="rId136" xr:uid="{18E2E7D8-8FD5-4C60-B32F-4053E67BCFC5}"/>
    <hyperlink ref="A168" r:id="rId137" xr:uid="{006A42CE-A690-4A1D-95F3-017AA31C0A58}"/>
    <hyperlink ref="A169" r:id="rId138" xr:uid="{B307BCB1-6248-47AC-8AF7-4D6AB200746A}"/>
    <hyperlink ref="A170" r:id="rId139" xr:uid="{1E095BB1-6082-4258-BE52-818710D1409C}"/>
    <hyperlink ref="A171" r:id="rId140" xr:uid="{B8F726ED-2A8B-4FA8-B9FE-F564016A980E}"/>
    <hyperlink ref="A172" r:id="rId141" xr:uid="{A9778939-9F0D-4DEA-BBF9-6A4C0773816A}"/>
    <hyperlink ref="A173" r:id="rId142" xr:uid="{95FB96EA-3262-4BFC-8F73-688AEE53D062}"/>
    <hyperlink ref="A174" r:id="rId143" xr:uid="{FE5C3DA5-B59C-40C5-A8BD-249CECB9BEC4}"/>
    <hyperlink ref="A175" r:id="rId144" xr:uid="{BDBFBCD7-2C42-4D72-A4E3-F56E7C5F805D}"/>
    <hyperlink ref="A176" r:id="rId145" xr:uid="{5ED44DDB-18AE-419A-A5B3-65F086319EB7}"/>
    <hyperlink ref="A186" r:id="rId146" xr:uid="{A2D7050F-180C-4498-BD72-51F85F6A8807}"/>
    <hyperlink ref="A187" r:id="rId147" xr:uid="{5E1836FD-27CF-491E-9FF9-5C52C82EEA3C}"/>
    <hyperlink ref="A198" r:id="rId148" xr:uid="{112087A4-10C2-4744-9D51-32098B937F51}"/>
    <hyperlink ref="A199" r:id="rId149" xr:uid="{9DE8793C-BD03-444F-A328-5F87033DF303}"/>
    <hyperlink ref="A200" r:id="rId150" xr:uid="{D036EC6A-42BB-4CAC-90D5-1617C2F60C19}"/>
    <hyperlink ref="A12" r:id="rId151" xr:uid="{233B9313-4774-487E-99A9-1329E8B36FBA}"/>
    <hyperlink ref="A223" r:id="rId152" xr:uid="{B1E34898-F574-45A6-95DE-5462A3714F11}"/>
    <hyperlink ref="A224" r:id="rId153" xr:uid="{2E97CB86-6E9C-43F3-ADDA-3E7F6D798AC5}"/>
    <hyperlink ref="A203" r:id="rId154" xr:uid="{39B77F67-B4D6-4B01-912D-CA212F85EFDC}"/>
    <hyperlink ref="A204" r:id="rId155" xr:uid="{FDC9D27F-0837-4662-9AC4-261AEB7FF1A1}"/>
    <hyperlink ref="A205" r:id="rId156" xr:uid="{5B902DC3-047A-4448-87A4-1E9DAB277A45}"/>
    <hyperlink ref="A206" r:id="rId157" xr:uid="{A4546BDC-D507-493E-8D02-40750C7DCBF0}"/>
    <hyperlink ref="A210" r:id="rId158" xr:uid="{7C8BC566-2AC6-4E04-B11E-D92C3A97FA77}"/>
    <hyperlink ref="A211" r:id="rId159" xr:uid="{AC590CFC-C2AE-4789-8F29-8F4CFB0878A8}"/>
    <hyperlink ref="A213" r:id="rId160" xr:uid="{C6BF34D6-840B-4970-B98B-BBE2D5E21A81}"/>
    <hyperlink ref="A214" r:id="rId161" xr:uid="{A411309C-12D7-47D6-B042-B47F451C99D4}"/>
    <hyperlink ref="A215" r:id="rId162" xr:uid="{77B573F2-6BD0-4FC3-A782-4E3ABC6BE1D4}"/>
    <hyperlink ref="A216" r:id="rId163" xr:uid="{952B38DB-B3EC-4EDB-8CFE-EC7B39AFA078}"/>
    <hyperlink ref="A217" r:id="rId164" xr:uid="{A9C9104B-D271-4F96-B0D0-45C68013A6B6}"/>
    <hyperlink ref="A218" r:id="rId165" xr:uid="{F815CA37-BD35-483D-8302-A8C7E48EE5B9}"/>
    <hyperlink ref="A219" r:id="rId166" xr:uid="{9EEF26A0-568A-4771-BA70-6D8A380632A6}"/>
    <hyperlink ref="A220" r:id="rId167" xr:uid="{DC1CD321-30CF-4F21-B036-4569F5FBD949}"/>
    <hyperlink ref="A221" r:id="rId168" xr:uid="{DECAA161-3935-498B-8A09-777D4DC5B740}"/>
    <hyperlink ref="A222" r:id="rId169" xr:uid="{6D412BB3-313F-445C-A87A-631D69E2BE74}"/>
    <hyperlink ref="A209" r:id="rId170" xr:uid="{15EE3510-3EDA-4F11-BC62-B6FED44AC2B2}"/>
    <hyperlink ref="A208" r:id="rId171" xr:uid="{EAB35095-561D-44E4-98EE-8DAF8E450AC8}"/>
    <hyperlink ref="A207" r:id="rId172" xr:uid="{9C4ACE1C-A535-4CF1-A73A-2352A2C0653F}"/>
    <hyperlink ref="A212" r:id="rId173" xr:uid="{F6FBB09F-A70F-4A13-815F-6F010BBAEB3B}"/>
    <hyperlink ref="A112" r:id="rId174" xr:uid="{16A359A8-8A3A-49B2-966B-B3DA8EC2509D}"/>
    <hyperlink ref="A152" r:id="rId175" xr:uid="{A479BA40-50AC-48B2-AE1F-6B4E48D0EAB7}"/>
  </hyperlinks>
  <pageMargins left="0.7" right="0.7" top="0.75" bottom="0.75" header="0.3" footer="0.3"/>
  <pageSetup paperSize="9" orientation="portrait" r:id="rId176"/>
  <drawing r:id="rId17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30954-9D4B-4399-83A4-D3F07A0EE9D8}">
  <sheetPr codeName="Feuil5"/>
  <dimension ref="A1:BP27"/>
  <sheetViews>
    <sheetView topLeftCell="C3" zoomScale="80" zoomScaleNormal="80" workbookViewId="0">
      <selection activeCell="D14" sqref="D14"/>
    </sheetView>
  </sheetViews>
  <sheetFormatPr baseColWidth="10" defaultColWidth="11.42578125" defaultRowHeight="20.100000000000001" customHeight="1"/>
  <cols>
    <col min="1" max="1" width="55" style="1" customWidth="1"/>
    <col min="2" max="2" width="25.42578125" style="1" customWidth="1"/>
    <col min="3" max="3" width="15.7109375" style="1" customWidth="1"/>
    <col min="4" max="4" width="16.42578125" style="1" bestFit="1" customWidth="1"/>
    <col min="5" max="5" width="22.5703125" style="1" bestFit="1" customWidth="1"/>
    <col min="6" max="6" width="13.7109375" style="1" customWidth="1"/>
    <col min="7" max="7" width="4.5703125" style="9" customWidth="1"/>
    <col min="8" max="13" width="11.42578125" style="1"/>
    <col min="14" max="14" width="11.42578125" style="2"/>
    <col min="15" max="21" width="11.42578125" style="1"/>
    <col min="22" max="22" width="9.5703125" style="9" customWidth="1"/>
    <col min="23" max="23" width="8.7109375" style="1" customWidth="1"/>
    <col min="24" max="28" width="8.7109375" style="9" customWidth="1"/>
    <col min="29" max="29" width="8.42578125" style="9" customWidth="1"/>
    <col min="30" max="30" width="0.28515625" style="9" hidden="1" customWidth="1"/>
    <col min="31" max="34" width="3.7109375" style="9" hidden="1" customWidth="1"/>
    <col min="35" max="35" width="5.28515625" style="9" hidden="1" customWidth="1"/>
    <col min="36" max="36" width="6.7109375" style="9" hidden="1" customWidth="1"/>
    <col min="37" max="37" width="4.7109375" style="9" customWidth="1"/>
    <col min="38" max="47" width="8.7109375" style="1" customWidth="1"/>
    <col min="48" max="48" width="10.28515625" style="1" bestFit="1" customWidth="1"/>
    <col min="49" max="49" width="3.28515625" style="9" customWidth="1"/>
    <col min="50" max="50" width="8.28515625" style="1" hidden="1" customWidth="1"/>
    <col min="51" max="54" width="8.7109375" style="1" hidden="1" customWidth="1"/>
    <col min="55" max="59" width="10" style="1" hidden="1" customWidth="1"/>
    <col min="60" max="60" width="10.28515625" style="1" hidden="1" customWidth="1"/>
    <col min="61" max="61" width="4.7109375" style="9" customWidth="1"/>
    <col min="62" max="62" width="8.7109375" style="1" customWidth="1"/>
    <col min="63" max="63" width="7.5703125" style="1" customWidth="1"/>
    <col min="64" max="65" width="8.28515625" style="1" hidden="1" customWidth="1"/>
    <col min="66" max="66" width="5.5703125" style="1" customWidth="1"/>
    <col min="67" max="67" width="6.28515625" style="1" bestFit="1" customWidth="1"/>
    <col min="68" max="68" width="13.28515625" style="1" customWidth="1"/>
    <col min="69" max="16384" width="11.42578125" style="1"/>
  </cols>
  <sheetData>
    <row r="1" spans="1:68" ht="20.100000000000001" customHeight="1">
      <c r="C1" s="41" t="s">
        <v>47</v>
      </c>
      <c r="D1" s="39" t="s">
        <v>254</v>
      </c>
      <c r="F1" s="9"/>
      <c r="H1" s="475" t="s">
        <v>42</v>
      </c>
      <c r="I1" s="475"/>
      <c r="J1" s="475"/>
      <c r="K1" s="475"/>
      <c r="L1" s="506"/>
      <c r="N1" s="1"/>
      <c r="T1" s="9"/>
      <c r="U1" s="9"/>
      <c r="W1" s="91" t="s">
        <v>70</v>
      </c>
      <c r="X1" s="91"/>
      <c r="Y1" s="91"/>
      <c r="Z1" s="91"/>
      <c r="AA1" s="154">
        <f>BP27</f>
        <v>0</v>
      </c>
      <c r="AK1" s="1"/>
      <c r="AV1" s="9"/>
      <c r="AW1" s="1"/>
      <c r="BI1" s="1"/>
    </row>
    <row r="2" spans="1:68" ht="21" customHeight="1">
      <c r="A2" s="43" t="s">
        <v>41</v>
      </c>
      <c r="B2" s="43"/>
      <c r="C2" s="50">
        <f>F27</f>
        <v>0</v>
      </c>
      <c r="D2" s="81"/>
      <c r="F2" s="9"/>
      <c r="H2" s="87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66" t="s">
        <v>62</v>
      </c>
      <c r="T2" s="9"/>
      <c r="U2" s="9"/>
      <c r="V2" s="1"/>
      <c r="W2" s="9"/>
      <c r="AK2" s="1"/>
      <c r="AV2" s="9"/>
      <c r="AW2" s="1"/>
      <c r="BI2" s="1"/>
    </row>
    <row r="3" spans="1:68" ht="19.5" customHeight="1">
      <c r="A3" s="89"/>
      <c r="B3" s="89"/>
      <c r="C3" s="40"/>
      <c r="D3" s="40"/>
      <c r="E3" s="33"/>
      <c r="H3" s="37">
        <f>W27</f>
        <v>0</v>
      </c>
      <c r="I3" s="37">
        <f t="shared" ref="I3:N3" si="0">X27</f>
        <v>0</v>
      </c>
      <c r="J3" s="37">
        <f t="shared" si="0"/>
        <v>0</v>
      </c>
      <c r="K3" s="37">
        <f t="shared" si="0"/>
        <v>0</v>
      </c>
      <c r="L3" s="37">
        <f t="shared" si="0"/>
        <v>0</v>
      </c>
      <c r="M3" s="37">
        <f t="shared" si="0"/>
        <v>0</v>
      </c>
      <c r="N3" s="37">
        <f t="shared" si="0"/>
        <v>0</v>
      </c>
      <c r="O3" s="85">
        <f>SUM(H3:N3)</f>
        <v>0</v>
      </c>
      <c r="P3" s="46"/>
    </row>
    <row r="4" spans="1:68" ht="19.5" customHeight="1">
      <c r="A4" s="92"/>
      <c r="B4" s="92"/>
      <c r="C4" s="93"/>
      <c r="D4" s="40"/>
      <c r="E4" s="33"/>
      <c r="H4" s="46"/>
      <c r="I4" s="46"/>
      <c r="J4" s="46"/>
      <c r="K4" s="46"/>
      <c r="L4" s="46"/>
      <c r="M4" s="46"/>
      <c r="N4" s="46"/>
    </row>
    <row r="5" spans="1:68" ht="19.5" customHeight="1">
      <c r="A5" s="474" t="s">
        <v>950</v>
      </c>
      <c r="B5" s="92"/>
      <c r="C5" s="40"/>
      <c r="D5" s="40"/>
      <c r="E5" s="33"/>
      <c r="F5" s="33"/>
      <c r="H5" s="33"/>
      <c r="I5" s="33"/>
      <c r="N5" s="1"/>
    </row>
    <row r="6" spans="1:68" ht="19.5" customHeight="1">
      <c r="A6" s="474"/>
      <c r="B6" s="374" t="s">
        <v>924</v>
      </c>
      <c r="C6" s="40"/>
      <c r="D6" s="40"/>
      <c r="E6" s="33"/>
      <c r="H6" s="481" t="s">
        <v>777</v>
      </c>
      <c r="I6" s="475"/>
      <c r="J6" s="475"/>
      <c r="K6" s="475"/>
      <c r="L6" s="475"/>
      <c r="N6" s="1"/>
      <c r="R6" s="9"/>
      <c r="S6" s="9"/>
      <c r="T6" s="9"/>
      <c r="U6" s="9"/>
      <c r="W6" s="114" t="s">
        <v>778</v>
      </c>
      <c r="X6" s="114"/>
      <c r="Y6" s="114"/>
      <c r="Z6" s="114"/>
    </row>
    <row r="7" spans="1:68" ht="19.5" customHeight="1">
      <c r="A7" s="40"/>
      <c r="B7" s="40"/>
      <c r="C7" s="40"/>
      <c r="D7" s="40"/>
      <c r="E7" s="33"/>
      <c r="G7" s="1"/>
      <c r="H7" s="86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66" t="s">
        <v>62</v>
      </c>
      <c r="W7" s="69" t="s">
        <v>50</v>
      </c>
      <c r="X7" s="71" t="s">
        <v>52</v>
      </c>
      <c r="Y7" s="67" t="s">
        <v>62</v>
      </c>
      <c r="AH7" s="1"/>
      <c r="AI7" s="1"/>
      <c r="AJ7" s="1"/>
      <c r="AK7" s="1"/>
      <c r="AW7" s="1"/>
      <c r="BI7" s="1"/>
    </row>
    <row r="8" spans="1:68" ht="19.5" customHeight="1">
      <c r="A8" s="250" t="s">
        <v>512</v>
      </c>
      <c r="B8" s="40"/>
      <c r="C8" s="40"/>
      <c r="D8" s="40"/>
      <c r="E8" s="33"/>
      <c r="F8" s="33"/>
      <c r="G8" s="1"/>
      <c r="H8" s="153">
        <f>AL27</f>
        <v>0</v>
      </c>
      <c r="I8" s="153">
        <f t="shared" ref="I8:R8" si="1">AM27</f>
        <v>0</v>
      </c>
      <c r="J8" s="153">
        <f t="shared" si="1"/>
        <v>0</v>
      </c>
      <c r="K8" s="153">
        <f t="shared" si="1"/>
        <v>0</v>
      </c>
      <c r="L8" s="153">
        <f t="shared" si="1"/>
        <v>0</v>
      </c>
      <c r="M8" s="153">
        <f t="shared" si="1"/>
        <v>0</v>
      </c>
      <c r="N8" s="153">
        <f t="shared" si="1"/>
        <v>0</v>
      </c>
      <c r="O8" s="153">
        <f t="shared" si="1"/>
        <v>0</v>
      </c>
      <c r="P8" s="153">
        <f t="shared" si="1"/>
        <v>0</v>
      </c>
      <c r="Q8" s="153">
        <f t="shared" si="1"/>
        <v>0</v>
      </c>
      <c r="R8" s="153">
        <f t="shared" si="1"/>
        <v>0</v>
      </c>
      <c r="S8" s="85">
        <f>SUM(H8:R8)</f>
        <v>0</v>
      </c>
      <c r="W8" s="37">
        <f>BJ27</f>
        <v>0</v>
      </c>
      <c r="X8" s="37">
        <f>BK27</f>
        <v>0</v>
      </c>
      <c r="Y8" s="94">
        <f>SUM(W8:X8)</f>
        <v>0</v>
      </c>
      <c r="AH8" s="1"/>
      <c r="AI8" s="1"/>
      <c r="AJ8" s="1"/>
      <c r="AK8" s="1"/>
      <c r="AW8" s="1"/>
      <c r="BI8" s="1"/>
    </row>
    <row r="9" spans="1:68" ht="17.25" customHeight="1">
      <c r="A9" s="40"/>
      <c r="B9" s="40"/>
    </row>
    <row r="10" spans="1:68" ht="117.75" customHeight="1">
      <c r="A10" s="45"/>
      <c r="B10" s="142" t="s">
        <v>203</v>
      </c>
      <c r="C10" s="38" t="s">
        <v>30</v>
      </c>
      <c r="D10" s="38" t="s">
        <v>31</v>
      </c>
      <c r="E10" s="38" t="s">
        <v>32</v>
      </c>
      <c r="F10" s="38" t="s">
        <v>33</v>
      </c>
      <c r="H10" s="279" t="s">
        <v>742</v>
      </c>
      <c r="I10" s="281" t="s">
        <v>132</v>
      </c>
      <c r="J10" s="283" t="s">
        <v>371</v>
      </c>
      <c r="K10" s="287" t="s">
        <v>44</v>
      </c>
      <c r="L10" s="289" t="s">
        <v>45</v>
      </c>
      <c r="M10" s="291" t="s">
        <v>201</v>
      </c>
      <c r="N10" s="121" t="s">
        <v>202</v>
      </c>
      <c r="O10" s="301" t="s">
        <v>46</v>
      </c>
      <c r="P10" s="293" t="s">
        <v>376</v>
      </c>
      <c r="Q10" s="295" t="s">
        <v>131</v>
      </c>
      <c r="R10" s="4" t="s">
        <v>372</v>
      </c>
      <c r="S10" s="5" t="s">
        <v>224</v>
      </c>
      <c r="T10" s="79" t="s">
        <v>130</v>
      </c>
      <c r="U10" s="204" t="s">
        <v>746</v>
      </c>
      <c r="W10" s="476" t="s">
        <v>34</v>
      </c>
      <c r="X10" s="477"/>
      <c r="Y10" s="477"/>
      <c r="Z10" s="477"/>
      <c r="AA10" s="477"/>
      <c r="AB10" s="477"/>
      <c r="AC10" s="478"/>
      <c r="AD10" s="36"/>
      <c r="AL10" s="489" t="s">
        <v>59</v>
      </c>
      <c r="AM10" s="490"/>
      <c r="AN10" s="490"/>
      <c r="AO10" s="490"/>
      <c r="AP10" s="490"/>
      <c r="AQ10" s="490"/>
      <c r="AR10" s="490"/>
      <c r="AS10" s="490"/>
      <c r="AT10" s="490"/>
      <c r="AU10" s="490"/>
      <c r="AV10" s="490"/>
      <c r="BJ10" s="492" t="s">
        <v>65</v>
      </c>
      <c r="BK10" s="492"/>
      <c r="BO10" s="473" t="s">
        <v>67</v>
      </c>
      <c r="BP10" s="473"/>
    </row>
    <row r="11" spans="1:68" ht="20.100000000000001" customHeight="1">
      <c r="A11" s="28"/>
      <c r="B11" s="16"/>
      <c r="C11" s="16"/>
      <c r="D11" s="16"/>
      <c r="E11" s="12"/>
      <c r="F11" s="12"/>
      <c r="H11" s="16"/>
      <c r="I11" s="16"/>
      <c r="J11" s="16"/>
      <c r="K11" s="16"/>
      <c r="L11" s="16"/>
      <c r="M11" s="16"/>
      <c r="N11" s="17"/>
      <c r="O11" s="16"/>
      <c r="P11" s="16"/>
      <c r="Q11" s="16"/>
      <c r="R11" s="16"/>
      <c r="S11" s="16"/>
      <c r="T11" s="16"/>
      <c r="U11" s="16"/>
      <c r="W11" s="6" t="s">
        <v>61</v>
      </c>
      <c r="X11" s="6" t="s">
        <v>20</v>
      </c>
      <c r="Y11" s="6" t="s">
        <v>21</v>
      </c>
      <c r="Z11" s="6" t="s">
        <v>22</v>
      </c>
      <c r="AA11" s="6" t="s">
        <v>23</v>
      </c>
      <c r="AB11" s="6" t="s">
        <v>6</v>
      </c>
      <c r="AC11" s="6" t="s">
        <v>24</v>
      </c>
      <c r="AD11" s="13" t="s">
        <v>61</v>
      </c>
      <c r="AE11" s="13" t="s">
        <v>20</v>
      </c>
      <c r="AF11" s="13" t="s">
        <v>21</v>
      </c>
      <c r="AG11" s="13" t="s">
        <v>22</v>
      </c>
      <c r="AH11" s="13" t="s">
        <v>23</v>
      </c>
      <c r="AI11" s="13" t="s">
        <v>6</v>
      </c>
      <c r="AJ11" s="13" t="s">
        <v>24</v>
      </c>
      <c r="AL11" s="6" t="s">
        <v>48</v>
      </c>
      <c r="AM11" s="6" t="s">
        <v>49</v>
      </c>
      <c r="AN11" s="6" t="s">
        <v>50</v>
      </c>
      <c r="AO11" s="6" t="s">
        <v>52</v>
      </c>
      <c r="AP11" s="6" t="s">
        <v>54</v>
      </c>
      <c r="AQ11" s="6" t="s">
        <v>55</v>
      </c>
      <c r="AR11" s="6" t="s">
        <v>56</v>
      </c>
      <c r="AS11" s="6" t="s">
        <v>57</v>
      </c>
      <c r="AT11" s="6" t="s">
        <v>58</v>
      </c>
      <c r="AU11" s="6" t="s">
        <v>239</v>
      </c>
      <c r="AV11" s="6" t="s">
        <v>240</v>
      </c>
      <c r="AX11" s="13" t="s">
        <v>48</v>
      </c>
      <c r="AY11" s="13" t="s">
        <v>49</v>
      </c>
      <c r="AZ11" s="13" t="s">
        <v>50</v>
      </c>
      <c r="BA11" s="13" t="s">
        <v>52</v>
      </c>
      <c r="BB11" s="13" t="s">
        <v>54</v>
      </c>
      <c r="BC11" s="13" t="s">
        <v>55</v>
      </c>
      <c r="BD11" s="13" t="s">
        <v>56</v>
      </c>
      <c r="BE11" s="13" t="s">
        <v>57</v>
      </c>
      <c r="BF11" s="13" t="s">
        <v>58</v>
      </c>
      <c r="BG11" s="13" t="s">
        <v>239</v>
      </c>
      <c r="BH11" s="13" t="s">
        <v>240</v>
      </c>
      <c r="BJ11" s="73" t="s">
        <v>49</v>
      </c>
      <c r="BK11" s="73" t="s">
        <v>52</v>
      </c>
      <c r="BL11" s="140" t="s">
        <v>49</v>
      </c>
      <c r="BM11" s="140" t="s">
        <v>52</v>
      </c>
      <c r="BO11" s="72" t="s">
        <v>68</v>
      </c>
      <c r="BP11" s="72" t="s">
        <v>69</v>
      </c>
    </row>
    <row r="12" spans="1:68" ht="19.5" customHeight="1">
      <c r="A12" s="252" t="s">
        <v>364</v>
      </c>
      <c r="B12" s="19" t="s">
        <v>205</v>
      </c>
      <c r="C12" s="19">
        <v>20</v>
      </c>
      <c r="D12" s="130">
        <f>SUM(H12:U12)</f>
        <v>0</v>
      </c>
      <c r="E12" s="8">
        <v>110</v>
      </c>
      <c r="F12" s="8">
        <f t="shared" ref="F12:F23" si="2">D12*E12*(100-$D$2)/100</f>
        <v>0</v>
      </c>
      <c r="H12" s="280"/>
      <c r="I12" s="282"/>
      <c r="J12" s="284"/>
      <c r="K12" s="288"/>
      <c r="L12" s="290"/>
      <c r="M12" s="292"/>
      <c r="N12" s="25"/>
      <c r="O12" s="22"/>
      <c r="P12" s="294"/>
      <c r="Q12" s="296"/>
      <c r="R12" s="14"/>
      <c r="S12" s="15"/>
      <c r="T12" s="58"/>
      <c r="U12" s="214"/>
      <c r="W12" s="20"/>
      <c r="X12" s="48">
        <f>AE12*$D12</f>
        <v>0</v>
      </c>
      <c r="Y12" s="48">
        <f>AF12*$D12</f>
        <v>0</v>
      </c>
      <c r="Z12" s="20"/>
      <c r="AA12" s="20"/>
      <c r="AB12" s="20"/>
      <c r="AC12" s="20"/>
      <c r="AD12" s="59"/>
      <c r="AE12" s="59">
        <v>10</v>
      </c>
      <c r="AF12" s="59">
        <v>10</v>
      </c>
      <c r="AG12" s="59"/>
      <c r="AH12" s="59"/>
      <c r="AI12" s="59"/>
      <c r="AJ12" s="59"/>
      <c r="AL12" s="48">
        <f t="shared" ref="AL12:AL16" si="3">AX12*$D12</f>
        <v>0</v>
      </c>
      <c r="AM12" s="48">
        <f t="shared" ref="AM12:AM16" si="4">AY12*$D12</f>
        <v>0</v>
      </c>
      <c r="AN12" s="48">
        <f t="shared" ref="AN12:AN16" si="5">AZ12*$D12</f>
        <v>0</v>
      </c>
      <c r="AO12" s="20"/>
      <c r="AP12" s="20"/>
      <c r="AQ12" s="20"/>
      <c r="AR12" s="20"/>
      <c r="AS12" s="20"/>
      <c r="AT12" s="20"/>
      <c r="AU12" s="20"/>
      <c r="AV12" s="20"/>
      <c r="AW12" s="59"/>
      <c r="AX12" s="48">
        <v>6</v>
      </c>
      <c r="AY12" s="48">
        <v>12</v>
      </c>
      <c r="AZ12" s="48">
        <v>2</v>
      </c>
      <c r="BA12" s="228"/>
      <c r="BB12" s="228"/>
      <c r="BC12" s="228"/>
      <c r="BD12" s="228"/>
      <c r="BE12" s="228"/>
      <c r="BF12" s="228"/>
      <c r="BG12" s="228"/>
      <c r="BH12" s="228"/>
      <c r="BJ12" s="20"/>
      <c r="BK12" s="20"/>
      <c r="BL12" s="228"/>
      <c r="BM12" s="228"/>
      <c r="BO12" s="98">
        <v>4.0999999999999996</v>
      </c>
      <c r="BP12" s="98">
        <f t="shared" ref="BP12:BP23" si="6">BO12*D12</f>
        <v>0</v>
      </c>
    </row>
    <row r="13" spans="1:68" ht="19.5" customHeight="1">
      <c r="A13" s="252" t="s">
        <v>199</v>
      </c>
      <c r="B13" s="19" t="s">
        <v>207</v>
      </c>
      <c r="C13" s="19">
        <v>20</v>
      </c>
      <c r="D13" s="130">
        <f>SUM(H13:U13)</f>
        <v>0</v>
      </c>
      <c r="E13" s="30">
        <v>112.5</v>
      </c>
      <c r="F13" s="8">
        <f t="shared" si="2"/>
        <v>0</v>
      </c>
      <c r="H13" s="280"/>
      <c r="I13" s="282"/>
      <c r="J13" s="284"/>
      <c r="K13" s="288"/>
      <c r="L13" s="290"/>
      <c r="M13" s="292"/>
      <c r="N13" s="25"/>
      <c r="O13" s="22"/>
      <c r="P13" s="294"/>
      <c r="Q13" s="296"/>
      <c r="R13" s="14"/>
      <c r="S13" s="15"/>
      <c r="T13" s="58"/>
      <c r="U13" s="214"/>
      <c r="W13" s="48">
        <f t="shared" ref="W13:X16" si="7">AD13*$D13</f>
        <v>0</v>
      </c>
      <c r="X13" s="48">
        <f t="shared" si="7"/>
        <v>0</v>
      </c>
      <c r="Y13" s="48">
        <f t="shared" ref="Y13:Y16" si="8">AF13*$D13</f>
        <v>0</v>
      </c>
      <c r="Z13" s="20"/>
      <c r="AA13" s="20"/>
      <c r="AB13" s="20"/>
      <c r="AC13" s="20"/>
      <c r="AD13" s="59">
        <v>5</v>
      </c>
      <c r="AE13" s="59">
        <v>5</v>
      </c>
      <c r="AF13" s="59">
        <v>10</v>
      </c>
      <c r="AG13" s="59"/>
      <c r="AH13" s="59"/>
      <c r="AI13" s="59"/>
      <c r="AJ13" s="59"/>
      <c r="AL13" s="48">
        <f t="shared" si="3"/>
        <v>0</v>
      </c>
      <c r="AM13" s="48">
        <f t="shared" si="4"/>
        <v>0</v>
      </c>
      <c r="AN13" s="48">
        <f t="shared" si="5"/>
        <v>0</v>
      </c>
      <c r="AO13" s="20"/>
      <c r="AP13" s="20"/>
      <c r="AQ13" s="20"/>
      <c r="AR13" s="20"/>
      <c r="AS13" s="20"/>
      <c r="AT13" s="20"/>
      <c r="AU13" s="20"/>
      <c r="AV13" s="20"/>
      <c r="AX13" s="48">
        <v>3</v>
      </c>
      <c r="AY13" s="48">
        <v>14</v>
      </c>
      <c r="AZ13" s="48">
        <v>3</v>
      </c>
      <c r="BA13" s="228"/>
      <c r="BB13" s="228"/>
      <c r="BC13" s="228"/>
      <c r="BD13" s="228"/>
      <c r="BE13" s="228"/>
      <c r="BF13" s="228"/>
      <c r="BG13" s="228"/>
      <c r="BH13" s="228"/>
      <c r="BJ13" s="51"/>
      <c r="BK13" s="51"/>
      <c r="BL13" s="228"/>
      <c r="BM13" s="228"/>
      <c r="BO13" s="110">
        <v>4.2</v>
      </c>
      <c r="BP13" s="98">
        <f t="shared" si="6"/>
        <v>0</v>
      </c>
    </row>
    <row r="14" spans="1:68" ht="19.5" customHeight="1">
      <c r="A14" s="252" t="s">
        <v>165</v>
      </c>
      <c r="B14" s="19" t="s">
        <v>205</v>
      </c>
      <c r="C14" s="19">
        <v>30</v>
      </c>
      <c r="D14" s="130">
        <f t="shared" ref="D13:D26" si="9">SUM(H14:U14)</f>
        <v>0</v>
      </c>
      <c r="E14" s="30">
        <v>162.5</v>
      </c>
      <c r="F14" s="8">
        <f t="shared" si="2"/>
        <v>0</v>
      </c>
      <c r="H14" s="280"/>
      <c r="I14" s="282"/>
      <c r="J14" s="284"/>
      <c r="K14" s="288"/>
      <c r="L14" s="290"/>
      <c r="M14" s="292"/>
      <c r="N14" s="25"/>
      <c r="O14" s="22"/>
      <c r="P14" s="294"/>
      <c r="Q14" s="296"/>
      <c r="R14" s="14"/>
      <c r="S14" s="15"/>
      <c r="T14" s="58"/>
      <c r="U14" s="214"/>
      <c r="W14" s="20"/>
      <c r="X14" s="48">
        <f t="shared" si="7"/>
        <v>0</v>
      </c>
      <c r="Y14" s="48">
        <f t="shared" si="8"/>
        <v>0</v>
      </c>
      <c r="Z14" s="20"/>
      <c r="AA14" s="20"/>
      <c r="AB14" s="20"/>
      <c r="AC14" s="20"/>
      <c r="AD14" s="59"/>
      <c r="AE14" s="59">
        <v>5</v>
      </c>
      <c r="AF14" s="59">
        <v>25</v>
      </c>
      <c r="AG14" s="59"/>
      <c r="AH14" s="59"/>
      <c r="AI14" s="59"/>
      <c r="AJ14" s="59"/>
      <c r="AL14" s="48">
        <f t="shared" si="3"/>
        <v>0</v>
      </c>
      <c r="AM14" s="48">
        <f t="shared" si="4"/>
        <v>0</v>
      </c>
      <c r="AN14" s="48">
        <f t="shared" si="5"/>
        <v>0</v>
      </c>
      <c r="AO14" s="20"/>
      <c r="AP14" s="20"/>
      <c r="AQ14" s="20"/>
      <c r="AR14" s="20"/>
      <c r="AS14" s="20"/>
      <c r="AT14" s="20"/>
      <c r="AU14" s="20"/>
      <c r="AV14" s="20"/>
      <c r="AX14" s="48">
        <v>7</v>
      </c>
      <c r="AY14" s="48">
        <v>20</v>
      </c>
      <c r="AZ14" s="48">
        <v>3</v>
      </c>
      <c r="BA14" s="228"/>
      <c r="BB14" s="228"/>
      <c r="BC14" s="228"/>
      <c r="BD14" s="228"/>
      <c r="BE14" s="228"/>
      <c r="BF14" s="228"/>
      <c r="BG14" s="228"/>
      <c r="BH14" s="228"/>
      <c r="BJ14" s="51"/>
      <c r="BK14" s="51"/>
      <c r="BL14" s="228"/>
      <c r="BM14" s="228"/>
      <c r="BO14" s="128">
        <v>6.2</v>
      </c>
      <c r="BP14" s="98">
        <f t="shared" si="6"/>
        <v>0</v>
      </c>
    </row>
    <row r="15" spans="1:68" ht="19.5" customHeight="1">
      <c r="A15" s="252" t="s">
        <v>166</v>
      </c>
      <c r="B15" s="19" t="s">
        <v>207</v>
      </c>
      <c r="C15" s="19">
        <v>40</v>
      </c>
      <c r="D15" s="130">
        <f t="shared" si="9"/>
        <v>0</v>
      </c>
      <c r="E15" s="30">
        <v>200</v>
      </c>
      <c r="F15" s="8">
        <f t="shared" si="2"/>
        <v>0</v>
      </c>
      <c r="H15" s="280"/>
      <c r="I15" s="282"/>
      <c r="J15" s="284"/>
      <c r="K15" s="288"/>
      <c r="L15" s="290"/>
      <c r="M15" s="292"/>
      <c r="N15" s="25"/>
      <c r="O15" s="22"/>
      <c r="P15" s="294"/>
      <c r="Q15" s="296"/>
      <c r="R15" s="14"/>
      <c r="S15" s="15"/>
      <c r="T15" s="58"/>
      <c r="U15" s="214"/>
      <c r="W15" s="48">
        <f t="shared" si="7"/>
        <v>0</v>
      </c>
      <c r="X15" s="48">
        <f t="shared" si="7"/>
        <v>0</v>
      </c>
      <c r="Y15" s="48">
        <f t="shared" si="8"/>
        <v>0</v>
      </c>
      <c r="Z15" s="20"/>
      <c r="AA15" s="20"/>
      <c r="AB15" s="20"/>
      <c r="AC15" s="20"/>
      <c r="AD15" s="59">
        <v>5</v>
      </c>
      <c r="AE15" s="59">
        <v>10</v>
      </c>
      <c r="AF15" s="59">
        <v>25</v>
      </c>
      <c r="AG15" s="59"/>
      <c r="AH15" s="59"/>
      <c r="AI15" s="59"/>
      <c r="AJ15" s="59"/>
      <c r="AL15" s="48">
        <f t="shared" si="3"/>
        <v>0</v>
      </c>
      <c r="AM15" s="48">
        <f t="shared" si="4"/>
        <v>0</v>
      </c>
      <c r="AN15" s="48">
        <f t="shared" si="5"/>
        <v>0</v>
      </c>
      <c r="AO15" s="20"/>
      <c r="AP15" s="20"/>
      <c r="AQ15" s="20"/>
      <c r="AR15" s="20"/>
      <c r="AS15" s="20"/>
      <c r="AT15" s="20"/>
      <c r="AU15" s="20"/>
      <c r="AV15" s="20"/>
      <c r="AX15" s="48">
        <v>10</v>
      </c>
      <c r="AY15" s="48">
        <v>27</v>
      </c>
      <c r="AZ15" s="48">
        <v>3</v>
      </c>
      <c r="BA15" s="228"/>
      <c r="BB15" s="228"/>
      <c r="BC15" s="228"/>
      <c r="BD15" s="228"/>
      <c r="BE15" s="228"/>
      <c r="BF15" s="228"/>
      <c r="BG15" s="228"/>
      <c r="BH15" s="228"/>
      <c r="BJ15" s="51"/>
      <c r="BK15" s="51"/>
      <c r="BL15" s="228"/>
      <c r="BM15" s="228"/>
      <c r="BO15" s="90">
        <v>7.15</v>
      </c>
      <c r="BP15" s="98">
        <f t="shared" si="6"/>
        <v>0</v>
      </c>
    </row>
    <row r="16" spans="1:68" ht="19.5" customHeight="1">
      <c r="A16" s="252" t="s">
        <v>167</v>
      </c>
      <c r="B16" s="19" t="s">
        <v>207</v>
      </c>
      <c r="C16" s="19">
        <v>50</v>
      </c>
      <c r="D16" s="130">
        <f t="shared" si="9"/>
        <v>0</v>
      </c>
      <c r="E16" s="30">
        <v>257.5</v>
      </c>
      <c r="F16" s="8">
        <f t="shared" si="2"/>
        <v>0</v>
      </c>
      <c r="H16" s="280"/>
      <c r="I16" s="282"/>
      <c r="J16" s="284"/>
      <c r="K16" s="288"/>
      <c r="L16" s="290"/>
      <c r="M16" s="292"/>
      <c r="N16" s="25"/>
      <c r="O16" s="22"/>
      <c r="P16" s="294"/>
      <c r="Q16" s="296"/>
      <c r="R16" s="14"/>
      <c r="S16" s="15"/>
      <c r="T16" s="58"/>
      <c r="U16" s="214"/>
      <c r="W16" s="48">
        <f t="shared" si="7"/>
        <v>0</v>
      </c>
      <c r="X16" s="48">
        <f t="shared" si="7"/>
        <v>0</v>
      </c>
      <c r="Y16" s="48">
        <f t="shared" si="8"/>
        <v>0</v>
      </c>
      <c r="Z16" s="20"/>
      <c r="AA16" s="20"/>
      <c r="AB16" s="20"/>
      <c r="AC16" s="20"/>
      <c r="AD16" s="59">
        <v>5</v>
      </c>
      <c r="AE16" s="59">
        <v>10</v>
      </c>
      <c r="AF16" s="59">
        <v>35</v>
      </c>
      <c r="AG16" s="59"/>
      <c r="AH16" s="59"/>
      <c r="AI16" s="59"/>
      <c r="AJ16" s="59"/>
      <c r="AL16" s="48">
        <f t="shared" si="3"/>
        <v>0</v>
      </c>
      <c r="AM16" s="48">
        <f t="shared" si="4"/>
        <v>0</v>
      </c>
      <c r="AN16" s="48">
        <f t="shared" si="5"/>
        <v>0</v>
      </c>
      <c r="AO16" s="20"/>
      <c r="AP16" s="20"/>
      <c r="AQ16" s="20"/>
      <c r="AR16" s="20"/>
      <c r="AS16" s="20"/>
      <c r="AT16" s="20"/>
      <c r="AU16" s="20"/>
      <c r="AV16" s="20"/>
      <c r="AX16" s="48">
        <v>12</v>
      </c>
      <c r="AY16" s="48">
        <v>34</v>
      </c>
      <c r="AZ16" s="48">
        <v>4</v>
      </c>
      <c r="BA16" s="228"/>
      <c r="BB16" s="228"/>
      <c r="BC16" s="228"/>
      <c r="BD16" s="228"/>
      <c r="BE16" s="228"/>
      <c r="BF16" s="228"/>
      <c r="BG16" s="228"/>
      <c r="BH16" s="228"/>
      <c r="BJ16" s="51"/>
      <c r="BK16" s="51"/>
      <c r="BL16" s="228"/>
      <c r="BM16" s="228"/>
      <c r="BO16" s="128">
        <v>9.9</v>
      </c>
      <c r="BP16" s="98">
        <f t="shared" si="6"/>
        <v>0</v>
      </c>
    </row>
    <row r="17" spans="1:68" ht="16.149999999999999" customHeight="1">
      <c r="A17" s="278" t="s">
        <v>406</v>
      </c>
      <c r="B17" s="229" t="s">
        <v>407</v>
      </c>
      <c r="C17" s="19">
        <v>100</v>
      </c>
      <c r="D17" s="130">
        <f t="shared" si="9"/>
        <v>0</v>
      </c>
      <c r="E17" s="234">
        <v>620</v>
      </c>
      <c r="F17" s="8">
        <f t="shared" si="2"/>
        <v>0</v>
      </c>
      <c r="H17" s="280"/>
      <c r="I17" s="282"/>
      <c r="J17" s="308"/>
      <c r="K17" s="288"/>
      <c r="L17" s="311"/>
      <c r="M17" s="313"/>
      <c r="N17" s="25"/>
      <c r="O17" s="231"/>
      <c r="P17" s="294"/>
      <c r="Q17" s="296"/>
      <c r="R17" s="14"/>
      <c r="S17" s="233"/>
      <c r="T17" s="58"/>
      <c r="U17" s="214"/>
      <c r="W17" s="48">
        <f t="shared" ref="W17:W18" si="10">AD17*$D17</f>
        <v>0</v>
      </c>
      <c r="X17" s="48">
        <f t="shared" ref="X17:X23" si="11">AE17*$D17</f>
        <v>0</v>
      </c>
      <c r="Y17" s="48">
        <f t="shared" ref="Y17:Y23" si="12">AF17*$D17</f>
        <v>0</v>
      </c>
      <c r="Z17" s="48">
        <f t="shared" ref="Z17:Z23" si="13">AG17*$D17</f>
        <v>0</v>
      </c>
      <c r="AA17" s="20"/>
      <c r="AB17" s="20"/>
      <c r="AC17" s="20"/>
      <c r="AD17" s="59">
        <v>20</v>
      </c>
      <c r="AE17" s="59">
        <v>20</v>
      </c>
      <c r="AF17" s="59">
        <v>22</v>
      </c>
      <c r="AG17" s="59">
        <v>38</v>
      </c>
      <c r="AH17" s="59"/>
      <c r="AI17" s="59"/>
      <c r="AJ17" s="59"/>
      <c r="AL17" s="48">
        <f t="shared" ref="AL17:AL23" si="14">AX17*$D17</f>
        <v>0</v>
      </c>
      <c r="AM17" s="48">
        <f t="shared" ref="AM17:AM23" si="15">AY17*$D17</f>
        <v>0</v>
      </c>
      <c r="AN17" s="48">
        <f t="shared" ref="AN17:AN23" si="16">AZ17*$D17</f>
        <v>0</v>
      </c>
      <c r="AO17" s="48">
        <f t="shared" ref="AO17:AO23" si="17">BA17*$D17</f>
        <v>0</v>
      </c>
      <c r="AP17" s="48">
        <f t="shared" ref="AP17:AP23" si="18">BB17*$D17</f>
        <v>0</v>
      </c>
      <c r="AQ17" s="20"/>
      <c r="AR17" s="20"/>
      <c r="AS17" s="20"/>
      <c r="AT17" s="20"/>
      <c r="AU17" s="20"/>
      <c r="AV17" s="20"/>
      <c r="AX17" s="228">
        <v>30</v>
      </c>
      <c r="AY17" s="228">
        <v>42</v>
      </c>
      <c r="AZ17" s="228">
        <v>22</v>
      </c>
      <c r="BA17" s="228">
        <v>4</v>
      </c>
      <c r="BB17" s="228">
        <v>2</v>
      </c>
      <c r="BC17" s="228"/>
      <c r="BD17" s="228"/>
      <c r="BE17" s="228"/>
      <c r="BF17" s="228"/>
      <c r="BG17" s="228"/>
      <c r="BH17" s="228"/>
      <c r="BJ17" s="51"/>
      <c r="BK17" s="51"/>
      <c r="BL17" s="228"/>
      <c r="BM17" s="228"/>
      <c r="BO17" s="128">
        <v>34.5</v>
      </c>
      <c r="BP17" s="98">
        <f t="shared" si="6"/>
        <v>0</v>
      </c>
    </row>
    <row r="18" spans="1:68" ht="16.149999999999999" customHeight="1">
      <c r="A18" s="278" t="s">
        <v>408</v>
      </c>
      <c r="B18" s="229" t="s">
        <v>409</v>
      </c>
      <c r="C18" s="19">
        <v>55</v>
      </c>
      <c r="D18" s="130">
        <f t="shared" si="9"/>
        <v>0</v>
      </c>
      <c r="E18" s="234">
        <v>970</v>
      </c>
      <c r="F18" s="8">
        <f t="shared" si="2"/>
        <v>0</v>
      </c>
      <c r="G18" s="3"/>
      <c r="H18" s="280"/>
      <c r="I18" s="282"/>
      <c r="J18" s="308"/>
      <c r="K18" s="288"/>
      <c r="L18" s="311"/>
      <c r="M18" s="232"/>
      <c r="N18" s="25"/>
      <c r="O18" s="231"/>
      <c r="P18" s="294"/>
      <c r="Q18" s="296"/>
      <c r="R18" s="232"/>
      <c r="S18" s="233"/>
      <c r="T18" s="58"/>
      <c r="U18" s="214"/>
      <c r="V18" s="3"/>
      <c r="W18" s="48">
        <f t="shared" si="10"/>
        <v>0</v>
      </c>
      <c r="X18" s="48">
        <f t="shared" si="11"/>
        <v>0</v>
      </c>
      <c r="Y18" s="48">
        <f t="shared" si="12"/>
        <v>0</v>
      </c>
      <c r="Z18" s="48">
        <f t="shared" si="13"/>
        <v>0</v>
      </c>
      <c r="AA18" s="48">
        <f t="shared" ref="AA18:AA23" si="19">AH18*$D18</f>
        <v>0</v>
      </c>
      <c r="AB18" s="20"/>
      <c r="AC18" s="20"/>
      <c r="AD18" s="59">
        <v>25</v>
      </c>
      <c r="AE18" s="59"/>
      <c r="AF18" s="59">
        <v>15</v>
      </c>
      <c r="AG18" s="59">
        <v>5</v>
      </c>
      <c r="AH18" s="59">
        <v>10</v>
      </c>
      <c r="AI18" s="59"/>
      <c r="AJ18" s="59"/>
      <c r="AK18" s="3"/>
      <c r="AL18" s="48">
        <f t="shared" si="14"/>
        <v>0</v>
      </c>
      <c r="AM18" s="48">
        <f t="shared" si="15"/>
        <v>0</v>
      </c>
      <c r="AN18" s="20"/>
      <c r="AO18" s="48">
        <f t="shared" si="17"/>
        <v>0</v>
      </c>
      <c r="AP18" s="48">
        <f t="shared" si="18"/>
        <v>0</v>
      </c>
      <c r="AQ18" s="48">
        <f t="shared" ref="AQ18:AQ23" si="20">BC18*$D18</f>
        <v>0</v>
      </c>
      <c r="AR18" s="20"/>
      <c r="AS18" s="20"/>
      <c r="AT18" s="20"/>
      <c r="AU18" s="20"/>
      <c r="AV18" s="20"/>
      <c r="AW18" s="3"/>
      <c r="AX18" s="228">
        <v>5</v>
      </c>
      <c r="AY18" s="228">
        <v>6</v>
      </c>
      <c r="AZ18" s="228"/>
      <c r="BA18" s="228">
        <v>2</v>
      </c>
      <c r="BB18" s="228">
        <v>6</v>
      </c>
      <c r="BC18" s="228">
        <v>1</v>
      </c>
      <c r="BD18" s="228"/>
      <c r="BE18" s="228"/>
      <c r="BF18" s="228"/>
      <c r="BG18" s="228"/>
      <c r="BH18" s="228"/>
      <c r="BJ18" s="48">
        <f t="shared" ref="BJ18:BJ19" si="21">BL18*$D18</f>
        <v>0</v>
      </c>
      <c r="BK18" s="51"/>
      <c r="BL18" s="228">
        <v>85</v>
      </c>
      <c r="BM18" s="228"/>
      <c r="BO18" s="128">
        <v>14.7</v>
      </c>
      <c r="BP18" s="98">
        <f t="shared" si="6"/>
        <v>0</v>
      </c>
    </row>
    <row r="19" spans="1:68" ht="16.149999999999999" customHeight="1">
      <c r="A19" s="270" t="s">
        <v>410</v>
      </c>
      <c r="B19" s="230" t="s">
        <v>256</v>
      </c>
      <c r="C19" s="19">
        <v>41</v>
      </c>
      <c r="D19" s="130">
        <f t="shared" si="9"/>
        <v>0</v>
      </c>
      <c r="E19" s="234">
        <v>1410</v>
      </c>
      <c r="F19" s="8">
        <f t="shared" si="2"/>
        <v>0</v>
      </c>
      <c r="G19" s="3"/>
      <c r="H19" s="21"/>
      <c r="I19" s="282"/>
      <c r="J19" s="308"/>
      <c r="K19" s="288"/>
      <c r="L19" s="311"/>
      <c r="M19" s="21"/>
      <c r="N19" s="76"/>
      <c r="O19" s="231"/>
      <c r="P19" s="21"/>
      <c r="Q19" s="21"/>
      <c r="R19" s="21"/>
      <c r="S19" s="21"/>
      <c r="T19" s="58"/>
      <c r="U19" s="214"/>
      <c r="V19" s="3"/>
      <c r="W19" s="20"/>
      <c r="X19" s="48">
        <f t="shared" si="11"/>
        <v>0</v>
      </c>
      <c r="Y19" s="48">
        <f t="shared" si="12"/>
        <v>0</v>
      </c>
      <c r="Z19" s="48">
        <f t="shared" si="13"/>
        <v>0</v>
      </c>
      <c r="AA19" s="48">
        <f t="shared" si="19"/>
        <v>0</v>
      </c>
      <c r="AB19" s="20"/>
      <c r="AC19" s="48">
        <f t="shared" ref="AC19" si="22">AJ19*$D19</f>
        <v>0</v>
      </c>
      <c r="AD19" s="59"/>
      <c r="AE19" s="59">
        <v>5</v>
      </c>
      <c r="AF19" s="59">
        <v>15</v>
      </c>
      <c r="AG19" s="59">
        <v>15</v>
      </c>
      <c r="AH19" s="59">
        <v>5</v>
      </c>
      <c r="AI19" s="59"/>
      <c r="AJ19" s="59">
        <v>1</v>
      </c>
      <c r="AK19" s="3"/>
      <c r="AL19" s="48">
        <f t="shared" si="14"/>
        <v>0</v>
      </c>
      <c r="AM19" s="48">
        <f t="shared" si="15"/>
        <v>0</v>
      </c>
      <c r="AN19" s="48">
        <f t="shared" si="16"/>
        <v>0</v>
      </c>
      <c r="AO19" s="48">
        <f t="shared" si="17"/>
        <v>0</v>
      </c>
      <c r="AP19" s="48">
        <f t="shared" si="18"/>
        <v>0</v>
      </c>
      <c r="AQ19" s="48">
        <f t="shared" si="20"/>
        <v>0</v>
      </c>
      <c r="AR19" s="48">
        <f t="shared" ref="AR19:AR23" si="23">BD19*$D19</f>
        <v>0</v>
      </c>
      <c r="AS19" s="48">
        <f t="shared" ref="AS19" si="24">BE19*$D19</f>
        <v>0</v>
      </c>
      <c r="AT19" s="48">
        <f t="shared" ref="AT19" si="25">BF19*$D19</f>
        <v>0</v>
      </c>
      <c r="AU19" s="48">
        <f t="shared" ref="AU19" si="26">BG19*$D19</f>
        <v>0</v>
      </c>
      <c r="AV19" s="20"/>
      <c r="AW19" s="3"/>
      <c r="AX19" s="228">
        <v>10</v>
      </c>
      <c r="AY19" s="228">
        <v>1</v>
      </c>
      <c r="AZ19" s="228">
        <v>4</v>
      </c>
      <c r="BA19" s="228">
        <v>2</v>
      </c>
      <c r="BB19" s="228">
        <v>1</v>
      </c>
      <c r="BC19" s="228">
        <v>5</v>
      </c>
      <c r="BD19" s="228">
        <v>1</v>
      </c>
      <c r="BE19" s="228">
        <v>3</v>
      </c>
      <c r="BF19" s="228">
        <v>1</v>
      </c>
      <c r="BG19" s="228">
        <v>1</v>
      </c>
      <c r="BH19" s="228"/>
      <c r="BJ19" s="48">
        <f t="shared" si="21"/>
        <v>0</v>
      </c>
      <c r="BK19" s="51"/>
      <c r="BL19" s="228">
        <v>32</v>
      </c>
      <c r="BM19" s="228"/>
      <c r="BO19" s="128">
        <v>39</v>
      </c>
      <c r="BP19" s="98">
        <f t="shared" si="6"/>
        <v>0</v>
      </c>
    </row>
    <row r="20" spans="1:68" ht="16.149999999999999" customHeight="1">
      <c r="A20" s="270" t="s">
        <v>411</v>
      </c>
      <c r="B20" s="230" t="s">
        <v>412</v>
      </c>
      <c r="C20" s="19">
        <v>65</v>
      </c>
      <c r="D20" s="130">
        <f t="shared" si="9"/>
        <v>0</v>
      </c>
      <c r="E20" s="234">
        <v>700</v>
      </c>
      <c r="F20" s="8">
        <f t="shared" si="2"/>
        <v>0</v>
      </c>
      <c r="G20" s="3"/>
      <c r="H20" s="280"/>
      <c r="I20" s="282"/>
      <c r="J20" s="308"/>
      <c r="K20" s="288"/>
      <c r="L20" s="311"/>
      <c r="M20" s="313"/>
      <c r="N20" s="25"/>
      <c r="O20" s="231"/>
      <c r="P20" s="294"/>
      <c r="Q20" s="296"/>
      <c r="R20" s="14"/>
      <c r="S20" s="233"/>
      <c r="T20" s="58"/>
      <c r="U20" s="214"/>
      <c r="V20" s="3"/>
      <c r="W20" s="20"/>
      <c r="X20" s="48">
        <f t="shared" si="11"/>
        <v>0</v>
      </c>
      <c r="Y20" s="48">
        <f t="shared" si="12"/>
        <v>0</v>
      </c>
      <c r="Z20" s="48">
        <f t="shared" si="13"/>
        <v>0</v>
      </c>
      <c r="AA20" s="20"/>
      <c r="AB20" s="20"/>
      <c r="AC20" s="20"/>
      <c r="AD20" s="59"/>
      <c r="AE20" s="59">
        <v>20</v>
      </c>
      <c r="AF20" s="59">
        <v>35</v>
      </c>
      <c r="AG20" s="59">
        <v>10</v>
      </c>
      <c r="AH20" s="59"/>
      <c r="AI20" s="59"/>
      <c r="AJ20" s="59"/>
      <c r="AK20" s="3"/>
      <c r="AL20" s="48">
        <f t="shared" si="14"/>
        <v>0</v>
      </c>
      <c r="AM20" s="48">
        <f t="shared" si="15"/>
        <v>0</v>
      </c>
      <c r="AN20" s="48">
        <f t="shared" si="16"/>
        <v>0</v>
      </c>
      <c r="AO20" s="48">
        <f t="shared" si="17"/>
        <v>0</v>
      </c>
      <c r="AP20" s="48">
        <f t="shared" si="18"/>
        <v>0</v>
      </c>
      <c r="AQ20" s="20"/>
      <c r="AR20" s="20"/>
      <c r="AS20" s="20"/>
      <c r="AT20" s="20"/>
      <c r="AU20" s="20"/>
      <c r="AV20" s="20"/>
      <c r="AW20" s="3"/>
      <c r="AX20" s="228">
        <v>22</v>
      </c>
      <c r="AY20" s="228">
        <v>16</v>
      </c>
      <c r="AZ20" s="228">
        <v>15</v>
      </c>
      <c r="BA20" s="228">
        <v>9</v>
      </c>
      <c r="BB20" s="228">
        <v>1</v>
      </c>
      <c r="BC20" s="228"/>
      <c r="BD20" s="228"/>
      <c r="BE20" s="228"/>
      <c r="BF20" s="228"/>
      <c r="BG20" s="228"/>
      <c r="BH20" s="228"/>
      <c r="BJ20" s="51"/>
      <c r="BK20" s="51"/>
      <c r="BL20" s="228"/>
      <c r="BM20" s="228"/>
      <c r="BO20" s="128">
        <v>32.799999999999997</v>
      </c>
      <c r="BP20" s="98">
        <f t="shared" si="6"/>
        <v>0</v>
      </c>
    </row>
    <row r="21" spans="1:68" ht="16.149999999999999" customHeight="1">
      <c r="A21" s="270" t="s">
        <v>413</v>
      </c>
      <c r="B21" s="230" t="s">
        <v>334</v>
      </c>
      <c r="C21" s="19">
        <v>76</v>
      </c>
      <c r="D21" s="130">
        <f t="shared" si="9"/>
        <v>0</v>
      </c>
      <c r="E21" s="234">
        <v>1840</v>
      </c>
      <c r="F21" s="8">
        <f t="shared" si="2"/>
        <v>0</v>
      </c>
      <c r="G21" s="3"/>
      <c r="H21" s="21"/>
      <c r="I21" s="282"/>
      <c r="J21" s="308"/>
      <c r="K21" s="288"/>
      <c r="L21" s="311"/>
      <c r="M21" s="21"/>
      <c r="N21" s="76"/>
      <c r="O21" s="231"/>
      <c r="P21" s="21"/>
      <c r="Q21" s="21"/>
      <c r="R21" s="21"/>
      <c r="S21" s="21"/>
      <c r="T21" s="58"/>
      <c r="U21" s="214"/>
      <c r="V21" s="3"/>
      <c r="W21" s="20"/>
      <c r="X21" s="48">
        <f t="shared" si="11"/>
        <v>0</v>
      </c>
      <c r="Y21" s="48">
        <f t="shared" si="12"/>
        <v>0</v>
      </c>
      <c r="Z21" s="48">
        <f t="shared" si="13"/>
        <v>0</v>
      </c>
      <c r="AA21" s="48">
        <f t="shared" si="19"/>
        <v>0</v>
      </c>
      <c r="AB21" s="20"/>
      <c r="AC21" s="20"/>
      <c r="AD21" s="59"/>
      <c r="AE21" s="59">
        <v>20</v>
      </c>
      <c r="AF21" s="59">
        <v>30</v>
      </c>
      <c r="AG21" s="59">
        <v>15</v>
      </c>
      <c r="AH21" s="59">
        <v>11</v>
      </c>
      <c r="AI21" s="59"/>
      <c r="AJ21" s="59"/>
      <c r="AK21" s="3"/>
      <c r="AL21" s="48">
        <f t="shared" si="14"/>
        <v>0</v>
      </c>
      <c r="AM21" s="48">
        <f t="shared" si="15"/>
        <v>0</v>
      </c>
      <c r="AN21" s="48">
        <f t="shared" si="16"/>
        <v>0</v>
      </c>
      <c r="AO21" s="48">
        <f t="shared" si="17"/>
        <v>0</v>
      </c>
      <c r="AP21" s="48">
        <f t="shared" si="18"/>
        <v>0</v>
      </c>
      <c r="AQ21" s="20"/>
      <c r="AR21" s="20"/>
      <c r="AS21" s="20"/>
      <c r="AT21" s="20"/>
      <c r="AU21" s="20"/>
      <c r="AV21" s="20"/>
      <c r="AW21" s="3"/>
      <c r="AX21" s="228">
        <v>22</v>
      </c>
      <c r="AY21" s="228">
        <v>9</v>
      </c>
      <c r="AZ21" s="228">
        <v>14</v>
      </c>
      <c r="BA21" s="228">
        <v>28</v>
      </c>
      <c r="BB21" s="228">
        <v>3</v>
      </c>
      <c r="BC21" s="228"/>
      <c r="BD21" s="228"/>
      <c r="BE21" s="228"/>
      <c r="BF21" s="228"/>
      <c r="BG21" s="228"/>
      <c r="BH21" s="228"/>
      <c r="BJ21" s="51"/>
      <c r="BK21" s="51"/>
      <c r="BL21" s="228"/>
      <c r="BM21" s="228"/>
      <c r="BO21" s="128">
        <v>60.7</v>
      </c>
      <c r="BP21" s="98">
        <f t="shared" si="6"/>
        <v>0</v>
      </c>
    </row>
    <row r="22" spans="1:68" ht="16.149999999999999" customHeight="1">
      <c r="A22" s="270" t="s">
        <v>414</v>
      </c>
      <c r="B22" s="230" t="s">
        <v>415</v>
      </c>
      <c r="C22" s="19">
        <v>55</v>
      </c>
      <c r="D22" s="130">
        <f t="shared" si="9"/>
        <v>0</v>
      </c>
      <c r="E22" s="234">
        <v>750</v>
      </c>
      <c r="F22" s="8">
        <f t="shared" ref="F22" si="27">D22*E22*(100-$D$2)/100</f>
        <v>0</v>
      </c>
      <c r="G22" s="3"/>
      <c r="H22" s="21"/>
      <c r="I22" s="282"/>
      <c r="J22" s="308"/>
      <c r="K22" s="288"/>
      <c r="L22" s="311"/>
      <c r="M22" s="21"/>
      <c r="N22" s="76"/>
      <c r="O22" s="231"/>
      <c r="P22" s="21"/>
      <c r="Q22" s="21"/>
      <c r="R22" s="21"/>
      <c r="S22" s="21"/>
      <c r="T22" s="58"/>
      <c r="U22" s="214"/>
      <c r="V22" s="3"/>
      <c r="W22" s="20"/>
      <c r="X22" s="48">
        <f t="shared" si="11"/>
        <v>0</v>
      </c>
      <c r="Y22" s="48">
        <f t="shared" si="12"/>
        <v>0</v>
      </c>
      <c r="Z22" s="48">
        <f t="shared" si="13"/>
        <v>0</v>
      </c>
      <c r="AA22" s="48">
        <f t="shared" si="19"/>
        <v>0</v>
      </c>
      <c r="AB22" s="48">
        <f t="shared" ref="AB22" si="28">AI22*$D22</f>
        <v>0</v>
      </c>
      <c r="AC22" s="20"/>
      <c r="AD22" s="59"/>
      <c r="AE22" s="59">
        <v>25</v>
      </c>
      <c r="AF22" s="59">
        <v>5</v>
      </c>
      <c r="AG22" s="59">
        <v>10</v>
      </c>
      <c r="AH22" s="59">
        <v>10</v>
      </c>
      <c r="AI22" s="59">
        <v>5</v>
      </c>
      <c r="AJ22" s="59"/>
      <c r="AK22" s="3"/>
      <c r="AL22" s="48">
        <f t="shared" si="14"/>
        <v>0</v>
      </c>
      <c r="AM22" s="48">
        <f t="shared" si="15"/>
        <v>0</v>
      </c>
      <c r="AN22" s="48">
        <f t="shared" si="16"/>
        <v>0</v>
      </c>
      <c r="AO22" s="48">
        <f t="shared" si="17"/>
        <v>0</v>
      </c>
      <c r="AP22" s="48">
        <f t="shared" si="18"/>
        <v>0</v>
      </c>
      <c r="AQ22" s="48">
        <f t="shared" si="20"/>
        <v>0</v>
      </c>
      <c r="AR22" s="20"/>
      <c r="AS22" s="20"/>
      <c r="AT22" s="20"/>
      <c r="AU22" s="20"/>
      <c r="AV22" s="20"/>
      <c r="AW22" s="3"/>
      <c r="AX22" s="228">
        <v>6</v>
      </c>
      <c r="AY22" s="228">
        <v>21</v>
      </c>
      <c r="AZ22" s="228">
        <v>17</v>
      </c>
      <c r="BA22" s="228">
        <v>8</v>
      </c>
      <c r="BB22" s="228">
        <v>4</v>
      </c>
      <c r="BC22" s="228">
        <v>4</v>
      </c>
      <c r="BD22" s="228"/>
      <c r="BE22" s="228"/>
      <c r="BF22" s="228"/>
      <c r="BG22" s="228"/>
      <c r="BH22" s="228"/>
      <c r="BJ22" s="51"/>
      <c r="BK22" s="51"/>
      <c r="BL22" s="228"/>
      <c r="BM22" s="228"/>
      <c r="BO22" s="128">
        <v>32.799999999999997</v>
      </c>
      <c r="BP22" s="98">
        <f t="shared" ref="BP22" si="29">BO22*D22</f>
        <v>0</v>
      </c>
    </row>
    <row r="23" spans="1:68" ht="16.149999999999999" customHeight="1">
      <c r="A23" s="270" t="s">
        <v>416</v>
      </c>
      <c r="B23" s="230" t="s">
        <v>334</v>
      </c>
      <c r="C23" s="19">
        <v>51</v>
      </c>
      <c r="D23" s="130">
        <f t="shared" si="9"/>
        <v>0</v>
      </c>
      <c r="E23" s="234">
        <v>1125</v>
      </c>
      <c r="F23" s="8">
        <f t="shared" si="2"/>
        <v>0</v>
      </c>
      <c r="G23" s="3"/>
      <c r="H23" s="21"/>
      <c r="I23" s="282"/>
      <c r="J23" s="308"/>
      <c r="K23" s="288"/>
      <c r="L23" s="311"/>
      <c r="M23" s="21"/>
      <c r="N23" s="76"/>
      <c r="O23" s="231"/>
      <c r="P23" s="21"/>
      <c r="Q23" s="21"/>
      <c r="R23" s="21"/>
      <c r="S23" s="21"/>
      <c r="T23" s="58"/>
      <c r="U23" s="214"/>
      <c r="V23" s="3"/>
      <c r="W23" s="20"/>
      <c r="X23" s="48">
        <f t="shared" si="11"/>
        <v>0</v>
      </c>
      <c r="Y23" s="48">
        <f t="shared" si="12"/>
        <v>0</v>
      </c>
      <c r="Z23" s="48">
        <f t="shared" si="13"/>
        <v>0</v>
      </c>
      <c r="AA23" s="48">
        <f t="shared" si="19"/>
        <v>0</v>
      </c>
      <c r="AB23" s="20"/>
      <c r="AC23" s="20"/>
      <c r="AD23" s="59"/>
      <c r="AE23" s="59">
        <v>20</v>
      </c>
      <c r="AF23" s="59">
        <v>4</v>
      </c>
      <c r="AG23" s="59">
        <v>21</v>
      </c>
      <c r="AH23" s="59">
        <v>6</v>
      </c>
      <c r="AI23" s="59"/>
      <c r="AJ23" s="59"/>
      <c r="AK23" s="3"/>
      <c r="AL23" s="48">
        <f t="shared" si="14"/>
        <v>0</v>
      </c>
      <c r="AM23" s="48">
        <f t="shared" si="15"/>
        <v>0</v>
      </c>
      <c r="AN23" s="48">
        <f t="shared" si="16"/>
        <v>0</v>
      </c>
      <c r="AO23" s="48">
        <f t="shared" si="17"/>
        <v>0</v>
      </c>
      <c r="AP23" s="48">
        <f t="shared" si="18"/>
        <v>0</v>
      </c>
      <c r="AQ23" s="48">
        <f t="shared" si="20"/>
        <v>0</v>
      </c>
      <c r="AR23" s="48">
        <f t="shared" si="23"/>
        <v>0</v>
      </c>
      <c r="AS23" s="20"/>
      <c r="AT23" s="20"/>
      <c r="AU23" s="20"/>
      <c r="AV23" s="20"/>
      <c r="AW23" s="3"/>
      <c r="AX23" s="228">
        <v>2</v>
      </c>
      <c r="AY23" s="228">
        <v>20</v>
      </c>
      <c r="AZ23" s="228">
        <v>2</v>
      </c>
      <c r="BA23" s="228">
        <v>15</v>
      </c>
      <c r="BB23" s="228">
        <v>6</v>
      </c>
      <c r="BC23" s="228">
        <v>3</v>
      </c>
      <c r="BD23" s="228">
        <v>3</v>
      </c>
      <c r="BE23" s="228"/>
      <c r="BF23" s="228"/>
      <c r="BG23" s="228"/>
      <c r="BH23" s="228"/>
      <c r="BJ23" s="51"/>
      <c r="BK23" s="51"/>
      <c r="BL23" s="228"/>
      <c r="BM23" s="228"/>
      <c r="BO23" s="128">
        <v>38.299999999999997</v>
      </c>
      <c r="BP23" s="98">
        <f t="shared" si="6"/>
        <v>0</v>
      </c>
    </row>
    <row r="24" spans="1:68" ht="16.149999999999999" customHeight="1">
      <c r="A24" s="270" t="s">
        <v>861</v>
      </c>
      <c r="B24" s="369" t="s">
        <v>748</v>
      </c>
      <c r="C24" s="29">
        <v>40</v>
      </c>
      <c r="D24" s="130">
        <f t="shared" si="9"/>
        <v>0</v>
      </c>
      <c r="E24" s="234">
        <v>1185</v>
      </c>
      <c r="F24" s="8">
        <f t="shared" ref="F24:F26" si="30">D24*E24*(100-$D$2)/100</f>
        <v>0</v>
      </c>
      <c r="G24" s="3"/>
      <c r="H24" s="280"/>
      <c r="I24" s="282"/>
      <c r="J24" s="308"/>
      <c r="K24" s="288"/>
      <c r="L24" s="311"/>
      <c r="M24" s="232"/>
      <c r="N24" s="25"/>
      <c r="O24" s="231"/>
      <c r="P24" s="294"/>
      <c r="Q24" s="296"/>
      <c r="R24" s="232"/>
      <c r="S24" s="233"/>
      <c r="T24" s="58"/>
      <c r="U24" s="214"/>
      <c r="V24" s="3"/>
      <c r="W24" s="20"/>
      <c r="X24" s="20"/>
      <c r="Y24" s="48">
        <f t="shared" ref="Y24" si="31">AF24*$D24</f>
        <v>0</v>
      </c>
      <c r="Z24" s="48">
        <f t="shared" ref="Z24:Z26" si="32">AG24*$D24</f>
        <v>0</v>
      </c>
      <c r="AA24" s="48">
        <f t="shared" ref="AA24:AB25" si="33">AH24*$D24</f>
        <v>0</v>
      </c>
      <c r="AB24" s="48">
        <f t="shared" si="33"/>
        <v>0</v>
      </c>
      <c r="AC24" s="20"/>
      <c r="AD24" s="59"/>
      <c r="AE24" s="59"/>
      <c r="AF24" s="59">
        <v>19</v>
      </c>
      <c r="AG24" s="59">
        <v>11</v>
      </c>
      <c r="AH24" s="59">
        <v>5</v>
      </c>
      <c r="AI24" s="59">
        <v>5</v>
      </c>
      <c r="AJ24" s="59"/>
      <c r="AK24" s="3"/>
      <c r="AL24" s="20"/>
      <c r="AM24" s="20"/>
      <c r="AN24" s="48">
        <f t="shared" ref="AN24" si="34">AZ24*$D24</f>
        <v>0</v>
      </c>
      <c r="AO24" s="20"/>
      <c r="AP24" s="48">
        <f t="shared" ref="AP24:AQ26" si="35">BB24*$D24</f>
        <v>0</v>
      </c>
      <c r="AQ24" s="48">
        <f t="shared" ref="AQ24" si="36">BC24*$D24</f>
        <v>0</v>
      </c>
      <c r="AR24" s="20"/>
      <c r="AS24" s="20"/>
      <c r="AT24" s="20"/>
      <c r="AU24" s="20"/>
      <c r="AV24" s="20"/>
      <c r="AW24" s="3"/>
      <c r="AX24" s="228"/>
      <c r="AY24" s="228"/>
      <c r="AZ24" s="228">
        <v>5</v>
      </c>
      <c r="BA24" s="228"/>
      <c r="BB24" s="228">
        <v>3</v>
      </c>
      <c r="BC24" s="228">
        <v>2</v>
      </c>
      <c r="BD24" s="228"/>
      <c r="BE24" s="228"/>
      <c r="BF24" s="228"/>
      <c r="BG24" s="228"/>
      <c r="BH24" s="228"/>
      <c r="BJ24" s="48">
        <f t="shared" ref="BJ24:BJ26" si="37">BL24*$D24</f>
        <v>0</v>
      </c>
      <c r="BK24" s="51"/>
      <c r="BL24" s="228">
        <v>95</v>
      </c>
      <c r="BM24" s="228"/>
      <c r="BO24" s="128">
        <v>15.7</v>
      </c>
      <c r="BP24" s="98">
        <f>BO24*D24</f>
        <v>0</v>
      </c>
    </row>
    <row r="25" spans="1:68" ht="16.149999999999999" customHeight="1">
      <c r="A25" s="405" t="s">
        <v>863</v>
      </c>
      <c r="B25" s="370" t="s">
        <v>865</v>
      </c>
      <c r="C25" s="29">
        <v>42</v>
      </c>
      <c r="D25" s="130">
        <f t="shared" si="9"/>
        <v>0</v>
      </c>
      <c r="E25" s="234">
        <v>715</v>
      </c>
      <c r="F25" s="8">
        <f t="shared" si="30"/>
        <v>0</v>
      </c>
      <c r="G25" s="3"/>
      <c r="H25" s="280"/>
      <c r="I25" s="282"/>
      <c r="J25" s="308"/>
      <c r="K25" s="288"/>
      <c r="L25" s="311"/>
      <c r="M25" s="232"/>
      <c r="N25" s="168"/>
      <c r="O25" s="231"/>
      <c r="P25" s="294"/>
      <c r="Q25" s="296"/>
      <c r="R25" s="232"/>
      <c r="S25" s="233"/>
      <c r="T25" s="58"/>
      <c r="U25" s="214"/>
      <c r="V25" s="3"/>
      <c r="W25" s="48">
        <f t="shared" ref="W25:W26" si="38">AD25*$D25</f>
        <v>0</v>
      </c>
      <c r="X25" s="48">
        <f t="shared" ref="X25:X26" si="39">AE25*$D25</f>
        <v>0</v>
      </c>
      <c r="Y25" s="48">
        <f t="shared" ref="Y25:Y26" si="40">AF25*$D25</f>
        <v>0</v>
      </c>
      <c r="Z25" s="48">
        <f t="shared" si="32"/>
        <v>0</v>
      </c>
      <c r="AA25" s="48">
        <f t="shared" si="33"/>
        <v>0</v>
      </c>
      <c r="AB25" s="48">
        <f t="shared" si="33"/>
        <v>0</v>
      </c>
      <c r="AC25" s="20"/>
      <c r="AD25" s="59">
        <v>15</v>
      </c>
      <c r="AE25" s="59">
        <v>10</v>
      </c>
      <c r="AF25" s="59">
        <v>5</v>
      </c>
      <c r="AG25" s="59">
        <v>3</v>
      </c>
      <c r="AH25" s="59">
        <v>6</v>
      </c>
      <c r="AI25" s="59">
        <v>3</v>
      </c>
      <c r="AJ25" s="59"/>
      <c r="AK25" s="3"/>
      <c r="AL25" s="48">
        <f t="shared" ref="AL25:AL26" si="41">AX25*$D25</f>
        <v>0</v>
      </c>
      <c r="AM25" s="48">
        <f t="shared" ref="AM25:AM26" si="42">AY25*$D25</f>
        <v>0</v>
      </c>
      <c r="AN25" s="20"/>
      <c r="AO25" s="48">
        <f t="shared" ref="AO25:AO26" si="43">BA25*$D25</f>
        <v>0</v>
      </c>
      <c r="AP25" s="48">
        <f t="shared" si="35"/>
        <v>0</v>
      </c>
      <c r="AQ25" s="48">
        <f t="shared" si="35"/>
        <v>0</v>
      </c>
      <c r="AR25" s="20"/>
      <c r="AS25" s="20"/>
      <c r="AT25" s="20"/>
      <c r="AU25" s="20"/>
      <c r="AV25" s="20"/>
      <c r="AW25" s="3"/>
      <c r="AX25" s="228">
        <v>1</v>
      </c>
      <c r="AY25" s="228">
        <v>3</v>
      </c>
      <c r="AZ25" s="228"/>
      <c r="BA25" s="228">
        <v>4</v>
      </c>
      <c r="BB25" s="228">
        <v>3</v>
      </c>
      <c r="BC25" s="228">
        <v>1</v>
      </c>
      <c r="BD25" s="228"/>
      <c r="BE25" s="228"/>
      <c r="BF25" s="228"/>
      <c r="BG25" s="228"/>
      <c r="BH25" s="228"/>
      <c r="BJ25" s="48">
        <f t="shared" si="37"/>
        <v>0</v>
      </c>
      <c r="BK25" s="51"/>
      <c r="BL25" s="228">
        <v>70</v>
      </c>
      <c r="BM25" s="228"/>
      <c r="BO25" s="128">
        <v>8.1</v>
      </c>
      <c r="BP25" s="98">
        <f>BO25*D25</f>
        <v>0</v>
      </c>
    </row>
    <row r="26" spans="1:68" ht="16.149999999999999" customHeight="1">
      <c r="A26" s="406" t="s">
        <v>864</v>
      </c>
      <c r="B26" s="371" t="s">
        <v>407</v>
      </c>
      <c r="C26" s="29">
        <v>54</v>
      </c>
      <c r="D26" s="130">
        <f t="shared" si="9"/>
        <v>0</v>
      </c>
      <c r="E26" s="234">
        <v>725</v>
      </c>
      <c r="F26" s="8">
        <f t="shared" si="30"/>
        <v>0</v>
      </c>
      <c r="G26" s="3"/>
      <c r="H26" s="280"/>
      <c r="I26" s="282"/>
      <c r="J26" s="308"/>
      <c r="K26" s="288"/>
      <c r="L26" s="311"/>
      <c r="M26" s="232"/>
      <c r="N26" s="168"/>
      <c r="O26" s="231"/>
      <c r="P26" s="294"/>
      <c r="Q26" s="296"/>
      <c r="R26" s="232"/>
      <c r="S26" s="233"/>
      <c r="T26" s="58"/>
      <c r="U26" s="214"/>
      <c r="V26" s="3"/>
      <c r="W26" s="48">
        <f t="shared" si="38"/>
        <v>0</v>
      </c>
      <c r="X26" s="48">
        <f t="shared" si="39"/>
        <v>0</v>
      </c>
      <c r="Y26" s="48">
        <f t="shared" si="40"/>
        <v>0</v>
      </c>
      <c r="Z26" s="48">
        <f t="shared" si="32"/>
        <v>0</v>
      </c>
      <c r="AA26" s="20"/>
      <c r="AB26" s="20"/>
      <c r="AC26" s="20"/>
      <c r="AD26" s="59">
        <v>15</v>
      </c>
      <c r="AE26" s="59">
        <v>5</v>
      </c>
      <c r="AF26" s="59">
        <v>20</v>
      </c>
      <c r="AG26" s="59">
        <v>14</v>
      </c>
      <c r="AH26" s="59"/>
      <c r="AI26" s="59"/>
      <c r="AJ26" s="59"/>
      <c r="AK26" s="3"/>
      <c r="AL26" s="48">
        <f t="shared" si="41"/>
        <v>0</v>
      </c>
      <c r="AM26" s="48">
        <f t="shared" si="42"/>
        <v>0</v>
      </c>
      <c r="AN26" s="20"/>
      <c r="AO26" s="48">
        <f t="shared" si="43"/>
        <v>0</v>
      </c>
      <c r="AP26" s="48">
        <f t="shared" si="35"/>
        <v>0</v>
      </c>
      <c r="AQ26" s="20"/>
      <c r="AR26" s="20"/>
      <c r="AS26" s="20"/>
      <c r="AT26" s="20"/>
      <c r="AU26" s="20"/>
      <c r="AV26" s="20"/>
      <c r="AW26" s="3"/>
      <c r="AX26" s="228">
        <v>18</v>
      </c>
      <c r="AY26" s="228">
        <v>3</v>
      </c>
      <c r="AZ26" s="228"/>
      <c r="BA26" s="228">
        <v>2</v>
      </c>
      <c r="BB26" s="228">
        <v>1</v>
      </c>
      <c r="BC26" s="228"/>
      <c r="BD26" s="228"/>
      <c r="BE26" s="228"/>
      <c r="BF26" s="228"/>
      <c r="BG26" s="228"/>
      <c r="BH26" s="228"/>
      <c r="BJ26" s="48">
        <f t="shared" si="37"/>
        <v>0</v>
      </c>
      <c r="BK26" s="51"/>
      <c r="BL26" s="228">
        <v>50</v>
      </c>
      <c r="BM26" s="228"/>
      <c r="BO26" s="128">
        <v>8.0619999999999994</v>
      </c>
      <c r="BP26" s="98">
        <f>BO26*D26</f>
        <v>0</v>
      </c>
    </row>
    <row r="27" spans="1:68" ht="20.100000000000001" customHeight="1">
      <c r="A27" s="9"/>
      <c r="B27" s="9"/>
      <c r="C27" s="57"/>
      <c r="F27" s="129">
        <f>SUM(F12:F26)</f>
        <v>0</v>
      </c>
      <c r="G27" s="3"/>
      <c r="H27" s="31">
        <f>SUM(H12:H26)</f>
        <v>0</v>
      </c>
      <c r="I27" s="31">
        <f t="shared" ref="I27:U27" si="44">SUM(I12:I26)</f>
        <v>0</v>
      </c>
      <c r="J27" s="31">
        <f t="shared" si="44"/>
        <v>0</v>
      </c>
      <c r="K27" s="31">
        <f t="shared" si="44"/>
        <v>0</v>
      </c>
      <c r="L27" s="31">
        <f t="shared" si="44"/>
        <v>0</v>
      </c>
      <c r="M27" s="31">
        <f t="shared" si="44"/>
        <v>0</v>
      </c>
      <c r="N27" s="31">
        <f t="shared" si="44"/>
        <v>0</v>
      </c>
      <c r="O27" s="31">
        <f t="shared" si="44"/>
        <v>0</v>
      </c>
      <c r="P27" s="31">
        <f t="shared" si="44"/>
        <v>0</v>
      </c>
      <c r="Q27" s="31">
        <f t="shared" si="44"/>
        <v>0</v>
      </c>
      <c r="R27" s="31">
        <f t="shared" si="44"/>
        <v>0</v>
      </c>
      <c r="S27" s="31">
        <f t="shared" si="44"/>
        <v>0</v>
      </c>
      <c r="T27" s="31">
        <f t="shared" si="44"/>
        <v>0</v>
      </c>
      <c r="U27" s="31">
        <f t="shared" si="44"/>
        <v>0</v>
      </c>
      <c r="V27" s="3"/>
      <c r="W27" s="13">
        <f>SUM(W12:W26)</f>
        <v>0</v>
      </c>
      <c r="X27" s="13">
        <f t="shared" ref="X27:AC27" si="45">SUM(X12:X26)</f>
        <v>0</v>
      </c>
      <c r="Y27" s="13">
        <f t="shared" si="45"/>
        <v>0</v>
      </c>
      <c r="Z27" s="13">
        <f t="shared" si="45"/>
        <v>0</v>
      </c>
      <c r="AA27" s="13">
        <f t="shared" si="45"/>
        <v>0</v>
      </c>
      <c r="AB27" s="13">
        <f t="shared" si="45"/>
        <v>0</v>
      </c>
      <c r="AC27" s="13">
        <f t="shared" si="45"/>
        <v>0</v>
      </c>
      <c r="AD27" s="21"/>
      <c r="AE27" s="21"/>
      <c r="AF27" s="21"/>
      <c r="AG27" s="21"/>
      <c r="AH27" s="21"/>
      <c r="AI27" s="21"/>
      <c r="AJ27" s="21"/>
      <c r="AK27" s="3"/>
      <c r="AL27" s="13">
        <f t="shared" ref="AL27:AU27" si="46">SUM(AL12:AL26)</f>
        <v>0</v>
      </c>
      <c r="AM27" s="13">
        <f t="shared" si="46"/>
        <v>0</v>
      </c>
      <c r="AN27" s="13">
        <f t="shared" si="46"/>
        <v>0</v>
      </c>
      <c r="AO27" s="13">
        <f t="shared" si="46"/>
        <v>0</v>
      </c>
      <c r="AP27" s="13">
        <f t="shared" si="46"/>
        <v>0</v>
      </c>
      <c r="AQ27" s="13">
        <f t="shared" si="46"/>
        <v>0</v>
      </c>
      <c r="AR27" s="13">
        <f t="shared" si="46"/>
        <v>0</v>
      </c>
      <c r="AS27" s="13">
        <f t="shared" si="46"/>
        <v>0</v>
      </c>
      <c r="AT27" s="13">
        <f t="shared" si="46"/>
        <v>0</v>
      </c>
      <c r="AU27" s="13">
        <f t="shared" si="46"/>
        <v>0</v>
      </c>
      <c r="AV27" s="13">
        <f>SUM(AV12:AV26)</f>
        <v>0</v>
      </c>
      <c r="AW27" s="3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J27" s="13">
        <f>SUM(BJ12:BJ26)</f>
        <v>0</v>
      </c>
      <c r="BK27" s="13">
        <f>SUM(BK12:BK26)</f>
        <v>0</v>
      </c>
      <c r="BL27" s="21"/>
      <c r="BM27" s="21"/>
      <c r="BO27" s="51"/>
      <c r="BP27" s="100">
        <f>SUM(BP12:BP26)</f>
        <v>0</v>
      </c>
    </row>
  </sheetData>
  <mergeCells count="7">
    <mergeCell ref="BJ10:BK10"/>
    <mergeCell ref="BO10:BP10"/>
    <mergeCell ref="H1:L1"/>
    <mergeCell ref="A5:A6"/>
    <mergeCell ref="H6:L6"/>
    <mergeCell ref="W10:AC10"/>
    <mergeCell ref="AL10:AV10"/>
  </mergeCells>
  <hyperlinks>
    <hyperlink ref="A23" r:id="rId1" xr:uid="{464C0A5F-3E0B-4BE4-A1C8-32CFB6BB851C}"/>
    <hyperlink ref="A22" r:id="rId2" xr:uid="{F52119DB-2320-47F3-8E36-C1DBB5A72BAB}"/>
    <hyperlink ref="A21" r:id="rId3" xr:uid="{6F6D1420-5865-419D-B7F7-13C1A491DF86}"/>
    <hyperlink ref="A20" r:id="rId4" xr:uid="{14B88791-1A4A-4392-B385-5A4678D095C3}"/>
    <hyperlink ref="A19" r:id="rId5" xr:uid="{4021DA5A-4502-4BB7-9EAB-44CD678E6083}"/>
    <hyperlink ref="A18" r:id="rId6" xr:uid="{0BD7AE36-192A-4BFD-8E16-1D58DF4A0586}"/>
    <hyperlink ref="A17" r:id="rId7" xr:uid="{A3A22315-16AB-4573-9A31-19B922A88928}"/>
    <hyperlink ref="A12" r:id="rId8" xr:uid="{775C06A0-6A08-42B8-A6D4-D1F22D4CE3B4}"/>
    <hyperlink ref="A13" r:id="rId9" xr:uid="{96B1CC3B-5A60-429C-B0DE-FABB3511718F}"/>
    <hyperlink ref="A14" r:id="rId10" xr:uid="{97EECDFB-ADF5-4559-917C-5CCB488B245A}"/>
    <hyperlink ref="A15" r:id="rId11" xr:uid="{B4BD72C0-FDD3-4C42-98B6-AE7F08EEFE45}"/>
    <hyperlink ref="A16" r:id="rId12" xr:uid="{8C9AAC0F-CC7C-4F6B-9B69-01C5424544CF}"/>
    <hyperlink ref="A24" r:id="rId13" display="Pack TribeLine Pockets (PE/PU)" xr:uid="{6855BDFD-8BF0-44F0-993F-09E73D26E398}"/>
  </hyperlinks>
  <pageMargins left="0.7" right="0.7" top="0.75" bottom="0.75" header="0.3" footer="0.3"/>
  <pageSetup paperSize="9" orientation="portrait" r:id="rId14"/>
  <drawing r:id="rId1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A2566-AB09-4815-B28C-5D6CA366FEAF}">
  <sheetPr codeName="Feuil6">
    <tabColor rgb="FFFF0000"/>
  </sheetPr>
  <dimension ref="A1:BN52"/>
  <sheetViews>
    <sheetView zoomScale="70" zoomScaleNormal="70" workbookViewId="0">
      <pane xSplit="1" ySplit="10" topLeftCell="B25" activePane="bottomRight" state="frozenSplit"/>
      <selection pane="topRight" activeCell="J1" sqref="J1"/>
      <selection pane="bottomLeft" activeCell="A11" sqref="A11"/>
      <selection pane="bottomRight" activeCell="D29" sqref="D29"/>
    </sheetView>
  </sheetViews>
  <sheetFormatPr baseColWidth="10" defaultRowHeight="15"/>
  <cols>
    <col min="1" max="1" width="56.42578125" customWidth="1"/>
    <col min="3" max="3" width="13.28515625" bestFit="1" customWidth="1"/>
    <col min="4" max="4" width="14.7109375" bestFit="1" customWidth="1"/>
    <col min="28" max="28" width="11.42578125" customWidth="1"/>
    <col min="29" max="35" width="11.42578125" hidden="1" customWidth="1"/>
    <col min="48" max="58" width="11.42578125" hidden="1" customWidth="1"/>
    <col min="62" max="63" width="11.42578125" hidden="1" customWidth="1"/>
  </cols>
  <sheetData>
    <row r="1" spans="1:66" s="1" customFormat="1" ht="20.100000000000001" customHeight="1">
      <c r="C1" s="41" t="s">
        <v>47</v>
      </c>
      <c r="D1" s="42" t="s">
        <v>254</v>
      </c>
      <c r="F1" s="9"/>
      <c r="G1" s="9"/>
      <c r="H1" s="475" t="s">
        <v>42</v>
      </c>
      <c r="I1" s="475"/>
      <c r="J1" s="475"/>
      <c r="K1" s="475"/>
      <c r="L1" s="506"/>
      <c r="T1" s="9"/>
      <c r="U1" s="9"/>
      <c r="V1" s="481" t="s">
        <v>70</v>
      </c>
      <c r="W1" s="481"/>
      <c r="X1" s="482"/>
      <c r="Y1" s="154">
        <f>BN25+BN52+BN40+BN48</f>
        <v>0</v>
      </c>
      <c r="AB1" s="9"/>
      <c r="AC1" s="9"/>
      <c r="AD1" s="9"/>
      <c r="AE1" s="9"/>
      <c r="AF1" s="9"/>
      <c r="AG1" s="9"/>
      <c r="AH1" s="9"/>
      <c r="AI1" s="9"/>
      <c r="BF1" s="9"/>
      <c r="BH1" s="9"/>
      <c r="BI1" s="9"/>
      <c r="BJ1" s="9"/>
      <c r="BK1" s="9"/>
    </row>
    <row r="2" spans="1:66" s="1" customFormat="1" ht="21" customHeight="1">
      <c r="A2" s="43" t="s">
        <v>41</v>
      </c>
      <c r="B2" s="43"/>
      <c r="C2" s="50">
        <f>F25+F52+F40+F48</f>
        <v>0</v>
      </c>
      <c r="D2" s="81">
        <v>0</v>
      </c>
      <c r="F2" s="9"/>
      <c r="G2" s="9"/>
      <c r="H2" s="87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24" t="s">
        <v>62</v>
      </c>
      <c r="T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BF2" s="9"/>
      <c r="BH2" s="9"/>
      <c r="BI2" s="9"/>
      <c r="BJ2" s="9"/>
      <c r="BK2" s="9"/>
    </row>
    <row r="3" spans="1:66" s="1" customFormat="1" ht="19.5" customHeight="1">
      <c r="A3" s="40"/>
      <c r="B3" s="40"/>
      <c r="C3" s="40"/>
      <c r="D3" s="40"/>
      <c r="E3" s="3"/>
      <c r="G3" s="9"/>
      <c r="H3" s="37">
        <f>V25+V52+V40+V48</f>
        <v>0</v>
      </c>
      <c r="I3" s="37">
        <f t="shared" ref="I3:N3" si="0">W25+W52+W40+W48</f>
        <v>0</v>
      </c>
      <c r="J3" s="37">
        <f t="shared" si="0"/>
        <v>0</v>
      </c>
      <c r="K3" s="37">
        <f t="shared" si="0"/>
        <v>0</v>
      </c>
      <c r="L3" s="37">
        <f t="shared" si="0"/>
        <v>0</v>
      </c>
      <c r="M3" s="37">
        <f t="shared" si="0"/>
        <v>0</v>
      </c>
      <c r="N3" s="37">
        <f t="shared" si="0"/>
        <v>0</v>
      </c>
      <c r="O3" s="85">
        <f>SUM(H3:N3)</f>
        <v>0</v>
      </c>
      <c r="U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BG3" s="9"/>
      <c r="BH3" s="9"/>
      <c r="BI3" s="9"/>
      <c r="BJ3" s="9"/>
      <c r="BK3" s="9"/>
    </row>
    <row r="4" spans="1:66" s="1" customFormat="1" ht="19.5" customHeight="1">
      <c r="A4" s="40"/>
      <c r="B4" s="40"/>
      <c r="C4" s="40"/>
      <c r="D4" s="40"/>
      <c r="E4" s="3"/>
      <c r="G4" s="9"/>
      <c r="H4" s="46"/>
      <c r="I4" s="46"/>
      <c r="J4" s="46"/>
      <c r="K4" s="46"/>
      <c r="L4" s="46"/>
      <c r="M4" s="46"/>
      <c r="N4" s="46"/>
      <c r="U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BG4" s="9"/>
      <c r="BH4" s="9"/>
      <c r="BI4" s="9"/>
      <c r="BJ4" s="9"/>
      <c r="BK4" s="9"/>
    </row>
    <row r="5" spans="1:66" s="1" customFormat="1" ht="19.5" customHeight="1">
      <c r="A5" s="510" t="s">
        <v>952</v>
      </c>
      <c r="B5" s="40"/>
      <c r="C5" s="40"/>
      <c r="D5" s="64"/>
      <c r="E5" s="3"/>
      <c r="F5" s="33"/>
      <c r="G5" s="9"/>
      <c r="H5" s="33"/>
      <c r="I5" s="33"/>
      <c r="U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BG5" s="9"/>
      <c r="BH5" s="9"/>
      <c r="BI5" s="9"/>
      <c r="BJ5" s="9"/>
      <c r="BK5" s="9"/>
    </row>
    <row r="6" spans="1:66" s="1" customFormat="1" ht="19.5" customHeight="1">
      <c r="A6" s="510"/>
      <c r="B6" s="375" t="s">
        <v>925</v>
      </c>
      <c r="C6" s="40"/>
      <c r="D6" s="40"/>
      <c r="E6" s="3"/>
      <c r="G6" s="9"/>
      <c r="H6" s="475" t="s">
        <v>779</v>
      </c>
      <c r="I6" s="475"/>
      <c r="J6" s="475"/>
      <c r="K6" s="475"/>
      <c r="L6" s="475"/>
      <c r="R6" s="9"/>
      <c r="S6" s="9"/>
      <c r="T6" s="9"/>
      <c r="U6" s="9"/>
      <c r="V6" s="475" t="s">
        <v>780</v>
      </c>
      <c r="W6" s="475"/>
      <c r="X6" s="475"/>
      <c r="Y6" s="9"/>
      <c r="Z6" s="9"/>
      <c r="AA6" s="75"/>
      <c r="AB6" s="9"/>
      <c r="AC6" s="9"/>
      <c r="AD6" s="9"/>
      <c r="AE6" s="9"/>
      <c r="AF6" s="9"/>
      <c r="AG6" s="9"/>
      <c r="AH6" s="9"/>
      <c r="AI6" s="9"/>
      <c r="AJ6" s="9"/>
      <c r="BG6" s="9"/>
      <c r="BH6" s="9"/>
      <c r="BI6" s="9"/>
      <c r="BJ6" s="9"/>
      <c r="BK6" s="9"/>
    </row>
    <row r="7" spans="1:66" s="1" customFormat="1" ht="19.5" customHeight="1">
      <c r="A7" s="244"/>
      <c r="B7" s="40"/>
      <c r="C7" s="40"/>
      <c r="D7" s="40"/>
      <c r="E7" s="3"/>
      <c r="H7" s="86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24" t="s">
        <v>62</v>
      </c>
      <c r="U7" s="9"/>
      <c r="V7" s="118" t="s">
        <v>50</v>
      </c>
      <c r="W7" s="119" t="s">
        <v>52</v>
      </c>
      <c r="X7" s="120" t="s">
        <v>62</v>
      </c>
      <c r="Y7" s="9"/>
      <c r="Z7" s="9"/>
      <c r="AA7" s="9"/>
      <c r="AB7" s="9"/>
      <c r="AC7" s="9"/>
      <c r="AD7" s="9"/>
      <c r="AE7" s="9"/>
      <c r="AF7" s="9"/>
      <c r="BH7" s="9"/>
      <c r="BI7" s="9"/>
      <c r="BJ7" s="9"/>
      <c r="BK7" s="9"/>
    </row>
    <row r="8" spans="1:66" s="1" customFormat="1" ht="19.5" customHeight="1">
      <c r="A8" s="250" t="s">
        <v>512</v>
      </c>
      <c r="B8" s="40"/>
      <c r="C8" s="40"/>
      <c r="D8" s="40"/>
      <c r="E8" s="3"/>
      <c r="F8" s="33"/>
      <c r="H8" s="37">
        <f>AK25+AK52+AK40+AK48</f>
        <v>0</v>
      </c>
      <c r="I8" s="37">
        <f t="shared" ref="I8:R8" si="1">AL25+AL52+AL40+AL48</f>
        <v>0</v>
      </c>
      <c r="J8" s="37">
        <f t="shared" si="1"/>
        <v>0</v>
      </c>
      <c r="K8" s="37">
        <f t="shared" si="1"/>
        <v>0</v>
      </c>
      <c r="L8" s="37">
        <f t="shared" si="1"/>
        <v>0</v>
      </c>
      <c r="M8" s="37">
        <f t="shared" si="1"/>
        <v>0</v>
      </c>
      <c r="N8" s="37">
        <f t="shared" si="1"/>
        <v>0</v>
      </c>
      <c r="O8" s="37">
        <f t="shared" si="1"/>
        <v>0</v>
      </c>
      <c r="P8" s="37">
        <f t="shared" si="1"/>
        <v>0</v>
      </c>
      <c r="Q8" s="37">
        <f t="shared" si="1"/>
        <v>0</v>
      </c>
      <c r="R8" s="37">
        <f t="shared" si="1"/>
        <v>0</v>
      </c>
      <c r="S8" s="97">
        <f>SUM(H8:R8)</f>
        <v>0</v>
      </c>
      <c r="U8" s="9"/>
      <c r="V8" s="156">
        <f>BH25+BH52+BH40+BH48</f>
        <v>0</v>
      </c>
      <c r="W8" s="156">
        <f>BI25+BI52+BI40+BI48</f>
        <v>0</v>
      </c>
      <c r="X8" s="85">
        <f>SUM(V8:W8)</f>
        <v>0</v>
      </c>
      <c r="Y8" s="9"/>
      <c r="Z8" s="9"/>
      <c r="AA8" s="9"/>
      <c r="AB8" s="9"/>
      <c r="AC8" s="9"/>
      <c r="AD8" s="9"/>
      <c r="AE8" s="9"/>
      <c r="AF8" s="9"/>
      <c r="BH8" s="9"/>
      <c r="BI8" s="9"/>
      <c r="BJ8" s="9"/>
      <c r="BK8" s="9"/>
    </row>
    <row r="9" spans="1:66" s="1" customFormat="1" ht="17.25" customHeight="1">
      <c r="A9" s="250"/>
      <c r="B9" s="40"/>
      <c r="G9" s="9"/>
      <c r="N9" s="2"/>
      <c r="U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BG9" s="9"/>
      <c r="BH9" s="9"/>
      <c r="BI9" s="9"/>
      <c r="BJ9" s="9"/>
      <c r="BK9" s="9"/>
    </row>
    <row r="10" spans="1:66" s="1" customFormat="1" ht="117.75" customHeight="1">
      <c r="A10" s="45"/>
      <c r="B10" s="142" t="s">
        <v>203</v>
      </c>
      <c r="C10" s="38" t="s">
        <v>30</v>
      </c>
      <c r="D10" s="38" t="s">
        <v>31</v>
      </c>
      <c r="E10" s="38" t="s">
        <v>32</v>
      </c>
      <c r="F10" s="38" t="s">
        <v>33</v>
      </c>
      <c r="G10" s="9"/>
      <c r="H10" s="304" t="s">
        <v>741</v>
      </c>
      <c r="I10" s="281" t="s">
        <v>132</v>
      </c>
      <c r="J10" s="283" t="s">
        <v>371</v>
      </c>
      <c r="K10" s="287" t="s">
        <v>44</v>
      </c>
      <c r="L10" s="289" t="s">
        <v>45</v>
      </c>
      <c r="M10" s="204" t="s">
        <v>746</v>
      </c>
      <c r="N10" s="138" t="s">
        <v>202</v>
      </c>
      <c r="O10" s="301" t="s">
        <v>156</v>
      </c>
      <c r="P10" s="293" t="s">
        <v>376</v>
      </c>
      <c r="Q10" s="295" t="s">
        <v>131</v>
      </c>
      <c r="R10" s="5" t="s">
        <v>224</v>
      </c>
      <c r="S10" s="20"/>
      <c r="T10" s="20"/>
      <c r="U10" s="9"/>
      <c r="V10" s="476" t="s">
        <v>34</v>
      </c>
      <c r="W10" s="477"/>
      <c r="X10" s="477"/>
      <c r="Y10" s="477"/>
      <c r="Z10" s="477"/>
      <c r="AA10" s="477"/>
      <c r="AB10" s="478"/>
      <c r="AC10" s="36"/>
      <c r="AD10" s="9"/>
      <c r="AE10" s="9"/>
      <c r="AF10" s="9"/>
      <c r="AG10" s="9"/>
      <c r="AH10" s="9"/>
      <c r="AI10" s="9"/>
      <c r="AJ10" s="9"/>
      <c r="AK10" s="489" t="s">
        <v>59</v>
      </c>
      <c r="AL10" s="490"/>
      <c r="AM10" s="490"/>
      <c r="AN10" s="490"/>
      <c r="AO10" s="490"/>
      <c r="AP10" s="490"/>
      <c r="AQ10" s="490"/>
      <c r="AR10" s="490"/>
      <c r="AS10" s="490"/>
      <c r="AT10" s="490"/>
      <c r="AU10" s="490"/>
      <c r="BG10" s="9"/>
      <c r="BH10" s="479" t="s">
        <v>65</v>
      </c>
      <c r="BI10" s="480"/>
      <c r="BJ10" s="9"/>
      <c r="BK10" s="9"/>
      <c r="BM10" s="473" t="s">
        <v>67</v>
      </c>
      <c r="BN10" s="473"/>
    </row>
    <row r="11" spans="1:66" s="1" customFormat="1" ht="20.100000000000001" customHeight="1">
      <c r="A11" s="28" t="s">
        <v>993</v>
      </c>
      <c r="B11" s="16"/>
      <c r="C11" s="16"/>
      <c r="D11" s="16"/>
      <c r="E11" s="12"/>
      <c r="F11" s="12"/>
      <c r="G11" s="9"/>
      <c r="H11" s="16"/>
      <c r="I11" s="16"/>
      <c r="J11" s="16"/>
      <c r="K11" s="16"/>
      <c r="L11" s="16"/>
      <c r="M11" s="16"/>
      <c r="N11" s="17"/>
      <c r="O11" s="16"/>
      <c r="P11" s="16"/>
      <c r="Q11" s="16"/>
      <c r="R11" s="16"/>
      <c r="S11" s="16"/>
      <c r="T11" s="16"/>
      <c r="U11" s="9"/>
      <c r="V11" s="6" t="s">
        <v>61</v>
      </c>
      <c r="W11" s="6" t="s">
        <v>20</v>
      </c>
      <c r="X11" s="6" t="s">
        <v>21</v>
      </c>
      <c r="Y11" s="6" t="s">
        <v>22</v>
      </c>
      <c r="Z11" s="6" t="s">
        <v>23</v>
      </c>
      <c r="AA11" s="6" t="s">
        <v>6</v>
      </c>
      <c r="AB11" s="6" t="s">
        <v>24</v>
      </c>
      <c r="AC11" s="13" t="s">
        <v>61</v>
      </c>
      <c r="AD11" s="13" t="s">
        <v>20</v>
      </c>
      <c r="AE11" s="13" t="s">
        <v>21</v>
      </c>
      <c r="AF11" s="13" t="s">
        <v>22</v>
      </c>
      <c r="AG11" s="13" t="s">
        <v>23</v>
      </c>
      <c r="AH11" s="13" t="s">
        <v>6</v>
      </c>
      <c r="AI11" s="13" t="s">
        <v>24</v>
      </c>
      <c r="AJ11" s="9"/>
      <c r="AK11" s="6" t="s">
        <v>48</v>
      </c>
      <c r="AL11" s="6" t="s">
        <v>49</v>
      </c>
      <c r="AM11" s="6" t="s">
        <v>50</v>
      </c>
      <c r="AN11" s="6" t="s">
        <v>52</v>
      </c>
      <c r="AO11" s="6" t="s">
        <v>54</v>
      </c>
      <c r="AP11" s="6" t="s">
        <v>55</v>
      </c>
      <c r="AQ11" s="6" t="s">
        <v>56</v>
      </c>
      <c r="AR11" s="6" t="s">
        <v>57</v>
      </c>
      <c r="AS11" s="6" t="s">
        <v>58</v>
      </c>
      <c r="AT11" s="6" t="s">
        <v>239</v>
      </c>
      <c r="AU11" s="6" t="s">
        <v>240</v>
      </c>
      <c r="AV11" s="13" t="s">
        <v>48</v>
      </c>
      <c r="AW11" s="13" t="s">
        <v>49</v>
      </c>
      <c r="AX11" s="13" t="s">
        <v>50</v>
      </c>
      <c r="AY11" s="13" t="s">
        <v>52</v>
      </c>
      <c r="AZ11" s="13" t="s">
        <v>54</v>
      </c>
      <c r="BA11" s="13" t="s">
        <v>55</v>
      </c>
      <c r="BB11" s="13" t="s">
        <v>56</v>
      </c>
      <c r="BC11" s="13" t="s">
        <v>57</v>
      </c>
      <c r="BD11" s="13" t="s">
        <v>58</v>
      </c>
      <c r="BE11" s="13" t="s">
        <v>239</v>
      </c>
      <c r="BF11" s="13" t="s">
        <v>240</v>
      </c>
      <c r="BG11" s="9"/>
      <c r="BH11" s="316" t="s">
        <v>50</v>
      </c>
      <c r="BI11" s="317" t="s">
        <v>52</v>
      </c>
      <c r="BJ11" s="13" t="s">
        <v>50</v>
      </c>
      <c r="BK11" s="13" t="s">
        <v>52</v>
      </c>
      <c r="BM11" s="318" t="s">
        <v>68</v>
      </c>
      <c r="BN11" s="318" t="s">
        <v>69</v>
      </c>
    </row>
    <row r="12" spans="1:66">
      <c r="A12" s="267" t="s">
        <v>495</v>
      </c>
      <c r="B12" s="19" t="s">
        <v>61</v>
      </c>
      <c r="C12" s="19">
        <v>5</v>
      </c>
      <c r="D12" s="130">
        <f t="shared" ref="D12:D19" si="2">SUM(H12:T12)</f>
        <v>0</v>
      </c>
      <c r="E12" s="8">
        <v>27.5</v>
      </c>
      <c r="F12" s="8">
        <f t="shared" ref="F12:F19" si="3">D12*E12*(100-$D$2)/100</f>
        <v>0</v>
      </c>
      <c r="H12" s="305"/>
      <c r="I12" s="282"/>
      <c r="J12" s="284"/>
      <c r="K12" s="288"/>
      <c r="L12" s="290"/>
      <c r="M12" s="204"/>
      <c r="N12" s="25"/>
      <c r="O12" s="59"/>
      <c r="P12" s="293"/>
      <c r="Q12" s="295"/>
      <c r="R12" s="5"/>
      <c r="S12" s="20"/>
      <c r="T12" s="20"/>
      <c r="V12" s="59">
        <f>AC12*D12</f>
        <v>0</v>
      </c>
      <c r="W12" s="20"/>
      <c r="X12" s="20"/>
      <c r="Y12" s="20"/>
      <c r="Z12" s="20"/>
      <c r="AA12" s="20"/>
      <c r="AB12" s="20"/>
      <c r="AC12" s="59">
        <v>5</v>
      </c>
      <c r="AD12" s="59"/>
      <c r="AE12" s="59"/>
      <c r="AF12" s="59"/>
      <c r="AG12" s="59"/>
      <c r="AH12" s="59"/>
      <c r="AI12" s="59"/>
      <c r="AJ12" s="9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9"/>
      <c r="BH12" s="59">
        <f>BJ12*D12</f>
        <v>0</v>
      </c>
      <c r="BI12" s="20"/>
      <c r="BJ12" s="59">
        <v>10</v>
      </c>
      <c r="BK12" s="20"/>
      <c r="BL12" s="1"/>
      <c r="BM12" s="243">
        <v>0.1</v>
      </c>
      <c r="BN12" s="98">
        <f t="shared" ref="BN12:BN18" si="4">BM12*D12</f>
        <v>0</v>
      </c>
    </row>
    <row r="13" spans="1:66">
      <c r="A13" s="267" t="s">
        <v>493</v>
      </c>
      <c r="B13" s="19" t="s">
        <v>20</v>
      </c>
      <c r="C13" s="19">
        <v>5</v>
      </c>
      <c r="D13" s="130">
        <f t="shared" si="2"/>
        <v>0</v>
      </c>
      <c r="E13" s="8">
        <v>40</v>
      </c>
      <c r="F13" s="8">
        <f t="shared" si="3"/>
        <v>0</v>
      </c>
      <c r="H13" s="305"/>
      <c r="I13" s="282"/>
      <c r="J13" s="284"/>
      <c r="K13" s="288"/>
      <c r="L13" s="290"/>
      <c r="M13" s="204"/>
      <c r="N13" s="25"/>
      <c r="O13" s="59"/>
      <c r="P13" s="293"/>
      <c r="Q13" s="295"/>
      <c r="R13" s="5"/>
      <c r="S13" s="20"/>
      <c r="T13" s="20"/>
      <c r="V13" s="20"/>
      <c r="W13" s="59">
        <f>AD13*$D13</f>
        <v>0</v>
      </c>
      <c r="X13" s="20"/>
      <c r="Y13" s="20"/>
      <c r="Z13" s="20"/>
      <c r="AA13" s="20"/>
      <c r="AB13" s="20"/>
      <c r="AC13" s="59"/>
      <c r="AD13" s="59">
        <v>5</v>
      </c>
      <c r="AE13" s="59"/>
      <c r="AF13" s="59"/>
      <c r="AG13" s="59"/>
      <c r="AH13" s="59"/>
      <c r="AI13" s="59"/>
      <c r="AJ13" s="9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9"/>
      <c r="BH13" s="59">
        <f t="shared" ref="BH13:BH23" si="5">BJ13*D13</f>
        <v>0</v>
      </c>
      <c r="BI13" s="20"/>
      <c r="BJ13" s="59">
        <v>10</v>
      </c>
      <c r="BK13" s="20"/>
      <c r="BL13" s="1"/>
      <c r="BM13" s="243">
        <v>0.24</v>
      </c>
      <c r="BN13" s="98">
        <f t="shared" si="4"/>
        <v>0</v>
      </c>
    </row>
    <row r="14" spans="1:66">
      <c r="A14" s="267" t="s">
        <v>494</v>
      </c>
      <c r="B14" s="19" t="s">
        <v>20</v>
      </c>
      <c r="C14" s="19">
        <v>5</v>
      </c>
      <c r="D14" s="130">
        <f t="shared" si="2"/>
        <v>0</v>
      </c>
      <c r="E14" s="8">
        <v>40</v>
      </c>
      <c r="F14" s="8">
        <f t="shared" si="3"/>
        <v>0</v>
      </c>
      <c r="H14" s="305"/>
      <c r="I14" s="282"/>
      <c r="J14" s="284"/>
      <c r="K14" s="288"/>
      <c r="L14" s="290"/>
      <c r="M14" s="204"/>
      <c r="N14" s="25"/>
      <c r="O14" s="59"/>
      <c r="P14" s="293"/>
      <c r="Q14" s="295"/>
      <c r="R14" s="5"/>
      <c r="S14" s="20"/>
      <c r="T14" s="20"/>
      <c r="V14" s="20"/>
      <c r="W14" s="59">
        <f>AD14*$D14</f>
        <v>0</v>
      </c>
      <c r="X14" s="20"/>
      <c r="Y14" s="20"/>
      <c r="Z14" s="20"/>
      <c r="AA14" s="20"/>
      <c r="AB14" s="20"/>
      <c r="AC14" s="59"/>
      <c r="AD14" s="59">
        <v>5</v>
      </c>
      <c r="AE14" s="59"/>
      <c r="AF14" s="59"/>
      <c r="AG14" s="59"/>
      <c r="AH14" s="59"/>
      <c r="AI14" s="59"/>
      <c r="AJ14" s="9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9"/>
      <c r="BH14" s="59">
        <f t="shared" si="5"/>
        <v>0</v>
      </c>
      <c r="BI14" s="20"/>
      <c r="BJ14" s="59">
        <v>10</v>
      </c>
      <c r="BK14" s="20"/>
      <c r="BL14" s="1"/>
      <c r="BM14" s="243">
        <v>0.25</v>
      </c>
      <c r="BN14" s="98">
        <f t="shared" si="4"/>
        <v>0</v>
      </c>
    </row>
    <row r="15" spans="1:66">
      <c r="A15" s="267" t="s">
        <v>489</v>
      </c>
      <c r="B15" s="19" t="s">
        <v>21</v>
      </c>
      <c r="C15" s="19">
        <v>5</v>
      </c>
      <c r="D15" s="130">
        <f t="shared" si="2"/>
        <v>0</v>
      </c>
      <c r="E15" s="8">
        <v>50</v>
      </c>
      <c r="F15" s="8">
        <f t="shared" si="3"/>
        <v>0</v>
      </c>
      <c r="H15" s="305"/>
      <c r="I15" s="282"/>
      <c r="J15" s="284"/>
      <c r="K15" s="288"/>
      <c r="L15" s="290"/>
      <c r="M15" s="204"/>
      <c r="N15" s="25"/>
      <c r="O15" s="59"/>
      <c r="P15" s="293"/>
      <c r="Q15" s="295"/>
      <c r="R15" s="5"/>
      <c r="S15" s="20"/>
      <c r="T15" s="20"/>
      <c r="V15" s="20"/>
      <c r="W15" s="20"/>
      <c r="X15" s="59">
        <f t="shared" ref="X15:X18" si="6">AE15*$D15</f>
        <v>0</v>
      </c>
      <c r="Y15" s="20"/>
      <c r="Z15" s="20"/>
      <c r="AA15" s="20"/>
      <c r="AB15" s="20"/>
      <c r="AC15" s="59"/>
      <c r="AD15" s="59"/>
      <c r="AE15" s="59">
        <v>5</v>
      </c>
      <c r="AF15" s="59"/>
      <c r="AG15" s="59"/>
      <c r="AH15" s="59"/>
      <c r="AI15" s="59"/>
      <c r="AJ15" s="9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9"/>
      <c r="BH15" s="59">
        <f t="shared" si="5"/>
        <v>0</v>
      </c>
      <c r="BI15" s="20"/>
      <c r="BJ15" s="59">
        <v>10</v>
      </c>
      <c r="BK15" s="20"/>
      <c r="BL15" s="1"/>
      <c r="BM15" s="243">
        <v>0.37</v>
      </c>
      <c r="BN15" s="98">
        <f t="shared" si="4"/>
        <v>0</v>
      </c>
    </row>
    <row r="16" spans="1:66">
      <c r="A16" s="267" t="s">
        <v>490</v>
      </c>
      <c r="B16" s="19" t="s">
        <v>21</v>
      </c>
      <c r="C16" s="19">
        <v>5</v>
      </c>
      <c r="D16" s="130">
        <f t="shared" si="2"/>
        <v>0</v>
      </c>
      <c r="E16" s="8">
        <v>50</v>
      </c>
      <c r="F16" s="8">
        <f t="shared" si="3"/>
        <v>0</v>
      </c>
      <c r="H16" s="305"/>
      <c r="I16" s="282"/>
      <c r="J16" s="284"/>
      <c r="K16" s="288"/>
      <c r="L16" s="290"/>
      <c r="M16" s="204"/>
      <c r="N16" s="25"/>
      <c r="O16" s="59"/>
      <c r="P16" s="293"/>
      <c r="Q16" s="295"/>
      <c r="R16" s="5"/>
      <c r="S16" s="20"/>
      <c r="T16" s="20"/>
      <c r="V16" s="20"/>
      <c r="W16" s="20"/>
      <c r="X16" s="59">
        <f t="shared" si="6"/>
        <v>0</v>
      </c>
      <c r="Y16" s="20"/>
      <c r="Z16" s="20"/>
      <c r="AA16" s="20"/>
      <c r="AB16" s="20"/>
      <c r="AC16" s="59"/>
      <c r="AD16" s="59"/>
      <c r="AE16" s="59">
        <v>5</v>
      </c>
      <c r="AF16" s="59"/>
      <c r="AG16" s="59"/>
      <c r="AH16" s="59"/>
      <c r="AI16" s="59"/>
      <c r="AJ16" s="9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9"/>
      <c r="BH16" s="59">
        <f t="shared" si="5"/>
        <v>0</v>
      </c>
      <c r="BI16" s="20"/>
      <c r="BJ16" s="59">
        <v>10</v>
      </c>
      <c r="BK16" s="20"/>
      <c r="BL16" s="1"/>
      <c r="BM16" s="243">
        <v>0.46</v>
      </c>
      <c r="BN16" s="98">
        <f t="shared" si="4"/>
        <v>0</v>
      </c>
    </row>
    <row r="17" spans="1:66">
      <c r="A17" s="267" t="s">
        <v>491</v>
      </c>
      <c r="B17" s="19" t="s">
        <v>21</v>
      </c>
      <c r="C17" s="19">
        <v>5</v>
      </c>
      <c r="D17" s="130">
        <f t="shared" si="2"/>
        <v>0</v>
      </c>
      <c r="E17" s="8">
        <v>50</v>
      </c>
      <c r="F17" s="8">
        <f t="shared" si="3"/>
        <v>0</v>
      </c>
      <c r="H17" s="305"/>
      <c r="I17" s="282"/>
      <c r="J17" s="284"/>
      <c r="K17" s="288"/>
      <c r="L17" s="290"/>
      <c r="M17" s="204"/>
      <c r="N17" s="25"/>
      <c r="O17" s="59"/>
      <c r="P17" s="293"/>
      <c r="Q17" s="295"/>
      <c r="R17" s="5"/>
      <c r="S17" s="20"/>
      <c r="T17" s="20"/>
      <c r="V17" s="20"/>
      <c r="W17" s="20"/>
      <c r="X17" s="59">
        <f t="shared" si="6"/>
        <v>0</v>
      </c>
      <c r="Y17" s="20"/>
      <c r="Z17" s="20"/>
      <c r="AA17" s="20"/>
      <c r="AB17" s="20"/>
      <c r="AC17" s="59"/>
      <c r="AD17" s="59"/>
      <c r="AE17" s="59">
        <v>5</v>
      </c>
      <c r="AF17" s="59"/>
      <c r="AG17" s="59"/>
      <c r="AH17" s="59"/>
      <c r="AI17" s="59"/>
      <c r="AJ17" s="9"/>
      <c r="AK17" s="59">
        <f>AV17*$D17</f>
        <v>0</v>
      </c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59">
        <v>5</v>
      </c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9"/>
      <c r="BH17" s="20"/>
      <c r="BI17" s="20"/>
      <c r="BJ17" s="20"/>
      <c r="BK17" s="20"/>
      <c r="BL17" s="1"/>
      <c r="BM17" s="243">
        <v>0.47</v>
      </c>
      <c r="BN17" s="98">
        <f t="shared" si="4"/>
        <v>0</v>
      </c>
    </row>
    <row r="18" spans="1:66">
      <c r="A18" s="267" t="s">
        <v>492</v>
      </c>
      <c r="B18" s="19" t="s">
        <v>21</v>
      </c>
      <c r="C18" s="19">
        <v>5</v>
      </c>
      <c r="D18" s="130">
        <f t="shared" si="2"/>
        <v>0</v>
      </c>
      <c r="E18" s="8">
        <v>50</v>
      </c>
      <c r="F18" s="8">
        <f t="shared" si="3"/>
        <v>0</v>
      </c>
      <c r="H18" s="305"/>
      <c r="I18" s="282"/>
      <c r="J18" s="284"/>
      <c r="K18" s="288"/>
      <c r="L18" s="290"/>
      <c r="M18" s="204"/>
      <c r="N18" s="25"/>
      <c r="O18" s="59"/>
      <c r="P18" s="293"/>
      <c r="Q18" s="295"/>
      <c r="R18" s="5"/>
      <c r="S18" s="20"/>
      <c r="T18" s="20"/>
      <c r="V18" s="20"/>
      <c r="W18" s="20"/>
      <c r="X18" s="59">
        <f t="shared" si="6"/>
        <v>0</v>
      </c>
      <c r="Y18" s="20"/>
      <c r="Z18" s="20"/>
      <c r="AA18" s="20"/>
      <c r="AB18" s="20"/>
      <c r="AC18" s="59"/>
      <c r="AD18" s="59"/>
      <c r="AE18" s="59">
        <v>5</v>
      </c>
      <c r="AF18" s="59"/>
      <c r="AG18" s="59"/>
      <c r="AH18" s="59"/>
      <c r="AI18" s="59"/>
      <c r="AJ18" s="9"/>
      <c r="AK18" s="59">
        <f>AV18*$D18</f>
        <v>0</v>
      </c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59">
        <v>5</v>
      </c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9"/>
      <c r="BH18" s="20"/>
      <c r="BI18" s="20"/>
      <c r="BJ18" s="20"/>
      <c r="BK18" s="20"/>
      <c r="BL18" s="1"/>
      <c r="BM18" s="243">
        <v>0.4</v>
      </c>
      <c r="BN18" s="98">
        <f t="shared" si="4"/>
        <v>0</v>
      </c>
    </row>
    <row r="19" spans="1:66" s="1" customFormat="1">
      <c r="A19" s="267" t="s">
        <v>484</v>
      </c>
      <c r="B19" s="19" t="s">
        <v>22</v>
      </c>
      <c r="C19" s="19">
        <v>5</v>
      </c>
      <c r="D19" s="130">
        <f t="shared" si="2"/>
        <v>0</v>
      </c>
      <c r="E19" s="8">
        <v>70</v>
      </c>
      <c r="F19" s="8">
        <f t="shared" si="3"/>
        <v>0</v>
      </c>
      <c r="G19" s="9"/>
      <c r="H19" s="305"/>
      <c r="I19" s="282"/>
      <c r="J19" s="284"/>
      <c r="K19" s="288"/>
      <c r="L19" s="290"/>
      <c r="M19" s="204"/>
      <c r="N19" s="25"/>
      <c r="O19" s="59"/>
      <c r="P19" s="293"/>
      <c r="Q19" s="295"/>
      <c r="R19" s="5"/>
      <c r="S19" s="20"/>
      <c r="T19" s="20"/>
      <c r="U19" s="9"/>
      <c r="V19" s="20"/>
      <c r="W19" s="20"/>
      <c r="X19" s="20"/>
      <c r="Y19" s="59">
        <f t="shared" ref="Y19:Y24" si="7">AF19*$D19</f>
        <v>0</v>
      </c>
      <c r="Z19" s="20"/>
      <c r="AA19" s="20"/>
      <c r="AB19" s="20"/>
      <c r="AC19" s="59"/>
      <c r="AD19" s="59"/>
      <c r="AE19" s="59"/>
      <c r="AF19" s="59">
        <v>5</v>
      </c>
      <c r="AG19" s="59"/>
      <c r="AH19" s="59"/>
      <c r="AI19" s="59"/>
      <c r="AJ19" s="9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9"/>
      <c r="BH19" s="59">
        <f t="shared" si="5"/>
        <v>0</v>
      </c>
      <c r="BI19" s="20"/>
      <c r="BJ19" s="59">
        <v>15</v>
      </c>
      <c r="BK19" s="20"/>
      <c r="BM19" s="243">
        <v>0.78</v>
      </c>
      <c r="BN19" s="98">
        <f t="shared" ref="BN19" si="8">BM19*D19</f>
        <v>0</v>
      </c>
    </row>
    <row r="20" spans="1:66">
      <c r="A20" s="267" t="s">
        <v>485</v>
      </c>
      <c r="B20" s="19" t="s">
        <v>22</v>
      </c>
      <c r="C20" s="19">
        <v>5</v>
      </c>
      <c r="D20" s="130">
        <f t="shared" ref="D20:D24" si="9">SUM(H20:T20)</f>
        <v>0</v>
      </c>
      <c r="E20" s="8">
        <v>65</v>
      </c>
      <c r="F20" s="8">
        <f t="shared" ref="F20:F24" si="10">D20*E20*(100-$D$2)/100</f>
        <v>0</v>
      </c>
      <c r="H20" s="305"/>
      <c r="I20" s="282"/>
      <c r="J20" s="284"/>
      <c r="K20" s="288"/>
      <c r="L20" s="290"/>
      <c r="M20" s="204"/>
      <c r="N20" s="25"/>
      <c r="O20" s="59"/>
      <c r="P20" s="293"/>
      <c r="Q20" s="295"/>
      <c r="R20" s="5"/>
      <c r="S20" s="20"/>
      <c r="T20" s="20"/>
      <c r="V20" s="20"/>
      <c r="W20" s="20"/>
      <c r="X20" s="20"/>
      <c r="Y20" s="59">
        <f t="shared" si="7"/>
        <v>0</v>
      </c>
      <c r="Z20" s="20"/>
      <c r="AA20" s="20"/>
      <c r="AB20" s="20"/>
      <c r="AC20" s="59"/>
      <c r="AD20" s="59"/>
      <c r="AE20" s="59"/>
      <c r="AF20" s="59">
        <v>5</v>
      </c>
      <c r="AG20" s="59"/>
      <c r="AH20" s="59"/>
      <c r="AI20" s="59"/>
      <c r="AJ20" s="9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9"/>
      <c r="BH20" s="59">
        <f t="shared" si="5"/>
        <v>0</v>
      </c>
      <c r="BI20" s="20"/>
      <c r="BJ20" s="59">
        <v>15</v>
      </c>
      <c r="BK20" s="20"/>
      <c r="BL20" s="1"/>
      <c r="BM20" s="243">
        <v>0.69</v>
      </c>
      <c r="BN20" s="98">
        <f t="shared" ref="BN20:BN23" si="11">BM20*D20</f>
        <v>0</v>
      </c>
    </row>
    <row r="21" spans="1:66">
      <c r="A21" s="267" t="s">
        <v>486</v>
      </c>
      <c r="B21" s="19" t="s">
        <v>22</v>
      </c>
      <c r="C21" s="19">
        <v>5</v>
      </c>
      <c r="D21" s="130">
        <f t="shared" si="9"/>
        <v>0</v>
      </c>
      <c r="E21" s="8">
        <v>97.5</v>
      </c>
      <c r="F21" s="8">
        <f t="shared" si="10"/>
        <v>0</v>
      </c>
      <c r="H21" s="305"/>
      <c r="I21" s="282"/>
      <c r="J21" s="284"/>
      <c r="K21" s="288"/>
      <c r="L21" s="290"/>
      <c r="M21" s="204"/>
      <c r="N21" s="25"/>
      <c r="O21" s="59"/>
      <c r="P21" s="293"/>
      <c r="Q21" s="295"/>
      <c r="R21" s="5"/>
      <c r="S21" s="20"/>
      <c r="T21" s="20"/>
      <c r="V21" s="20"/>
      <c r="W21" s="20"/>
      <c r="X21" s="20"/>
      <c r="Y21" s="59">
        <f t="shared" si="7"/>
        <v>0</v>
      </c>
      <c r="Z21" s="20"/>
      <c r="AA21" s="20"/>
      <c r="AB21" s="20"/>
      <c r="AC21" s="59"/>
      <c r="AD21" s="59"/>
      <c r="AE21" s="59"/>
      <c r="AF21" s="59">
        <v>5</v>
      </c>
      <c r="AG21" s="59"/>
      <c r="AH21" s="59"/>
      <c r="AI21" s="59"/>
      <c r="AJ21" s="9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9"/>
      <c r="BH21" s="59">
        <f t="shared" si="5"/>
        <v>0</v>
      </c>
      <c r="BI21" s="20"/>
      <c r="BJ21" s="59">
        <v>15</v>
      </c>
      <c r="BK21" s="20"/>
      <c r="BL21" s="1"/>
      <c r="BM21" s="243">
        <v>1.36</v>
      </c>
      <c r="BN21" s="98">
        <f t="shared" si="11"/>
        <v>0</v>
      </c>
    </row>
    <row r="22" spans="1:66">
      <c r="A22" s="359" t="s">
        <v>487</v>
      </c>
      <c r="B22" s="19" t="s">
        <v>22</v>
      </c>
      <c r="C22" s="19">
        <v>5</v>
      </c>
      <c r="D22" s="130">
        <f t="shared" si="9"/>
        <v>0</v>
      </c>
      <c r="E22" s="8">
        <v>70</v>
      </c>
      <c r="F22" s="8">
        <f t="shared" si="10"/>
        <v>0</v>
      </c>
      <c r="H22" s="305"/>
      <c r="I22" s="282"/>
      <c r="J22" s="284"/>
      <c r="K22" s="288"/>
      <c r="L22" s="290"/>
      <c r="M22" s="204"/>
      <c r="N22" s="25"/>
      <c r="O22" s="59"/>
      <c r="P22" s="293"/>
      <c r="Q22" s="295"/>
      <c r="R22" s="5"/>
      <c r="S22" s="20"/>
      <c r="T22" s="20"/>
      <c r="V22" s="20"/>
      <c r="W22" s="20"/>
      <c r="X22" s="20"/>
      <c r="Y22" s="59">
        <f t="shared" si="7"/>
        <v>0</v>
      </c>
      <c r="Z22" s="20"/>
      <c r="AA22" s="20"/>
      <c r="AB22" s="20"/>
      <c r="AC22" s="59"/>
      <c r="AD22" s="59"/>
      <c r="AE22" s="59"/>
      <c r="AF22" s="59">
        <v>5</v>
      </c>
      <c r="AG22" s="59"/>
      <c r="AH22" s="59"/>
      <c r="AI22" s="59"/>
      <c r="AJ22" s="9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9"/>
      <c r="BH22" s="59">
        <f t="shared" si="5"/>
        <v>0</v>
      </c>
      <c r="BI22" s="20"/>
      <c r="BJ22" s="59">
        <v>15</v>
      </c>
      <c r="BK22" s="20"/>
      <c r="BL22" s="1"/>
      <c r="BM22" s="243">
        <v>0.81</v>
      </c>
      <c r="BN22" s="98">
        <f t="shared" si="11"/>
        <v>0</v>
      </c>
    </row>
    <row r="23" spans="1:66">
      <c r="A23" s="360" t="s">
        <v>488</v>
      </c>
      <c r="B23" s="32" t="s">
        <v>22</v>
      </c>
      <c r="C23" s="241">
        <v>5</v>
      </c>
      <c r="D23" s="242">
        <f t="shared" si="9"/>
        <v>0</v>
      </c>
      <c r="E23" s="30">
        <v>87.5</v>
      </c>
      <c r="F23" s="30">
        <f t="shared" si="10"/>
        <v>0</v>
      </c>
      <c r="H23" s="305"/>
      <c r="I23" s="282"/>
      <c r="J23" s="284"/>
      <c r="K23" s="288"/>
      <c r="L23" s="290"/>
      <c r="M23" s="204"/>
      <c r="N23" s="25"/>
      <c r="O23" s="59"/>
      <c r="P23" s="293"/>
      <c r="Q23" s="295"/>
      <c r="R23" s="5"/>
      <c r="S23" s="20"/>
      <c r="T23" s="20"/>
      <c r="V23" s="20"/>
      <c r="W23" s="20"/>
      <c r="X23" s="20"/>
      <c r="Y23" s="59">
        <f t="shared" si="7"/>
        <v>0</v>
      </c>
      <c r="Z23" s="20"/>
      <c r="AA23" s="20"/>
      <c r="AB23" s="20"/>
      <c r="AC23" s="59"/>
      <c r="AD23" s="59"/>
      <c r="AE23" s="59"/>
      <c r="AF23" s="59">
        <v>5</v>
      </c>
      <c r="AG23" s="59"/>
      <c r="AH23" s="59"/>
      <c r="AI23" s="59"/>
      <c r="AJ23" s="9"/>
      <c r="AK23" s="20"/>
      <c r="AL23" s="59">
        <f>AW23*$D23</f>
        <v>0</v>
      </c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59">
        <v>5</v>
      </c>
      <c r="AX23" s="20"/>
      <c r="AY23" s="20"/>
      <c r="AZ23" s="20"/>
      <c r="BA23" s="20"/>
      <c r="BB23" s="20"/>
      <c r="BC23" s="20"/>
      <c r="BD23" s="20"/>
      <c r="BE23" s="20"/>
      <c r="BF23" s="20"/>
      <c r="BG23" s="9"/>
      <c r="BH23" s="59">
        <f t="shared" si="5"/>
        <v>0</v>
      </c>
      <c r="BI23" s="20"/>
      <c r="BJ23" s="59">
        <v>15</v>
      </c>
      <c r="BK23" s="20"/>
      <c r="BL23" s="1"/>
      <c r="BM23" s="243">
        <v>1.08</v>
      </c>
      <c r="BN23" s="98">
        <f t="shared" si="11"/>
        <v>0</v>
      </c>
    </row>
    <row r="24" spans="1:66">
      <c r="A24" s="361" t="s">
        <v>1007</v>
      </c>
      <c r="B24" s="19" t="s">
        <v>496</v>
      </c>
      <c r="C24" s="19">
        <f>SUM(C12:C23)</f>
        <v>60</v>
      </c>
      <c r="D24" s="130">
        <f t="shared" si="9"/>
        <v>0</v>
      </c>
      <c r="E24" s="8">
        <v>697.5</v>
      </c>
      <c r="F24" s="8">
        <f t="shared" si="10"/>
        <v>0</v>
      </c>
      <c r="H24" s="305"/>
      <c r="I24" s="282"/>
      <c r="J24" s="284"/>
      <c r="K24" s="288"/>
      <c r="L24" s="290"/>
      <c r="M24" s="204"/>
      <c r="N24" s="168"/>
      <c r="O24" s="59"/>
      <c r="P24" s="293"/>
      <c r="Q24" s="295"/>
      <c r="R24" s="5"/>
      <c r="S24" s="20"/>
      <c r="T24" s="20"/>
      <c r="V24" s="59">
        <f t="shared" ref="V24" si="12">AC24*$D24</f>
        <v>0</v>
      </c>
      <c r="W24" s="59">
        <f t="shared" ref="W24" si="13">AD24*$D24</f>
        <v>0</v>
      </c>
      <c r="X24" s="59">
        <f t="shared" ref="X24" si="14">AE24*$D24</f>
        <v>0</v>
      </c>
      <c r="Y24" s="59">
        <f t="shared" si="7"/>
        <v>0</v>
      </c>
      <c r="Z24" s="20"/>
      <c r="AA24" s="20"/>
      <c r="AB24" s="20"/>
      <c r="AC24" s="59">
        <v>5</v>
      </c>
      <c r="AD24" s="59">
        <v>10</v>
      </c>
      <c r="AE24" s="59">
        <v>20</v>
      </c>
      <c r="AF24" s="59">
        <v>25</v>
      </c>
      <c r="AG24" s="59"/>
      <c r="AH24" s="59"/>
      <c r="AI24" s="59"/>
      <c r="AJ24" s="9"/>
      <c r="AK24" s="59">
        <f>AV24*$D24</f>
        <v>0</v>
      </c>
      <c r="AL24" s="59">
        <f>AW24*$D24</f>
        <v>0</v>
      </c>
      <c r="AM24" s="20"/>
      <c r="AN24" s="20"/>
      <c r="AO24" s="20"/>
      <c r="AP24" s="20"/>
      <c r="AQ24" s="20"/>
      <c r="AR24" s="20"/>
      <c r="AS24" s="20"/>
      <c r="AT24" s="20"/>
      <c r="AU24" s="20"/>
      <c r="AV24" s="59">
        <v>10</v>
      </c>
      <c r="AW24" s="59">
        <v>5</v>
      </c>
      <c r="AX24" s="20"/>
      <c r="AY24" s="20"/>
      <c r="AZ24" s="20"/>
      <c r="BA24" s="20"/>
      <c r="BB24" s="20"/>
      <c r="BC24" s="20"/>
      <c r="BD24" s="20"/>
      <c r="BE24" s="20"/>
      <c r="BF24" s="20"/>
      <c r="BG24" s="9"/>
      <c r="BH24" s="59">
        <f>BJ24*D24</f>
        <v>0</v>
      </c>
      <c r="BI24" s="20"/>
      <c r="BJ24" s="59">
        <f>SUM(BJ12:BJ23)</f>
        <v>125</v>
      </c>
      <c r="BK24" s="20"/>
      <c r="BL24" s="1"/>
      <c r="BM24" s="243">
        <f>SUM(BM12:BM23)</f>
        <v>7.01</v>
      </c>
      <c r="BN24" s="98">
        <f>BM24*D24</f>
        <v>0</v>
      </c>
    </row>
    <row r="25" spans="1:66" s="1" customFormat="1" ht="20.100000000000001" customHeight="1">
      <c r="A25" s="9"/>
      <c r="B25" s="9"/>
      <c r="F25" s="129">
        <f>SUM(F12:F24)</f>
        <v>0</v>
      </c>
      <c r="G25" s="3"/>
      <c r="H25" s="7">
        <f>SUM(H12:H24)</f>
        <v>0</v>
      </c>
      <c r="I25" s="7">
        <f t="shared" ref="I25:T25" si="15">SUM(I12:I24)</f>
        <v>0</v>
      </c>
      <c r="J25" s="7">
        <f t="shared" si="15"/>
        <v>0</v>
      </c>
      <c r="K25" s="7">
        <f t="shared" si="15"/>
        <v>0</v>
      </c>
      <c r="L25" s="7">
        <f t="shared" si="15"/>
        <v>0</v>
      </c>
      <c r="M25" s="7">
        <f t="shared" si="15"/>
        <v>0</v>
      </c>
      <c r="N25" s="7">
        <f t="shared" si="15"/>
        <v>0</v>
      </c>
      <c r="O25" s="7">
        <f t="shared" si="15"/>
        <v>0</v>
      </c>
      <c r="P25" s="7">
        <f t="shared" si="15"/>
        <v>0</v>
      </c>
      <c r="Q25" s="7">
        <f t="shared" si="15"/>
        <v>0</v>
      </c>
      <c r="R25" s="7">
        <f t="shared" si="15"/>
        <v>0</v>
      </c>
      <c r="S25" s="7">
        <f>SUM(S12:S24)</f>
        <v>0</v>
      </c>
      <c r="T25" s="7">
        <f t="shared" si="15"/>
        <v>0</v>
      </c>
      <c r="U25" s="3"/>
      <c r="V25" s="7">
        <f>SUM(V12:V24)</f>
        <v>0</v>
      </c>
      <c r="W25" s="7">
        <f t="shared" ref="W25:AB25" si="16">SUM(W12:W24)</f>
        <v>0</v>
      </c>
      <c r="X25" s="7">
        <f t="shared" si="16"/>
        <v>0</v>
      </c>
      <c r="Y25" s="7">
        <f t="shared" si="16"/>
        <v>0</v>
      </c>
      <c r="Z25" s="7">
        <f t="shared" si="16"/>
        <v>0</v>
      </c>
      <c r="AA25" s="7">
        <f t="shared" si="16"/>
        <v>0</v>
      </c>
      <c r="AB25" s="7">
        <f t="shared" si="16"/>
        <v>0</v>
      </c>
      <c r="AC25" s="21"/>
      <c r="AD25" s="21"/>
      <c r="AE25" s="21"/>
      <c r="AF25" s="21"/>
      <c r="AG25" s="21"/>
      <c r="AH25" s="21"/>
      <c r="AI25" s="21"/>
      <c r="AJ25" s="3"/>
      <c r="AK25" s="7">
        <f t="shared" ref="AK25:AU25" si="17">SUM(AK12:AK24)</f>
        <v>0</v>
      </c>
      <c r="AL25" s="7">
        <f t="shared" si="17"/>
        <v>0</v>
      </c>
      <c r="AM25" s="7">
        <f t="shared" si="17"/>
        <v>0</v>
      </c>
      <c r="AN25" s="7">
        <f t="shared" si="17"/>
        <v>0</v>
      </c>
      <c r="AO25" s="7">
        <f t="shared" si="17"/>
        <v>0</v>
      </c>
      <c r="AP25" s="7">
        <f t="shared" si="17"/>
        <v>0</v>
      </c>
      <c r="AQ25" s="7">
        <f t="shared" si="17"/>
        <v>0</v>
      </c>
      <c r="AR25" s="7">
        <f t="shared" si="17"/>
        <v>0</v>
      </c>
      <c r="AS25" s="7">
        <f t="shared" si="17"/>
        <v>0</v>
      </c>
      <c r="AT25" s="7">
        <f t="shared" si="17"/>
        <v>0</v>
      </c>
      <c r="AU25" s="7">
        <f t="shared" si="17"/>
        <v>0</v>
      </c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9"/>
      <c r="BH25" s="7">
        <f>SUM(BH12:BH24)</f>
        <v>0</v>
      </c>
      <c r="BI25" s="7">
        <f>SUM(BI12:BI24)</f>
        <v>0</v>
      </c>
      <c r="BJ25" s="20"/>
      <c r="BK25" s="20"/>
      <c r="BM25" s="51"/>
      <c r="BN25" s="99">
        <f>SUM(BN12:BN24)</f>
        <v>0</v>
      </c>
    </row>
    <row r="26" spans="1:66" s="1" customFormat="1" ht="20.100000000000001" customHeight="1">
      <c r="A26" s="28" t="s">
        <v>1008</v>
      </c>
      <c r="B26" s="16"/>
      <c r="C26" s="16"/>
      <c r="D26" s="16"/>
      <c r="E26" s="12"/>
      <c r="F26" s="12"/>
      <c r="G26" s="9"/>
      <c r="H26" s="16"/>
      <c r="I26" s="16"/>
      <c r="J26" s="16"/>
      <c r="K26" s="16"/>
      <c r="L26" s="16"/>
      <c r="M26" s="16"/>
      <c r="N26" s="17"/>
      <c r="O26" s="16"/>
      <c r="P26" s="16"/>
      <c r="Q26" s="16"/>
      <c r="R26" s="16"/>
      <c r="S26" s="16"/>
      <c r="T26" s="16"/>
      <c r="U26" s="9"/>
      <c r="V26" s="6" t="s">
        <v>61</v>
      </c>
      <c r="W26" s="6" t="s">
        <v>20</v>
      </c>
      <c r="X26" s="6" t="s">
        <v>21</v>
      </c>
      <c r="Y26" s="6" t="s">
        <v>22</v>
      </c>
      <c r="Z26" s="6" t="s">
        <v>23</v>
      </c>
      <c r="AA26" s="6" t="s">
        <v>6</v>
      </c>
      <c r="AB26" s="6" t="s">
        <v>24</v>
      </c>
      <c r="AC26" s="13" t="s">
        <v>61</v>
      </c>
      <c r="AD26" s="13" t="s">
        <v>20</v>
      </c>
      <c r="AE26" s="13" t="s">
        <v>21</v>
      </c>
      <c r="AF26" s="13" t="s">
        <v>22</v>
      </c>
      <c r="AG26" s="13" t="s">
        <v>23</v>
      </c>
      <c r="AH26" s="13" t="s">
        <v>6</v>
      </c>
      <c r="AI26" s="13" t="s">
        <v>24</v>
      </c>
      <c r="AJ26" s="9"/>
      <c r="AK26" s="6" t="s">
        <v>48</v>
      </c>
      <c r="AL26" s="6" t="s">
        <v>49</v>
      </c>
      <c r="AM26" s="6" t="s">
        <v>50</v>
      </c>
      <c r="AN26" s="6" t="s">
        <v>52</v>
      </c>
      <c r="AO26" s="6" t="s">
        <v>54</v>
      </c>
      <c r="AP26" s="6" t="s">
        <v>55</v>
      </c>
      <c r="AQ26" s="6" t="s">
        <v>56</v>
      </c>
      <c r="AR26" s="6" t="s">
        <v>57</v>
      </c>
      <c r="AS26" s="6" t="s">
        <v>58</v>
      </c>
      <c r="AT26" s="6" t="s">
        <v>239</v>
      </c>
      <c r="AU26" s="6" t="s">
        <v>240</v>
      </c>
      <c r="AV26" s="13" t="s">
        <v>48</v>
      </c>
      <c r="AW26" s="13" t="s">
        <v>49</v>
      </c>
      <c r="AX26" s="13" t="s">
        <v>50</v>
      </c>
      <c r="AY26" s="13" t="s">
        <v>52</v>
      </c>
      <c r="AZ26" s="13" t="s">
        <v>54</v>
      </c>
      <c r="BA26" s="13" t="s">
        <v>55</v>
      </c>
      <c r="BB26" s="13" t="s">
        <v>56</v>
      </c>
      <c r="BC26" s="13" t="s">
        <v>57</v>
      </c>
      <c r="BD26" s="13" t="s">
        <v>58</v>
      </c>
      <c r="BE26" s="13" t="s">
        <v>239</v>
      </c>
      <c r="BF26" s="13" t="s">
        <v>240</v>
      </c>
      <c r="BG26" s="9"/>
      <c r="BH26" s="316" t="s">
        <v>50</v>
      </c>
      <c r="BI26" s="317" t="s">
        <v>52</v>
      </c>
      <c r="BJ26" s="13" t="s">
        <v>50</v>
      </c>
      <c r="BK26" s="13" t="s">
        <v>52</v>
      </c>
      <c r="BM26" s="318" t="s">
        <v>68</v>
      </c>
      <c r="BN26" s="318" t="s">
        <v>69</v>
      </c>
    </row>
    <row r="27" spans="1:66">
      <c r="A27" s="372" t="s">
        <v>995</v>
      </c>
      <c r="B27" s="19" t="s">
        <v>61</v>
      </c>
      <c r="C27" s="19">
        <v>5</v>
      </c>
      <c r="D27" s="130">
        <f t="shared" ref="D27:D34" si="18">SUM(H27:T27)</f>
        <v>0</v>
      </c>
      <c r="E27" s="8">
        <v>27.5</v>
      </c>
      <c r="F27" s="8">
        <f t="shared" ref="F27:F39" si="19">D27*E27*(100-$D$2)/100</f>
        <v>0</v>
      </c>
      <c r="H27" s="305"/>
      <c r="I27" s="282"/>
      <c r="J27" s="284"/>
      <c r="K27" s="288"/>
      <c r="L27" s="290"/>
      <c r="M27" s="204"/>
      <c r="N27" s="25"/>
      <c r="O27" s="59"/>
      <c r="P27" s="293"/>
      <c r="Q27" s="295"/>
      <c r="R27" s="5"/>
      <c r="S27" s="20"/>
      <c r="T27" s="20"/>
      <c r="V27" s="59">
        <f>AC27*D27</f>
        <v>0</v>
      </c>
      <c r="W27" s="20"/>
      <c r="X27" s="20"/>
      <c r="Y27" s="20"/>
      <c r="Z27" s="20"/>
      <c r="AA27" s="20"/>
      <c r="AB27" s="20"/>
      <c r="AC27" s="59">
        <v>5</v>
      </c>
      <c r="AD27" s="59"/>
      <c r="AE27" s="59"/>
      <c r="AF27" s="59"/>
      <c r="AG27" s="59"/>
      <c r="AH27" s="59"/>
      <c r="AI27" s="59"/>
      <c r="AJ27" s="9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9"/>
      <c r="BH27" s="59">
        <f>BJ27*D27</f>
        <v>0</v>
      </c>
      <c r="BI27" s="20"/>
      <c r="BJ27" s="59">
        <v>10</v>
      </c>
      <c r="BK27" s="20"/>
      <c r="BL27" s="1"/>
      <c r="BM27" s="243">
        <v>0.1</v>
      </c>
      <c r="BN27" s="98">
        <f t="shared" ref="BN27:BN38" si="20">BM27*D27</f>
        <v>0</v>
      </c>
    </row>
    <row r="28" spans="1:66">
      <c r="A28" s="372" t="s">
        <v>996</v>
      </c>
      <c r="B28" s="19" t="s">
        <v>61</v>
      </c>
      <c r="C28" s="19">
        <v>5</v>
      </c>
      <c r="D28" s="130">
        <f>SUM(H28:T28)</f>
        <v>0</v>
      </c>
      <c r="E28" s="8">
        <v>27.5</v>
      </c>
      <c r="F28" s="8">
        <f t="shared" si="19"/>
        <v>0</v>
      </c>
      <c r="H28" s="305"/>
      <c r="I28" s="282"/>
      <c r="J28" s="284"/>
      <c r="K28" s="288"/>
      <c r="L28" s="290"/>
      <c r="M28" s="204"/>
      <c r="N28" s="25"/>
      <c r="O28" s="59"/>
      <c r="P28" s="293"/>
      <c r="Q28" s="295"/>
      <c r="R28" s="5"/>
      <c r="S28" s="20"/>
      <c r="T28" s="20"/>
      <c r="V28" s="59">
        <f>AC28*D28</f>
        <v>0</v>
      </c>
      <c r="W28" s="20"/>
      <c r="X28" s="20"/>
      <c r="Y28" s="20"/>
      <c r="Z28" s="20"/>
      <c r="AA28" s="20"/>
      <c r="AB28" s="20"/>
      <c r="AC28" s="59">
        <v>5</v>
      </c>
      <c r="AD28" s="59"/>
      <c r="AE28" s="59"/>
      <c r="AF28" s="59"/>
      <c r="AG28" s="59"/>
      <c r="AH28" s="59"/>
      <c r="AI28" s="59"/>
      <c r="AJ28" s="9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9"/>
      <c r="BH28" s="59">
        <f t="shared" ref="BH28:BH33" si="21">BJ28*D28</f>
        <v>0</v>
      </c>
      <c r="BI28" s="20"/>
      <c r="BJ28" s="59">
        <v>10</v>
      </c>
      <c r="BK28" s="20"/>
      <c r="BL28" s="1"/>
      <c r="BM28" s="243">
        <v>0.12</v>
      </c>
      <c r="BN28" s="98">
        <f t="shared" si="20"/>
        <v>0</v>
      </c>
    </row>
    <row r="29" spans="1:66">
      <c r="A29" s="372" t="s">
        <v>997</v>
      </c>
      <c r="B29" s="19" t="s">
        <v>20</v>
      </c>
      <c r="C29" s="19">
        <v>5</v>
      </c>
      <c r="D29" s="130">
        <f t="shared" si="18"/>
        <v>0</v>
      </c>
      <c r="E29" s="8">
        <v>42.5</v>
      </c>
      <c r="F29" s="8">
        <f t="shared" si="19"/>
        <v>0</v>
      </c>
      <c r="H29" s="305"/>
      <c r="I29" s="282"/>
      <c r="J29" s="284"/>
      <c r="K29" s="288"/>
      <c r="L29" s="290"/>
      <c r="M29" s="204"/>
      <c r="N29" s="25"/>
      <c r="O29" s="59"/>
      <c r="P29" s="293"/>
      <c r="Q29" s="295"/>
      <c r="R29" s="5"/>
      <c r="S29" s="20"/>
      <c r="T29" s="20"/>
      <c r="V29" s="20"/>
      <c r="W29" s="59">
        <f>AD29*$D29</f>
        <v>0</v>
      </c>
      <c r="X29" s="20"/>
      <c r="Y29" s="20"/>
      <c r="Z29" s="20"/>
      <c r="AA29" s="20"/>
      <c r="AB29" s="20"/>
      <c r="AC29" s="59"/>
      <c r="AD29" s="59">
        <v>5</v>
      </c>
      <c r="AE29" s="59"/>
      <c r="AF29" s="59"/>
      <c r="AG29" s="59"/>
      <c r="AH29" s="59"/>
      <c r="AI29" s="59"/>
      <c r="AJ29" s="9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9"/>
      <c r="BH29" s="59">
        <f t="shared" si="21"/>
        <v>0</v>
      </c>
      <c r="BI29" s="20"/>
      <c r="BJ29" s="59">
        <v>10</v>
      </c>
      <c r="BK29" s="20"/>
      <c r="BL29" s="1"/>
      <c r="BM29" s="243">
        <v>0.33</v>
      </c>
      <c r="BN29" s="98">
        <f t="shared" si="20"/>
        <v>0</v>
      </c>
    </row>
    <row r="30" spans="1:66">
      <c r="A30" s="372" t="s">
        <v>998</v>
      </c>
      <c r="B30" s="19" t="s">
        <v>21</v>
      </c>
      <c r="C30" s="19">
        <v>5</v>
      </c>
      <c r="D30" s="130">
        <f t="shared" si="18"/>
        <v>0</v>
      </c>
      <c r="E30" s="8">
        <v>40</v>
      </c>
      <c r="F30" s="8">
        <f t="shared" si="19"/>
        <v>0</v>
      </c>
      <c r="H30" s="305"/>
      <c r="I30" s="282"/>
      <c r="J30" s="284"/>
      <c r="K30" s="288"/>
      <c r="L30" s="290"/>
      <c r="M30" s="204"/>
      <c r="N30" s="25"/>
      <c r="O30" s="59"/>
      <c r="P30" s="293"/>
      <c r="Q30" s="295"/>
      <c r="R30" s="5"/>
      <c r="S30" s="20"/>
      <c r="T30" s="20"/>
      <c r="V30" s="20"/>
      <c r="W30" s="20"/>
      <c r="X30" s="59">
        <f t="shared" ref="X30:X35" si="22">AE30*$D30</f>
        <v>0</v>
      </c>
      <c r="Y30" s="20"/>
      <c r="Z30" s="20"/>
      <c r="AA30" s="20"/>
      <c r="AB30" s="20"/>
      <c r="AC30" s="59"/>
      <c r="AD30" s="59"/>
      <c r="AE30" s="59">
        <v>5</v>
      </c>
      <c r="AF30" s="59"/>
      <c r="AG30" s="59"/>
      <c r="AH30" s="59"/>
      <c r="AI30" s="59"/>
      <c r="AJ30" s="9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9"/>
      <c r="BH30" s="59">
        <f t="shared" si="21"/>
        <v>0</v>
      </c>
      <c r="BI30" s="20"/>
      <c r="BJ30" s="59">
        <v>10</v>
      </c>
      <c r="BK30" s="20"/>
      <c r="BL30" s="1"/>
      <c r="BM30" s="243">
        <v>0.25</v>
      </c>
      <c r="BN30" s="98">
        <f t="shared" si="20"/>
        <v>0</v>
      </c>
    </row>
    <row r="31" spans="1:66">
      <c r="A31" s="372" t="s">
        <v>999</v>
      </c>
      <c r="B31" s="19" t="s">
        <v>21</v>
      </c>
      <c r="C31" s="19">
        <v>5</v>
      </c>
      <c r="D31" s="130">
        <f t="shared" si="18"/>
        <v>0</v>
      </c>
      <c r="E31" s="8">
        <v>45</v>
      </c>
      <c r="F31" s="8">
        <f t="shared" si="19"/>
        <v>0</v>
      </c>
      <c r="H31" s="305"/>
      <c r="I31" s="282"/>
      <c r="J31" s="284"/>
      <c r="K31" s="288"/>
      <c r="L31" s="290"/>
      <c r="M31" s="204"/>
      <c r="N31" s="25"/>
      <c r="O31" s="59"/>
      <c r="P31" s="293"/>
      <c r="Q31" s="295"/>
      <c r="R31" s="5"/>
      <c r="S31" s="20"/>
      <c r="T31" s="20"/>
      <c r="V31" s="20"/>
      <c r="W31" s="20"/>
      <c r="X31" s="59">
        <f t="shared" si="22"/>
        <v>0</v>
      </c>
      <c r="Y31" s="20"/>
      <c r="Z31" s="20"/>
      <c r="AA31" s="20"/>
      <c r="AB31" s="20"/>
      <c r="AC31" s="59"/>
      <c r="AD31" s="59"/>
      <c r="AE31" s="59">
        <v>5</v>
      </c>
      <c r="AF31" s="59"/>
      <c r="AG31" s="59"/>
      <c r="AH31" s="59"/>
      <c r="AI31" s="59"/>
      <c r="AJ31" s="9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9"/>
      <c r="BH31" s="59">
        <f t="shared" si="21"/>
        <v>0</v>
      </c>
      <c r="BI31" s="20"/>
      <c r="BJ31" s="59">
        <v>10</v>
      </c>
      <c r="BK31" s="20"/>
      <c r="BL31" s="1"/>
      <c r="BM31" s="243">
        <v>0.36</v>
      </c>
      <c r="BN31" s="98">
        <f t="shared" si="20"/>
        <v>0</v>
      </c>
    </row>
    <row r="32" spans="1:66">
      <c r="A32" s="372" t="s">
        <v>1000</v>
      </c>
      <c r="B32" s="19" t="s">
        <v>21</v>
      </c>
      <c r="C32" s="19">
        <v>5</v>
      </c>
      <c r="D32" s="130">
        <f t="shared" si="18"/>
        <v>0</v>
      </c>
      <c r="E32" s="8">
        <v>47.5</v>
      </c>
      <c r="F32" s="8">
        <f t="shared" si="19"/>
        <v>0</v>
      </c>
      <c r="H32" s="305"/>
      <c r="I32" s="282"/>
      <c r="J32" s="284"/>
      <c r="K32" s="288"/>
      <c r="L32" s="290"/>
      <c r="M32" s="204"/>
      <c r="N32" s="25"/>
      <c r="O32" s="59"/>
      <c r="P32" s="293"/>
      <c r="Q32" s="295"/>
      <c r="R32" s="5"/>
      <c r="S32" s="20"/>
      <c r="T32" s="20"/>
      <c r="V32" s="20"/>
      <c r="W32" s="20"/>
      <c r="X32" s="59">
        <f t="shared" si="22"/>
        <v>0</v>
      </c>
      <c r="Y32" s="20"/>
      <c r="Z32" s="20"/>
      <c r="AA32" s="20"/>
      <c r="AB32" s="20"/>
      <c r="AC32" s="59"/>
      <c r="AD32" s="59"/>
      <c r="AE32" s="59">
        <v>5</v>
      </c>
      <c r="AF32" s="59"/>
      <c r="AG32" s="59"/>
      <c r="AH32" s="59"/>
      <c r="AI32" s="59"/>
      <c r="AJ32" s="9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9"/>
      <c r="BH32" s="59">
        <f t="shared" si="21"/>
        <v>0</v>
      </c>
      <c r="BI32" s="20"/>
      <c r="BJ32" s="59">
        <v>10</v>
      </c>
      <c r="BK32" s="20"/>
      <c r="BL32" s="1"/>
      <c r="BM32" s="243">
        <v>0.39</v>
      </c>
      <c r="BN32" s="98">
        <f t="shared" si="20"/>
        <v>0</v>
      </c>
    </row>
    <row r="33" spans="1:66">
      <c r="A33" s="372" t="s">
        <v>1001</v>
      </c>
      <c r="B33" s="19" t="s">
        <v>21</v>
      </c>
      <c r="C33" s="19">
        <v>5</v>
      </c>
      <c r="D33" s="130">
        <f t="shared" si="18"/>
        <v>0</v>
      </c>
      <c r="E33" s="8">
        <v>45</v>
      </c>
      <c r="F33" s="8">
        <f t="shared" si="19"/>
        <v>0</v>
      </c>
      <c r="H33" s="305"/>
      <c r="I33" s="282"/>
      <c r="J33" s="284"/>
      <c r="K33" s="288"/>
      <c r="L33" s="290"/>
      <c r="M33" s="204"/>
      <c r="N33" s="25"/>
      <c r="O33" s="59"/>
      <c r="P33" s="293"/>
      <c r="Q33" s="295"/>
      <c r="R33" s="5"/>
      <c r="S33" s="20"/>
      <c r="T33" s="20"/>
      <c r="V33" s="20"/>
      <c r="W33" s="20"/>
      <c r="X33" s="59">
        <f t="shared" si="22"/>
        <v>0</v>
      </c>
      <c r="Y33" s="20"/>
      <c r="Z33" s="20"/>
      <c r="AA33" s="20"/>
      <c r="AB33" s="20"/>
      <c r="AC33" s="59"/>
      <c r="AD33" s="59"/>
      <c r="AE33" s="59">
        <v>5</v>
      </c>
      <c r="AF33" s="59"/>
      <c r="AG33" s="59"/>
      <c r="AH33" s="59"/>
      <c r="AI33" s="59"/>
      <c r="AJ33" s="9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9"/>
      <c r="BH33" s="59">
        <f t="shared" si="21"/>
        <v>0</v>
      </c>
      <c r="BI33" s="20"/>
      <c r="BJ33" s="59">
        <v>10</v>
      </c>
      <c r="BK33" s="20"/>
      <c r="BL33" s="1"/>
      <c r="BM33" s="243">
        <v>0.36</v>
      </c>
      <c r="BN33" s="98">
        <f t="shared" si="20"/>
        <v>0</v>
      </c>
    </row>
    <row r="34" spans="1:66" s="1" customFormat="1">
      <c r="A34" s="372" t="s">
        <v>1002</v>
      </c>
      <c r="B34" s="19" t="s">
        <v>21</v>
      </c>
      <c r="C34" s="19">
        <v>5</v>
      </c>
      <c r="D34" s="130">
        <f t="shared" si="18"/>
        <v>0</v>
      </c>
      <c r="E34" s="8">
        <v>55</v>
      </c>
      <c r="F34" s="8">
        <f t="shared" si="19"/>
        <v>0</v>
      </c>
      <c r="G34" s="9"/>
      <c r="H34" s="305"/>
      <c r="I34" s="282"/>
      <c r="J34" s="284"/>
      <c r="K34" s="288"/>
      <c r="L34" s="290"/>
      <c r="M34" s="204"/>
      <c r="N34" s="25"/>
      <c r="O34" s="59"/>
      <c r="P34" s="293"/>
      <c r="Q34" s="295"/>
      <c r="R34" s="5"/>
      <c r="S34" s="20"/>
      <c r="T34" s="20"/>
      <c r="U34" s="9"/>
      <c r="V34" s="20"/>
      <c r="W34" s="20"/>
      <c r="X34" s="59">
        <f t="shared" si="22"/>
        <v>0</v>
      </c>
      <c r="Y34" s="20"/>
      <c r="Z34" s="20"/>
      <c r="AA34" s="20"/>
      <c r="AB34" s="20"/>
      <c r="AC34" s="59"/>
      <c r="AD34" s="59"/>
      <c r="AE34" s="59">
        <v>5</v>
      </c>
      <c r="AF34" s="59"/>
      <c r="AG34" s="59"/>
      <c r="AH34" s="59"/>
      <c r="AI34" s="59"/>
      <c r="AJ34" s="9"/>
      <c r="AK34" s="59">
        <f t="shared" ref="AK34:AK35" si="23">AV34*$D34</f>
        <v>0</v>
      </c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59">
        <v>5</v>
      </c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9"/>
      <c r="BH34" s="20"/>
      <c r="BI34" s="20"/>
      <c r="BJ34" s="20"/>
      <c r="BK34" s="20"/>
      <c r="BM34" s="243">
        <v>0.54</v>
      </c>
      <c r="BN34" s="98">
        <f t="shared" si="20"/>
        <v>0</v>
      </c>
    </row>
    <row r="35" spans="1:66">
      <c r="A35" s="372" t="s">
        <v>1003</v>
      </c>
      <c r="B35" s="19" t="s">
        <v>21</v>
      </c>
      <c r="C35" s="19">
        <v>5</v>
      </c>
      <c r="D35" s="130">
        <f t="shared" ref="D35:D39" si="24">SUM(H35:T35)</f>
        <v>0</v>
      </c>
      <c r="E35" s="8">
        <v>60</v>
      </c>
      <c r="F35" s="8">
        <f t="shared" si="19"/>
        <v>0</v>
      </c>
      <c r="H35" s="305"/>
      <c r="I35" s="282"/>
      <c r="J35" s="284"/>
      <c r="K35" s="288"/>
      <c r="L35" s="290"/>
      <c r="M35" s="204"/>
      <c r="N35" s="25"/>
      <c r="O35" s="59"/>
      <c r="P35" s="293"/>
      <c r="Q35" s="295"/>
      <c r="R35" s="5"/>
      <c r="S35" s="20"/>
      <c r="T35" s="20"/>
      <c r="V35" s="20"/>
      <c r="W35" s="20"/>
      <c r="X35" s="59">
        <f t="shared" si="22"/>
        <v>0</v>
      </c>
      <c r="Y35" s="20"/>
      <c r="Z35" s="20"/>
      <c r="AA35" s="20"/>
      <c r="AB35" s="20"/>
      <c r="AC35" s="59"/>
      <c r="AD35" s="59"/>
      <c r="AE35" s="59">
        <v>5</v>
      </c>
      <c r="AF35" s="59"/>
      <c r="AG35" s="59"/>
      <c r="AH35" s="59"/>
      <c r="AI35" s="59"/>
      <c r="AJ35" s="9"/>
      <c r="AK35" s="59">
        <f t="shared" si="23"/>
        <v>0</v>
      </c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59">
        <v>5</v>
      </c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9"/>
      <c r="BH35" s="20"/>
      <c r="BI35" s="20"/>
      <c r="BJ35" s="20"/>
      <c r="BK35" s="20"/>
      <c r="BL35" s="1"/>
      <c r="BM35" s="243">
        <v>0.61</v>
      </c>
      <c r="BN35" s="98">
        <f t="shared" si="20"/>
        <v>0</v>
      </c>
    </row>
    <row r="36" spans="1:66">
      <c r="A36" s="372" t="s">
        <v>1004</v>
      </c>
      <c r="B36" s="19" t="s">
        <v>22</v>
      </c>
      <c r="C36" s="19">
        <v>5</v>
      </c>
      <c r="D36" s="130">
        <f t="shared" si="24"/>
        <v>0</v>
      </c>
      <c r="E36" s="8">
        <v>80</v>
      </c>
      <c r="F36" s="8">
        <f t="shared" si="19"/>
        <v>0</v>
      </c>
      <c r="H36" s="305"/>
      <c r="I36" s="282"/>
      <c r="J36" s="284"/>
      <c r="K36" s="288"/>
      <c r="L36" s="290"/>
      <c r="M36" s="204"/>
      <c r="N36" s="25"/>
      <c r="O36" s="59"/>
      <c r="P36" s="293"/>
      <c r="Q36" s="295"/>
      <c r="R36" s="5"/>
      <c r="S36" s="20"/>
      <c r="T36" s="20"/>
      <c r="V36" s="20"/>
      <c r="W36" s="20"/>
      <c r="X36" s="20"/>
      <c r="Y36" s="59">
        <f t="shared" ref="Y36:Y39" si="25">AF36*$D36</f>
        <v>0</v>
      </c>
      <c r="Z36" s="20"/>
      <c r="AA36" s="20"/>
      <c r="AB36" s="20"/>
      <c r="AC36" s="59"/>
      <c r="AD36" s="59"/>
      <c r="AE36" s="59"/>
      <c r="AF36" s="59">
        <v>5</v>
      </c>
      <c r="AG36" s="59"/>
      <c r="AH36" s="59"/>
      <c r="AI36" s="59"/>
      <c r="AJ36" s="9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9"/>
      <c r="BH36" s="59">
        <f t="shared" ref="BH36" si="26">BJ36*D36</f>
        <v>0</v>
      </c>
      <c r="BI36" s="20"/>
      <c r="BJ36" s="59">
        <v>15</v>
      </c>
      <c r="BK36" s="20"/>
      <c r="BL36" s="1"/>
      <c r="BM36" s="243">
        <v>0.97</v>
      </c>
      <c r="BN36" s="98">
        <f>BM36*D36</f>
        <v>0</v>
      </c>
    </row>
    <row r="37" spans="1:66">
      <c r="A37" s="372" t="s">
        <v>1005</v>
      </c>
      <c r="B37" s="19" t="s">
        <v>22</v>
      </c>
      <c r="C37" s="19">
        <v>5</v>
      </c>
      <c r="D37" s="130">
        <f t="shared" si="24"/>
        <v>0</v>
      </c>
      <c r="E37" s="8">
        <v>87.5</v>
      </c>
      <c r="F37" s="8">
        <f t="shared" si="19"/>
        <v>0</v>
      </c>
      <c r="H37" s="305"/>
      <c r="I37" s="282"/>
      <c r="J37" s="284"/>
      <c r="K37" s="288"/>
      <c r="L37" s="290"/>
      <c r="M37" s="204"/>
      <c r="N37" s="25"/>
      <c r="O37" s="59"/>
      <c r="P37" s="293"/>
      <c r="Q37" s="295"/>
      <c r="R37" s="5"/>
      <c r="S37" s="20"/>
      <c r="T37" s="20"/>
      <c r="V37" s="20"/>
      <c r="W37" s="20"/>
      <c r="X37" s="20"/>
      <c r="Y37" s="59">
        <f t="shared" si="25"/>
        <v>0</v>
      </c>
      <c r="Z37" s="20"/>
      <c r="AA37" s="20"/>
      <c r="AB37" s="20"/>
      <c r="AC37" s="59"/>
      <c r="AD37" s="59"/>
      <c r="AE37" s="59"/>
      <c r="AF37" s="59">
        <v>5</v>
      </c>
      <c r="AG37" s="59"/>
      <c r="AH37" s="59"/>
      <c r="AI37" s="59"/>
      <c r="AJ37" s="9"/>
      <c r="AK37" s="20"/>
      <c r="AL37" s="59">
        <f t="shared" ref="AL37:AL38" si="27">AW37*$D37</f>
        <v>0</v>
      </c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59">
        <v>5</v>
      </c>
      <c r="AX37" s="20"/>
      <c r="AY37" s="20"/>
      <c r="AZ37" s="20"/>
      <c r="BA37" s="20"/>
      <c r="BB37" s="20"/>
      <c r="BC37" s="20"/>
      <c r="BD37" s="20"/>
      <c r="BE37" s="20"/>
      <c r="BF37" s="20"/>
      <c r="BG37" s="9"/>
      <c r="BH37" s="20"/>
      <c r="BI37" s="20"/>
      <c r="BJ37" s="20"/>
      <c r="BK37" s="20"/>
      <c r="BL37" s="1"/>
      <c r="BM37" s="243">
        <v>1.24</v>
      </c>
      <c r="BN37" s="98">
        <f t="shared" si="20"/>
        <v>0</v>
      </c>
    </row>
    <row r="38" spans="1:66">
      <c r="A38" s="372" t="s">
        <v>1006</v>
      </c>
      <c r="B38" s="32" t="s">
        <v>22</v>
      </c>
      <c r="C38" s="241">
        <v>5</v>
      </c>
      <c r="D38" s="242">
        <f t="shared" si="24"/>
        <v>0</v>
      </c>
      <c r="E38" s="30">
        <v>100</v>
      </c>
      <c r="F38" s="30">
        <f t="shared" si="19"/>
        <v>0</v>
      </c>
      <c r="H38" s="305"/>
      <c r="I38" s="282"/>
      <c r="J38" s="284"/>
      <c r="K38" s="288"/>
      <c r="L38" s="290"/>
      <c r="M38" s="204"/>
      <c r="N38" s="25"/>
      <c r="O38" s="59"/>
      <c r="P38" s="293"/>
      <c r="Q38" s="295"/>
      <c r="R38" s="5"/>
      <c r="S38" s="20"/>
      <c r="T38" s="20"/>
      <c r="V38" s="20"/>
      <c r="W38" s="20"/>
      <c r="X38" s="20"/>
      <c r="Y38" s="59">
        <f t="shared" si="25"/>
        <v>0</v>
      </c>
      <c r="Z38" s="20"/>
      <c r="AA38" s="20"/>
      <c r="AB38" s="20"/>
      <c r="AC38" s="59"/>
      <c r="AD38" s="59"/>
      <c r="AE38" s="59"/>
      <c r="AF38" s="59">
        <v>5</v>
      </c>
      <c r="AG38" s="59"/>
      <c r="AH38" s="59"/>
      <c r="AI38" s="59"/>
      <c r="AJ38" s="9"/>
      <c r="AK38" s="20"/>
      <c r="AL38" s="59">
        <f t="shared" si="27"/>
        <v>0</v>
      </c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59">
        <v>5</v>
      </c>
      <c r="AX38" s="20"/>
      <c r="AY38" s="20"/>
      <c r="AZ38" s="20"/>
      <c r="BA38" s="20"/>
      <c r="BB38" s="20"/>
      <c r="BC38" s="20"/>
      <c r="BD38" s="20"/>
      <c r="BE38" s="20"/>
      <c r="BF38" s="20"/>
      <c r="BG38" s="9"/>
      <c r="BH38" s="20"/>
      <c r="BI38" s="20"/>
      <c r="BJ38" s="20"/>
      <c r="BK38" s="20"/>
      <c r="BL38" s="1"/>
      <c r="BM38" s="243">
        <v>1.31</v>
      </c>
      <c r="BN38" s="98">
        <f t="shared" si="20"/>
        <v>0</v>
      </c>
    </row>
    <row r="39" spans="1:66">
      <c r="A39" s="372" t="s">
        <v>1007</v>
      </c>
      <c r="B39" s="19" t="s">
        <v>496</v>
      </c>
      <c r="C39" s="19">
        <f>SUM(C27:C38)</f>
        <v>60</v>
      </c>
      <c r="D39" s="130">
        <f t="shared" si="24"/>
        <v>0</v>
      </c>
      <c r="E39" s="8">
        <v>657.5</v>
      </c>
      <c r="F39" s="8">
        <f t="shared" si="19"/>
        <v>0</v>
      </c>
      <c r="H39" s="305"/>
      <c r="I39" s="282"/>
      <c r="J39" s="284"/>
      <c r="K39" s="288"/>
      <c r="L39" s="290"/>
      <c r="M39" s="204"/>
      <c r="N39" s="168"/>
      <c r="O39" s="59"/>
      <c r="P39" s="293"/>
      <c r="Q39" s="295"/>
      <c r="R39" s="5"/>
      <c r="S39" s="20"/>
      <c r="T39" s="20"/>
      <c r="V39" s="59">
        <f t="shared" ref="V39" si="28">AC39*$D39</f>
        <v>0</v>
      </c>
      <c r="W39" s="59">
        <f t="shared" ref="W39" si="29">AD39*$D39</f>
        <v>0</v>
      </c>
      <c r="X39" s="59">
        <f t="shared" ref="X39" si="30">AE39*$D39</f>
        <v>0</v>
      </c>
      <c r="Y39" s="59">
        <f t="shared" si="25"/>
        <v>0</v>
      </c>
      <c r="Z39" s="20"/>
      <c r="AA39" s="20"/>
      <c r="AB39" s="20"/>
      <c r="AC39" s="59">
        <v>10</v>
      </c>
      <c r="AD39" s="59">
        <v>5</v>
      </c>
      <c r="AE39" s="59">
        <v>30</v>
      </c>
      <c r="AF39" s="59">
        <v>15</v>
      </c>
      <c r="AG39" s="59"/>
      <c r="AH39" s="59"/>
      <c r="AI39" s="59"/>
      <c r="AJ39" s="9"/>
      <c r="AK39" s="59">
        <f t="shared" ref="AK39:AL39" si="31">AV39*$D39</f>
        <v>0</v>
      </c>
      <c r="AL39" s="59">
        <f t="shared" si="31"/>
        <v>0</v>
      </c>
      <c r="AM39" s="20"/>
      <c r="AN39" s="20"/>
      <c r="AO39" s="20"/>
      <c r="AP39" s="20"/>
      <c r="AQ39" s="20"/>
      <c r="AR39" s="20"/>
      <c r="AS39" s="20"/>
      <c r="AT39" s="20"/>
      <c r="AU39" s="20"/>
      <c r="AV39" s="59">
        <v>10</v>
      </c>
      <c r="AW39" s="59">
        <v>5</v>
      </c>
      <c r="AX39" s="20"/>
      <c r="AY39" s="20"/>
      <c r="AZ39" s="20"/>
      <c r="BA39" s="20"/>
      <c r="BB39" s="20"/>
      <c r="BC39" s="20"/>
      <c r="BD39" s="20"/>
      <c r="BE39" s="20"/>
      <c r="BF39" s="20"/>
      <c r="BG39" s="9"/>
      <c r="BH39" s="59">
        <f>BJ39*D39</f>
        <v>0</v>
      </c>
      <c r="BI39" s="20"/>
      <c r="BJ39" s="59">
        <f>SUM(BJ27:BJ38)</f>
        <v>85</v>
      </c>
      <c r="BK39" s="20"/>
      <c r="BL39" s="1"/>
      <c r="BM39" s="243">
        <v>6.58</v>
      </c>
      <c r="BN39" s="98">
        <f>BM39*D39</f>
        <v>0</v>
      </c>
    </row>
    <row r="40" spans="1:66" s="1" customFormat="1" ht="20.100000000000001" customHeight="1">
      <c r="A40" s="9"/>
      <c r="B40" s="9"/>
      <c r="F40" s="129">
        <f>SUM(F27:F39)</f>
        <v>0</v>
      </c>
      <c r="G40" s="3"/>
      <c r="H40" s="7">
        <f>SUM(H27:H39)</f>
        <v>0</v>
      </c>
      <c r="I40" s="7">
        <f t="shared" ref="I40:R40" si="32">SUM(I27:I39)</f>
        <v>0</v>
      </c>
      <c r="J40" s="7">
        <f t="shared" si="32"/>
        <v>0</v>
      </c>
      <c r="K40" s="7">
        <f t="shared" si="32"/>
        <v>0</v>
      </c>
      <c r="L40" s="7">
        <f t="shared" si="32"/>
        <v>0</v>
      </c>
      <c r="M40" s="7">
        <f t="shared" si="32"/>
        <v>0</v>
      </c>
      <c r="N40" s="7">
        <f t="shared" si="32"/>
        <v>0</v>
      </c>
      <c r="O40" s="7">
        <f t="shared" si="32"/>
        <v>0</v>
      </c>
      <c r="P40" s="7">
        <f t="shared" si="32"/>
        <v>0</v>
      </c>
      <c r="Q40" s="7">
        <f t="shared" si="32"/>
        <v>0</v>
      </c>
      <c r="R40" s="7">
        <f t="shared" si="32"/>
        <v>0</v>
      </c>
      <c r="S40" s="7">
        <f>SUM(S27:S39)</f>
        <v>0</v>
      </c>
      <c r="T40" s="7">
        <f t="shared" ref="T40" si="33">SUM(T27:T39)</f>
        <v>0</v>
      </c>
      <c r="U40" s="3"/>
      <c r="V40" s="7">
        <f>SUM(V27:V39)</f>
        <v>0</v>
      </c>
      <c r="W40" s="7">
        <f t="shared" ref="W40:AB40" si="34">SUM(W27:W39)</f>
        <v>0</v>
      </c>
      <c r="X40" s="7">
        <f t="shared" si="34"/>
        <v>0</v>
      </c>
      <c r="Y40" s="7">
        <f t="shared" si="34"/>
        <v>0</v>
      </c>
      <c r="Z40" s="7">
        <f t="shared" si="34"/>
        <v>0</v>
      </c>
      <c r="AA40" s="7">
        <f t="shared" si="34"/>
        <v>0</v>
      </c>
      <c r="AB40" s="7">
        <f t="shared" si="34"/>
        <v>0</v>
      </c>
      <c r="AC40" s="21"/>
      <c r="AD40" s="21"/>
      <c r="AE40" s="21"/>
      <c r="AF40" s="21"/>
      <c r="AG40" s="21"/>
      <c r="AH40" s="21"/>
      <c r="AI40" s="21"/>
      <c r="AJ40" s="3"/>
      <c r="AK40" s="7">
        <f t="shared" ref="AK40:AU40" si="35">SUM(AK27:AK39)</f>
        <v>0</v>
      </c>
      <c r="AL40" s="7">
        <f t="shared" si="35"/>
        <v>0</v>
      </c>
      <c r="AM40" s="7">
        <f t="shared" si="35"/>
        <v>0</v>
      </c>
      <c r="AN40" s="7">
        <f t="shared" si="35"/>
        <v>0</v>
      </c>
      <c r="AO40" s="7">
        <f t="shared" si="35"/>
        <v>0</v>
      </c>
      <c r="AP40" s="7">
        <f t="shared" si="35"/>
        <v>0</v>
      </c>
      <c r="AQ40" s="7">
        <f t="shared" si="35"/>
        <v>0</v>
      </c>
      <c r="AR40" s="7">
        <f t="shared" si="35"/>
        <v>0</v>
      </c>
      <c r="AS40" s="7">
        <f t="shared" si="35"/>
        <v>0</v>
      </c>
      <c r="AT40" s="7">
        <f t="shared" si="35"/>
        <v>0</v>
      </c>
      <c r="AU40" s="7">
        <f t="shared" si="35"/>
        <v>0</v>
      </c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9"/>
      <c r="BH40" s="7">
        <f>SUM(BH27:BH39)</f>
        <v>0</v>
      </c>
      <c r="BI40" s="7">
        <f>SUM(BI27:BI39)</f>
        <v>0</v>
      </c>
      <c r="BJ40" s="20"/>
      <c r="BK40" s="20"/>
      <c r="BM40" s="51"/>
      <c r="BN40" s="99">
        <f>SUM(BN27:BN39)</f>
        <v>0</v>
      </c>
    </row>
    <row r="41" spans="1:66" s="1" customFormat="1" ht="20.100000000000001" customHeight="1">
      <c r="A41" s="28" t="s">
        <v>325</v>
      </c>
      <c r="B41" s="16"/>
      <c r="C41" s="16"/>
      <c r="D41" s="16"/>
      <c r="E41" s="12"/>
      <c r="F41" s="12"/>
      <c r="G41" s="9"/>
      <c r="H41" s="16"/>
      <c r="I41" s="16"/>
      <c r="J41" s="16"/>
      <c r="K41" s="16"/>
      <c r="L41" s="16"/>
      <c r="M41" s="16"/>
      <c r="N41" s="17"/>
      <c r="O41" s="16"/>
      <c r="P41" s="16"/>
      <c r="Q41" s="16"/>
      <c r="R41" s="16"/>
      <c r="S41" s="16"/>
      <c r="T41" s="16"/>
      <c r="U41" s="9"/>
      <c r="V41" s="6" t="s">
        <v>61</v>
      </c>
      <c r="W41" s="6" t="s">
        <v>20</v>
      </c>
      <c r="X41" s="6" t="s">
        <v>21</v>
      </c>
      <c r="Y41" s="6" t="s">
        <v>22</v>
      </c>
      <c r="Z41" s="6" t="s">
        <v>23</v>
      </c>
      <c r="AA41" s="6" t="s">
        <v>6</v>
      </c>
      <c r="AB41" s="6" t="s">
        <v>24</v>
      </c>
      <c r="AC41" s="13" t="s">
        <v>61</v>
      </c>
      <c r="AD41" s="13" t="s">
        <v>20</v>
      </c>
      <c r="AE41" s="13" t="s">
        <v>21</v>
      </c>
      <c r="AF41" s="13" t="s">
        <v>22</v>
      </c>
      <c r="AG41" s="13" t="s">
        <v>23</v>
      </c>
      <c r="AH41" s="13" t="s">
        <v>6</v>
      </c>
      <c r="AI41" s="13" t="s">
        <v>24</v>
      </c>
      <c r="AJ41" s="9"/>
      <c r="AK41" s="6" t="s">
        <v>48</v>
      </c>
      <c r="AL41" s="6" t="s">
        <v>49</v>
      </c>
      <c r="AM41" s="6" t="s">
        <v>50</v>
      </c>
      <c r="AN41" s="6" t="s">
        <v>52</v>
      </c>
      <c r="AO41" s="6" t="s">
        <v>54</v>
      </c>
      <c r="AP41" s="6" t="s">
        <v>55</v>
      </c>
      <c r="AQ41" s="6" t="s">
        <v>56</v>
      </c>
      <c r="AR41" s="6" t="s">
        <v>57</v>
      </c>
      <c r="AS41" s="6" t="s">
        <v>58</v>
      </c>
      <c r="AT41" s="6" t="s">
        <v>239</v>
      </c>
      <c r="AU41" s="6" t="s">
        <v>240</v>
      </c>
      <c r="AV41" s="13" t="s">
        <v>48</v>
      </c>
      <c r="AW41" s="13" t="s">
        <v>49</v>
      </c>
      <c r="AX41" s="13" t="s">
        <v>50</v>
      </c>
      <c r="AY41" s="13" t="s">
        <v>52</v>
      </c>
      <c r="AZ41" s="13" t="s">
        <v>54</v>
      </c>
      <c r="BA41" s="13" t="s">
        <v>55</v>
      </c>
      <c r="BB41" s="13" t="s">
        <v>56</v>
      </c>
      <c r="BC41" s="13" t="s">
        <v>57</v>
      </c>
      <c r="BD41" s="13" t="s">
        <v>58</v>
      </c>
      <c r="BE41" s="13" t="s">
        <v>239</v>
      </c>
      <c r="BF41" s="13" t="s">
        <v>240</v>
      </c>
      <c r="BG41" s="9"/>
      <c r="BH41" s="316" t="s">
        <v>50</v>
      </c>
      <c r="BI41" s="317" t="s">
        <v>52</v>
      </c>
      <c r="BJ41" s="13" t="s">
        <v>50</v>
      </c>
      <c r="BK41" s="13" t="s">
        <v>52</v>
      </c>
      <c r="BM41" s="318" t="s">
        <v>68</v>
      </c>
      <c r="BN41" s="318" t="s">
        <v>69</v>
      </c>
    </row>
    <row r="42" spans="1:66">
      <c r="A42" s="372" t="s">
        <v>1009</v>
      </c>
      <c r="B42" s="19" t="s">
        <v>61</v>
      </c>
      <c r="C42" s="19">
        <v>15</v>
      </c>
      <c r="D42" s="130">
        <f t="shared" ref="D42:D46" si="36">SUM(H42:T42)</f>
        <v>0</v>
      </c>
      <c r="E42" s="8">
        <v>85</v>
      </c>
      <c r="F42" s="8">
        <f t="shared" ref="F42:F47" si="37">D42*E42*(100-$D$2)/100</f>
        <v>0</v>
      </c>
      <c r="H42" s="305"/>
      <c r="I42" s="282"/>
      <c r="J42" s="284"/>
      <c r="K42" s="288"/>
      <c r="L42" s="290"/>
      <c r="M42" s="204"/>
      <c r="N42" s="25"/>
      <c r="O42" s="59"/>
      <c r="P42" s="293"/>
      <c r="Q42" s="295"/>
      <c r="R42" s="5"/>
      <c r="S42" s="20"/>
      <c r="T42" s="20"/>
      <c r="V42" s="59">
        <f>AC42*D42</f>
        <v>0</v>
      </c>
      <c r="W42" s="20"/>
      <c r="X42" s="20"/>
      <c r="Y42" s="20"/>
      <c r="Z42" s="20"/>
      <c r="AA42" s="20"/>
      <c r="AB42" s="20"/>
      <c r="AC42" s="59">
        <v>15</v>
      </c>
      <c r="AD42" s="59"/>
      <c r="AE42" s="59"/>
      <c r="AF42" s="59"/>
      <c r="AG42" s="59"/>
      <c r="AH42" s="59"/>
      <c r="AI42" s="59"/>
      <c r="AJ42" s="9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9"/>
      <c r="BH42" s="59">
        <f>BJ42*D42</f>
        <v>0</v>
      </c>
      <c r="BI42" s="20"/>
      <c r="BJ42" s="59">
        <v>30</v>
      </c>
      <c r="BK42" s="20"/>
      <c r="BL42" s="1"/>
      <c r="BM42" s="243">
        <v>0.34</v>
      </c>
      <c r="BN42" s="98">
        <f t="shared" ref="BN42:BN46" si="38">BM42*D42</f>
        <v>0</v>
      </c>
    </row>
    <row r="43" spans="1:66">
      <c r="A43" s="372" t="s">
        <v>1010</v>
      </c>
      <c r="B43" s="19" t="s">
        <v>21</v>
      </c>
      <c r="C43" s="19">
        <v>5</v>
      </c>
      <c r="D43" s="130">
        <f t="shared" si="36"/>
        <v>0</v>
      </c>
      <c r="E43" s="8">
        <v>50</v>
      </c>
      <c r="F43" s="8">
        <f t="shared" si="37"/>
        <v>0</v>
      </c>
      <c r="H43" s="305"/>
      <c r="I43" s="282"/>
      <c r="J43" s="284"/>
      <c r="K43" s="288"/>
      <c r="L43" s="290"/>
      <c r="M43" s="204"/>
      <c r="N43" s="25"/>
      <c r="O43" s="59"/>
      <c r="P43" s="293"/>
      <c r="Q43" s="295"/>
      <c r="R43" s="5"/>
      <c r="S43" s="20"/>
      <c r="T43" s="20"/>
      <c r="V43" s="20"/>
      <c r="W43" s="20"/>
      <c r="X43" s="59">
        <f>AE43*$D43</f>
        <v>0</v>
      </c>
      <c r="Y43" s="20"/>
      <c r="Z43" s="20"/>
      <c r="AA43" s="20"/>
      <c r="AB43" s="20"/>
      <c r="AC43" s="59"/>
      <c r="AD43" s="59"/>
      <c r="AE43" s="59">
        <v>5</v>
      </c>
      <c r="AF43" s="59"/>
      <c r="AG43" s="59"/>
      <c r="AH43" s="59"/>
      <c r="AI43" s="59"/>
      <c r="AJ43" s="9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9"/>
      <c r="BH43" s="59">
        <f t="shared" ref="BH43:BH46" si="39">BJ43*D43</f>
        <v>0</v>
      </c>
      <c r="BI43" s="20"/>
      <c r="BJ43" s="59">
        <v>10</v>
      </c>
      <c r="BK43" s="20"/>
      <c r="BL43" s="1"/>
      <c r="BM43" s="243">
        <v>0.46</v>
      </c>
      <c r="BN43" s="98">
        <f t="shared" si="38"/>
        <v>0</v>
      </c>
    </row>
    <row r="44" spans="1:66">
      <c r="A44" s="372" t="s">
        <v>1011</v>
      </c>
      <c r="B44" s="19" t="s">
        <v>21</v>
      </c>
      <c r="C44" s="19">
        <v>5</v>
      </c>
      <c r="D44" s="130">
        <f t="shared" si="36"/>
        <v>0</v>
      </c>
      <c r="E44" s="8">
        <v>57.5</v>
      </c>
      <c r="F44" s="8">
        <f t="shared" si="37"/>
        <v>0</v>
      </c>
      <c r="H44" s="305"/>
      <c r="I44" s="282"/>
      <c r="J44" s="284"/>
      <c r="K44" s="288"/>
      <c r="L44" s="290"/>
      <c r="M44" s="204"/>
      <c r="N44" s="25"/>
      <c r="O44" s="59"/>
      <c r="P44" s="293"/>
      <c r="Q44" s="295"/>
      <c r="R44" s="5"/>
      <c r="S44" s="20"/>
      <c r="T44" s="20"/>
      <c r="V44" s="20"/>
      <c r="W44" s="20"/>
      <c r="X44" s="59">
        <f>AE44*$D44</f>
        <v>0</v>
      </c>
      <c r="Y44" s="20"/>
      <c r="Z44" s="20"/>
      <c r="AA44" s="20"/>
      <c r="AB44" s="20"/>
      <c r="AC44" s="59"/>
      <c r="AD44" s="59"/>
      <c r="AE44" s="59">
        <v>5</v>
      </c>
      <c r="AF44" s="59"/>
      <c r="AG44" s="59"/>
      <c r="AH44" s="59"/>
      <c r="AI44" s="59"/>
      <c r="AJ44" s="9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9"/>
      <c r="BH44" s="59">
        <f t="shared" si="39"/>
        <v>0</v>
      </c>
      <c r="BI44" s="20"/>
      <c r="BJ44" s="59">
        <v>10</v>
      </c>
      <c r="BK44" s="20"/>
      <c r="BL44" s="1"/>
      <c r="BM44" s="243">
        <v>0.57999999999999996</v>
      </c>
      <c r="BN44" s="98">
        <f t="shared" si="38"/>
        <v>0</v>
      </c>
    </row>
    <row r="45" spans="1:66">
      <c r="A45" s="372" t="s">
        <v>1012</v>
      </c>
      <c r="B45" s="19" t="s">
        <v>22</v>
      </c>
      <c r="C45" s="19">
        <v>5</v>
      </c>
      <c r="D45" s="130">
        <f t="shared" si="36"/>
        <v>0</v>
      </c>
      <c r="E45" s="8">
        <v>97.5</v>
      </c>
      <c r="F45" s="8">
        <f t="shared" si="37"/>
        <v>0</v>
      </c>
      <c r="H45" s="305"/>
      <c r="I45" s="282"/>
      <c r="J45" s="284"/>
      <c r="K45" s="288"/>
      <c r="L45" s="290"/>
      <c r="M45" s="204"/>
      <c r="N45" s="25"/>
      <c r="O45" s="59"/>
      <c r="P45" s="293"/>
      <c r="Q45" s="295"/>
      <c r="R45" s="5"/>
      <c r="S45" s="20"/>
      <c r="T45" s="20"/>
      <c r="V45" s="20"/>
      <c r="W45" s="20"/>
      <c r="X45" s="20"/>
      <c r="Y45" s="59">
        <f t="shared" ref="Y45:Y46" si="40">AF45*$D45</f>
        <v>0</v>
      </c>
      <c r="Z45" s="20"/>
      <c r="AA45" s="20"/>
      <c r="AB45" s="20"/>
      <c r="AC45" s="59"/>
      <c r="AD45" s="59"/>
      <c r="AE45" s="236"/>
      <c r="AF45" s="59">
        <v>5</v>
      </c>
      <c r="AG45" s="59"/>
      <c r="AH45" s="59"/>
      <c r="AI45" s="59"/>
      <c r="AJ45" s="9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9"/>
      <c r="BH45" s="59">
        <f t="shared" si="39"/>
        <v>0</v>
      </c>
      <c r="BI45" s="20"/>
      <c r="BJ45" s="59">
        <v>10</v>
      </c>
      <c r="BK45" s="20"/>
      <c r="BL45" s="1"/>
      <c r="BM45" s="243">
        <v>1.43</v>
      </c>
      <c r="BN45" s="98">
        <f t="shared" si="38"/>
        <v>0</v>
      </c>
    </row>
    <row r="46" spans="1:66">
      <c r="A46" s="372" t="s">
        <v>1013</v>
      </c>
      <c r="B46" s="19" t="s">
        <v>22</v>
      </c>
      <c r="C46" s="19">
        <v>5</v>
      </c>
      <c r="D46" s="130">
        <f t="shared" si="36"/>
        <v>0</v>
      </c>
      <c r="E46" s="8">
        <v>145</v>
      </c>
      <c r="F46" s="8">
        <f t="shared" si="37"/>
        <v>0</v>
      </c>
      <c r="H46" s="305"/>
      <c r="I46" s="282"/>
      <c r="J46" s="284"/>
      <c r="K46" s="288"/>
      <c r="L46" s="290"/>
      <c r="M46" s="204"/>
      <c r="N46" s="25"/>
      <c r="O46" s="59"/>
      <c r="P46" s="293"/>
      <c r="Q46" s="295"/>
      <c r="R46" s="5"/>
      <c r="S46" s="20"/>
      <c r="T46" s="20"/>
      <c r="V46" s="20"/>
      <c r="W46" s="20"/>
      <c r="X46" s="20"/>
      <c r="Y46" s="59">
        <f t="shared" si="40"/>
        <v>0</v>
      </c>
      <c r="Z46" s="20"/>
      <c r="AA46" s="20"/>
      <c r="AB46" s="20"/>
      <c r="AC46" s="59"/>
      <c r="AD46" s="59"/>
      <c r="AE46" s="236"/>
      <c r="AF46" s="59">
        <v>5</v>
      </c>
      <c r="AG46" s="59"/>
      <c r="AH46" s="59"/>
      <c r="AI46" s="59"/>
      <c r="AJ46" s="9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9"/>
      <c r="BH46" s="59">
        <f t="shared" si="39"/>
        <v>0</v>
      </c>
      <c r="BI46" s="20"/>
      <c r="BJ46" s="59">
        <v>10</v>
      </c>
      <c r="BK46" s="20"/>
      <c r="BL46" s="1"/>
      <c r="BM46" s="243">
        <v>2.71</v>
      </c>
      <c r="BN46" s="98">
        <f t="shared" si="38"/>
        <v>0</v>
      </c>
    </row>
    <row r="47" spans="1:66">
      <c r="A47" s="372" t="s">
        <v>1007</v>
      </c>
      <c r="B47" s="19" t="s">
        <v>407</v>
      </c>
      <c r="C47" s="19">
        <v>35</v>
      </c>
      <c r="D47" s="130">
        <f t="shared" ref="D47" si="41">SUM(H47:T47)</f>
        <v>0</v>
      </c>
      <c r="E47" s="8">
        <v>435</v>
      </c>
      <c r="F47" s="8">
        <f t="shared" si="37"/>
        <v>0</v>
      </c>
      <c r="G47" s="409"/>
      <c r="H47" s="305"/>
      <c r="I47" s="282"/>
      <c r="J47" s="284"/>
      <c r="K47" s="288"/>
      <c r="L47" s="290"/>
      <c r="M47" s="204"/>
      <c r="N47" s="168"/>
      <c r="O47" s="59"/>
      <c r="P47" s="293"/>
      <c r="Q47" s="295"/>
      <c r="R47" s="5"/>
      <c r="S47" s="20"/>
      <c r="T47" s="20"/>
      <c r="V47" s="59">
        <f t="shared" ref="V47" si="42">AC47*$D47</f>
        <v>0</v>
      </c>
      <c r="W47" s="59">
        <f t="shared" ref="W47" si="43">AD47*$D47</f>
        <v>0</v>
      </c>
      <c r="X47" s="59">
        <f t="shared" ref="X47" si="44">AE47*$D47</f>
        <v>0</v>
      </c>
      <c r="Y47" s="59">
        <f t="shared" ref="Y47" si="45">AF47*$D47</f>
        <v>0</v>
      </c>
      <c r="Z47" s="20"/>
      <c r="AA47" s="20"/>
      <c r="AB47" s="20"/>
      <c r="AC47" s="59">
        <v>15</v>
      </c>
      <c r="AD47" s="59"/>
      <c r="AE47" s="59">
        <v>10</v>
      </c>
      <c r="AF47" s="59">
        <v>10</v>
      </c>
      <c r="AG47" s="59"/>
      <c r="AH47" s="59"/>
      <c r="AI47" s="59"/>
      <c r="AJ47" s="9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9"/>
      <c r="BH47" s="59">
        <f>BJ47*D47</f>
        <v>0</v>
      </c>
      <c r="BI47" s="20"/>
      <c r="BJ47" s="59">
        <f>SUM(BJ42:BJ46)</f>
        <v>70</v>
      </c>
      <c r="BK47" s="20"/>
      <c r="BL47" s="1"/>
      <c r="BM47" s="243">
        <v>5.52</v>
      </c>
      <c r="BN47" s="98">
        <f>BM47*D47</f>
        <v>0</v>
      </c>
    </row>
    <row r="48" spans="1:66" s="1" customFormat="1" ht="20.100000000000001" customHeight="1">
      <c r="A48" s="9"/>
      <c r="B48" s="9"/>
      <c r="F48" s="129">
        <f>SUM(F42:F47)</f>
        <v>0</v>
      </c>
      <c r="G48" s="3"/>
      <c r="H48" s="7">
        <f t="shared" ref="H48:T48" si="46">SUM(H42:H47)</f>
        <v>0</v>
      </c>
      <c r="I48" s="7">
        <f t="shared" si="46"/>
        <v>0</v>
      </c>
      <c r="J48" s="7">
        <f t="shared" si="46"/>
        <v>0</v>
      </c>
      <c r="K48" s="7">
        <f t="shared" si="46"/>
        <v>0</v>
      </c>
      <c r="L48" s="7">
        <f t="shared" si="46"/>
        <v>0</v>
      </c>
      <c r="M48" s="7">
        <f t="shared" si="46"/>
        <v>0</v>
      </c>
      <c r="N48" s="7">
        <f t="shared" si="46"/>
        <v>0</v>
      </c>
      <c r="O48" s="7">
        <f t="shared" si="46"/>
        <v>0</v>
      </c>
      <c r="P48" s="7">
        <f t="shared" si="46"/>
        <v>0</v>
      </c>
      <c r="Q48" s="7">
        <f t="shared" si="46"/>
        <v>0</v>
      </c>
      <c r="R48" s="7">
        <f t="shared" si="46"/>
        <v>0</v>
      </c>
      <c r="S48" s="7">
        <f t="shared" si="46"/>
        <v>0</v>
      </c>
      <c r="T48" s="7">
        <f t="shared" si="46"/>
        <v>0</v>
      </c>
      <c r="U48" s="3"/>
      <c r="V48" s="7">
        <f t="shared" ref="V48:AB48" si="47">SUM(V42:V47)</f>
        <v>0</v>
      </c>
      <c r="W48" s="7">
        <f t="shared" si="47"/>
        <v>0</v>
      </c>
      <c r="X48" s="7">
        <f t="shared" si="47"/>
        <v>0</v>
      </c>
      <c r="Y48" s="7">
        <f t="shared" si="47"/>
        <v>0</v>
      </c>
      <c r="Z48" s="7">
        <f t="shared" si="47"/>
        <v>0</v>
      </c>
      <c r="AA48" s="7">
        <f t="shared" si="47"/>
        <v>0</v>
      </c>
      <c r="AB48" s="7">
        <f t="shared" si="47"/>
        <v>0</v>
      </c>
      <c r="AC48" s="21"/>
      <c r="AD48" s="21"/>
      <c r="AE48" s="21"/>
      <c r="AF48" s="21"/>
      <c r="AG48" s="21"/>
      <c r="AH48" s="21"/>
      <c r="AI48" s="21"/>
      <c r="AJ48" s="3"/>
      <c r="AK48" s="7">
        <f t="shared" ref="AK48:AU48" si="48">SUM(AK42:AK47)</f>
        <v>0</v>
      </c>
      <c r="AL48" s="7">
        <f t="shared" si="48"/>
        <v>0</v>
      </c>
      <c r="AM48" s="7">
        <f t="shared" si="48"/>
        <v>0</v>
      </c>
      <c r="AN48" s="7">
        <f t="shared" si="48"/>
        <v>0</v>
      </c>
      <c r="AO48" s="7">
        <f t="shared" si="48"/>
        <v>0</v>
      </c>
      <c r="AP48" s="7">
        <f t="shared" si="48"/>
        <v>0</v>
      </c>
      <c r="AQ48" s="7">
        <f t="shared" si="48"/>
        <v>0</v>
      </c>
      <c r="AR48" s="7">
        <f t="shared" si="48"/>
        <v>0</v>
      </c>
      <c r="AS48" s="7">
        <f t="shared" si="48"/>
        <v>0</v>
      </c>
      <c r="AT48" s="7">
        <f t="shared" si="48"/>
        <v>0</v>
      </c>
      <c r="AU48" s="7">
        <f t="shared" si="48"/>
        <v>0</v>
      </c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9"/>
      <c r="BH48" s="7">
        <f>SUM(BH42:BH47)</f>
        <v>0</v>
      </c>
      <c r="BI48" s="7">
        <f>SUM(BI42:BI47)</f>
        <v>0</v>
      </c>
      <c r="BJ48" s="20"/>
      <c r="BK48" s="20"/>
      <c r="BM48" s="51"/>
      <c r="BN48" s="99">
        <f>SUM(BN42:BN47)</f>
        <v>0</v>
      </c>
    </row>
    <row r="49" spans="1:66" s="1" customFormat="1" ht="20.100000000000001" customHeight="1">
      <c r="A49" s="28" t="s">
        <v>792</v>
      </c>
      <c r="B49" s="16"/>
      <c r="C49" s="16"/>
      <c r="D49" s="16"/>
      <c r="E49" s="12"/>
      <c r="F49" s="12"/>
      <c r="G49" s="9"/>
      <c r="H49" s="16"/>
      <c r="I49" s="16"/>
      <c r="J49" s="16"/>
      <c r="K49" s="16"/>
      <c r="L49" s="16"/>
      <c r="M49" s="16"/>
      <c r="N49" s="17"/>
      <c r="O49" s="16"/>
      <c r="P49" s="16"/>
      <c r="Q49" s="16"/>
      <c r="R49" s="16"/>
      <c r="S49" s="16"/>
      <c r="T49" s="16"/>
      <c r="U49" s="9"/>
      <c r="V49" s="6" t="s">
        <v>61</v>
      </c>
      <c r="W49" s="6" t="s">
        <v>20</v>
      </c>
      <c r="X49" s="6" t="s">
        <v>21</v>
      </c>
      <c r="Y49" s="6" t="s">
        <v>22</v>
      </c>
      <c r="Z49" s="6" t="s">
        <v>23</v>
      </c>
      <c r="AA49" s="6" t="s">
        <v>6</v>
      </c>
      <c r="AB49" s="6" t="s">
        <v>24</v>
      </c>
      <c r="AC49" s="13" t="s">
        <v>61</v>
      </c>
      <c r="AD49" s="13" t="s">
        <v>20</v>
      </c>
      <c r="AE49" s="13" t="s">
        <v>21</v>
      </c>
      <c r="AF49" s="13" t="s">
        <v>22</v>
      </c>
      <c r="AG49" s="13" t="s">
        <v>23</v>
      </c>
      <c r="AH49" s="13" t="s">
        <v>6</v>
      </c>
      <c r="AI49" s="13" t="s">
        <v>24</v>
      </c>
      <c r="AJ49" s="9"/>
      <c r="AK49" s="6" t="s">
        <v>48</v>
      </c>
      <c r="AL49" s="6" t="s">
        <v>49</v>
      </c>
      <c r="AM49" s="6" t="s">
        <v>50</v>
      </c>
      <c r="AN49" s="6" t="s">
        <v>52</v>
      </c>
      <c r="AO49" s="6" t="s">
        <v>54</v>
      </c>
      <c r="AP49" s="6" t="s">
        <v>55</v>
      </c>
      <c r="AQ49" s="6" t="s">
        <v>56</v>
      </c>
      <c r="AR49" s="6" t="s">
        <v>57</v>
      </c>
      <c r="AS49" s="6" t="s">
        <v>58</v>
      </c>
      <c r="AT49" s="6" t="s">
        <v>239</v>
      </c>
      <c r="AU49" s="6" t="s">
        <v>240</v>
      </c>
      <c r="AV49" s="13" t="s">
        <v>48</v>
      </c>
      <c r="AW49" s="13" t="s">
        <v>49</v>
      </c>
      <c r="AX49" s="13" t="s">
        <v>50</v>
      </c>
      <c r="AY49" s="13" t="s">
        <v>52</v>
      </c>
      <c r="AZ49" s="13" t="s">
        <v>54</v>
      </c>
      <c r="BA49" s="13" t="s">
        <v>55</v>
      </c>
      <c r="BB49" s="13" t="s">
        <v>56</v>
      </c>
      <c r="BC49" s="13" t="s">
        <v>57</v>
      </c>
      <c r="BD49" s="13" t="s">
        <v>58</v>
      </c>
      <c r="BE49" s="13" t="s">
        <v>239</v>
      </c>
      <c r="BF49" s="13" t="s">
        <v>240</v>
      </c>
      <c r="BG49" s="9"/>
      <c r="BH49" s="316" t="s">
        <v>50</v>
      </c>
      <c r="BI49" s="317" t="s">
        <v>52</v>
      </c>
      <c r="BJ49" s="13" t="s">
        <v>50</v>
      </c>
      <c r="BK49" s="13" t="s">
        <v>52</v>
      </c>
      <c r="BM49" s="318" t="s">
        <v>68</v>
      </c>
      <c r="BN49" s="318" t="s">
        <v>69</v>
      </c>
    </row>
    <row r="50" spans="1:66">
      <c r="A50" s="364" t="s">
        <v>793</v>
      </c>
      <c r="B50" s="18" t="s">
        <v>61</v>
      </c>
      <c r="C50" s="19">
        <v>50</v>
      </c>
      <c r="D50" s="130">
        <f t="shared" ref="D50" si="49">SUM(H50:T50)</f>
        <v>0</v>
      </c>
      <c r="E50" s="8">
        <v>42.5</v>
      </c>
      <c r="F50" s="8">
        <f t="shared" ref="F50" si="50">D50*E50*(100-$D$2)/100</f>
        <v>0</v>
      </c>
      <c r="H50" s="305"/>
      <c r="I50" s="282"/>
      <c r="J50" s="284"/>
      <c r="K50" s="288"/>
      <c r="L50" s="290"/>
      <c r="M50" s="204"/>
      <c r="N50" s="25"/>
      <c r="O50" s="59"/>
      <c r="P50" s="293"/>
      <c r="Q50" s="295"/>
      <c r="R50" s="5"/>
      <c r="S50" s="20"/>
      <c r="T50" s="20"/>
      <c r="V50" s="59">
        <f>AC50*D50</f>
        <v>0</v>
      </c>
      <c r="W50" s="20"/>
      <c r="X50" s="20"/>
      <c r="Y50" s="20"/>
      <c r="Z50" s="20"/>
      <c r="AA50" s="20"/>
      <c r="AB50" s="20"/>
      <c r="AC50" s="59">
        <v>50</v>
      </c>
      <c r="AD50" s="59"/>
      <c r="AE50" s="59"/>
      <c r="AF50" s="59"/>
      <c r="AG50" s="59"/>
      <c r="AH50" s="59"/>
      <c r="AI50" s="59"/>
      <c r="AJ50" s="9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9"/>
      <c r="BH50" s="59">
        <f>BJ50*D50</f>
        <v>0</v>
      </c>
      <c r="BI50" s="20"/>
      <c r="BJ50" s="59">
        <v>50</v>
      </c>
      <c r="BK50" s="20"/>
      <c r="BL50" s="1"/>
      <c r="BM50" s="243">
        <v>0.25</v>
      </c>
      <c r="BN50" s="98">
        <f t="shared" ref="BN50" si="51">BM50*D50</f>
        <v>0</v>
      </c>
    </row>
    <row r="51" spans="1:66">
      <c r="A51" s="364" t="s">
        <v>794</v>
      </c>
      <c r="B51" s="18" t="s">
        <v>61</v>
      </c>
      <c r="C51" s="19">
        <v>20</v>
      </c>
      <c r="D51" s="130">
        <f t="shared" ref="D51" si="52">SUM(H51:T51)</f>
        <v>0</v>
      </c>
      <c r="E51" s="8">
        <v>30</v>
      </c>
      <c r="F51" s="8">
        <f t="shared" ref="F51" si="53">D51*E51*(100-$D$2)/100</f>
        <v>0</v>
      </c>
      <c r="H51" s="305"/>
      <c r="I51" s="282"/>
      <c r="J51" s="284"/>
      <c r="K51" s="288"/>
      <c r="L51" s="290"/>
      <c r="M51" s="204"/>
      <c r="N51" s="25"/>
      <c r="O51" s="59"/>
      <c r="P51" s="293"/>
      <c r="Q51" s="295"/>
      <c r="R51" s="5"/>
      <c r="S51" s="20"/>
      <c r="T51" s="20"/>
      <c r="V51" s="59">
        <f>AC51*D51</f>
        <v>0</v>
      </c>
      <c r="W51" s="20"/>
      <c r="X51" s="20"/>
      <c r="Y51" s="20"/>
      <c r="Z51" s="20"/>
      <c r="AA51" s="20"/>
      <c r="AB51" s="20"/>
      <c r="AC51" s="59">
        <v>20</v>
      </c>
      <c r="AD51" s="59"/>
      <c r="AE51" s="59"/>
      <c r="AF51" s="59"/>
      <c r="AG51" s="59"/>
      <c r="AH51" s="59"/>
      <c r="AI51" s="59"/>
      <c r="AJ51" s="9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9"/>
      <c r="BH51" s="59">
        <f>BJ51*D51</f>
        <v>0</v>
      </c>
      <c r="BI51" s="20"/>
      <c r="BJ51" s="59">
        <v>20</v>
      </c>
      <c r="BK51" s="20"/>
      <c r="BL51" s="1"/>
      <c r="BM51" s="243">
        <v>0.18</v>
      </c>
      <c r="BN51" s="98">
        <f t="shared" ref="BN51" si="54">BM51*D51</f>
        <v>0</v>
      </c>
    </row>
    <row r="52" spans="1:66" s="1" customFormat="1" ht="20.100000000000001" customHeight="1">
      <c r="A52" s="9"/>
      <c r="B52" s="9"/>
      <c r="F52" s="129">
        <f>SUM(F50:F51)</f>
        <v>0</v>
      </c>
      <c r="G52" s="3"/>
      <c r="H52" s="7">
        <f>SUM(H50:H51)</f>
        <v>0</v>
      </c>
      <c r="I52" s="7">
        <f t="shared" ref="I52:T52" si="55">SUM(I50:I51)</f>
        <v>0</v>
      </c>
      <c r="J52" s="7">
        <f t="shared" si="55"/>
        <v>0</v>
      </c>
      <c r="K52" s="7">
        <f t="shared" si="55"/>
        <v>0</v>
      </c>
      <c r="L52" s="7">
        <f t="shared" si="55"/>
        <v>0</v>
      </c>
      <c r="M52" s="7">
        <f t="shared" si="55"/>
        <v>0</v>
      </c>
      <c r="N52" s="7">
        <f t="shared" si="55"/>
        <v>0</v>
      </c>
      <c r="O52" s="7">
        <f t="shared" si="55"/>
        <v>0</v>
      </c>
      <c r="P52" s="7">
        <f t="shared" si="55"/>
        <v>0</v>
      </c>
      <c r="Q52" s="7">
        <f t="shared" si="55"/>
        <v>0</v>
      </c>
      <c r="R52" s="7">
        <f t="shared" si="55"/>
        <v>0</v>
      </c>
      <c r="S52" s="7">
        <f t="shared" si="55"/>
        <v>0</v>
      </c>
      <c r="T52" s="7">
        <f t="shared" si="55"/>
        <v>0</v>
      </c>
      <c r="U52" s="3"/>
      <c r="V52" s="7">
        <f>SUM(V50:V51)</f>
        <v>0</v>
      </c>
      <c r="W52" s="7">
        <f t="shared" ref="W52" si="56">SUM(W50:W51)</f>
        <v>0</v>
      </c>
      <c r="X52" s="7">
        <f t="shared" ref="X52" si="57">SUM(X50:X51)</f>
        <v>0</v>
      </c>
      <c r="Y52" s="7">
        <f t="shared" ref="Y52" si="58">SUM(Y50:Y51)</f>
        <v>0</v>
      </c>
      <c r="Z52" s="7">
        <f t="shared" ref="Z52" si="59">SUM(Z50:Z51)</f>
        <v>0</v>
      </c>
      <c r="AA52" s="7">
        <f t="shared" ref="AA52" si="60">SUM(AA50:AA51)</f>
        <v>0</v>
      </c>
      <c r="AB52" s="7">
        <f t="shared" ref="AB52" si="61">SUM(AB50:AB51)</f>
        <v>0</v>
      </c>
      <c r="AC52" s="21"/>
      <c r="AD52" s="21"/>
      <c r="AE52" s="21"/>
      <c r="AF52" s="21"/>
      <c r="AG52" s="21"/>
      <c r="AH52" s="21"/>
      <c r="AI52" s="21"/>
      <c r="AJ52" s="3"/>
      <c r="AK52" s="7">
        <f t="shared" ref="AK52" si="62">SUM(AK50:AK51)</f>
        <v>0</v>
      </c>
      <c r="AL52" s="7">
        <f t="shared" ref="AL52" si="63">SUM(AL50:AL51)</f>
        <v>0</v>
      </c>
      <c r="AM52" s="7">
        <f t="shared" ref="AM52" si="64">SUM(AM50:AM51)</f>
        <v>0</v>
      </c>
      <c r="AN52" s="7">
        <f t="shared" ref="AN52" si="65">SUM(AN50:AN51)</f>
        <v>0</v>
      </c>
      <c r="AO52" s="7">
        <f t="shared" ref="AO52" si="66">SUM(AO50:AO51)</f>
        <v>0</v>
      </c>
      <c r="AP52" s="7">
        <f t="shared" ref="AP52" si="67">SUM(AP50:AP51)</f>
        <v>0</v>
      </c>
      <c r="AQ52" s="7">
        <f t="shared" ref="AQ52" si="68">SUM(AQ50:AQ51)</f>
        <v>0</v>
      </c>
      <c r="AR52" s="7">
        <f t="shared" ref="AR52" si="69">SUM(AR50:AR51)</f>
        <v>0</v>
      </c>
      <c r="AS52" s="7">
        <f t="shared" ref="AS52" si="70">SUM(AS50:AS51)</f>
        <v>0</v>
      </c>
      <c r="AT52" s="7">
        <f t="shared" ref="AT52" si="71">SUM(AT50:AT51)</f>
        <v>0</v>
      </c>
      <c r="AU52" s="7">
        <f>SUM(AU50:AU51)</f>
        <v>0</v>
      </c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9"/>
      <c r="BH52" s="7">
        <f>SUM(BH50:BH51)</f>
        <v>0</v>
      </c>
      <c r="BI52" s="7">
        <f>SUM(BI50:BI51)</f>
        <v>0</v>
      </c>
      <c r="BJ52" s="20"/>
      <c r="BK52" s="20"/>
      <c r="BM52" s="51"/>
      <c r="BN52" s="99">
        <f>SUM(BN50:BN51)</f>
        <v>0</v>
      </c>
    </row>
  </sheetData>
  <mergeCells count="9">
    <mergeCell ref="BM10:BN10"/>
    <mergeCell ref="V6:X6"/>
    <mergeCell ref="V1:X1"/>
    <mergeCell ref="H1:L1"/>
    <mergeCell ref="A5:A6"/>
    <mergeCell ref="H6:L6"/>
    <mergeCell ref="V10:AB10"/>
    <mergeCell ref="AK10:AU10"/>
    <mergeCell ref="BH10:BI10"/>
  </mergeCells>
  <phoneticPr fontId="26" type="noConversion"/>
  <hyperlinks>
    <hyperlink ref="A12" r:id="rId1" xr:uid="{09879BD9-D7C8-4BD1-82E6-033FDCE64973}"/>
    <hyperlink ref="A13" r:id="rId2" xr:uid="{862CB1EB-6FB9-46F8-BAC0-A96523951BA1}"/>
    <hyperlink ref="A14" r:id="rId3" xr:uid="{8CC841B7-1DA6-4BFE-AF72-21E514A3EC60}"/>
    <hyperlink ref="A15" r:id="rId4" xr:uid="{05B07495-C17E-4DD7-8D82-5B71EE73529B}"/>
    <hyperlink ref="A16" r:id="rId5" xr:uid="{219C73D2-F20D-496D-BE1C-12697483A9E3}"/>
    <hyperlink ref="A17" r:id="rId6" xr:uid="{97215CE7-057A-4FF8-B409-1D243CA4F136}"/>
    <hyperlink ref="A18" r:id="rId7" xr:uid="{1EDE2B5E-2637-43CD-88E9-0367BF2BB9B0}"/>
    <hyperlink ref="A19" r:id="rId8" xr:uid="{20CCCA30-719F-47DD-A85E-FFA050FDB4DE}"/>
    <hyperlink ref="A20" r:id="rId9" xr:uid="{5F4DEEFA-3F67-46CA-8ADA-A8D9FCA215D3}"/>
    <hyperlink ref="A21" r:id="rId10" xr:uid="{E91BFC97-A319-4532-B73B-7F2674610D53}"/>
    <hyperlink ref="A22" r:id="rId11" xr:uid="{E6194C8E-0B10-42F5-BE92-6F0A0E6AF001}"/>
    <hyperlink ref="A23" r:id="rId12" xr:uid="{C3220459-7FF1-42C1-8819-5065E6762A66}"/>
    <hyperlink ref="A24" r:id="rId13" display="Little Mercy Complete Series" xr:uid="{32BCA195-A830-4A68-81A7-33DCAE1179F8}"/>
    <hyperlink ref="B6" r:id="rId14" display="by Ghold" xr:uid="{D3095DB6-649F-4F2B-909F-5F2161129653}"/>
  </hyperlinks>
  <pageMargins left="0.7" right="0.7" top="0.75" bottom="0.75" header="0.3" footer="0.3"/>
  <drawing r:id="rId1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C704-EFB1-4D47-AF88-9A99A7CDE32B}">
  <sheetPr>
    <tabColor rgb="FFFF0000"/>
  </sheetPr>
  <dimension ref="A1:BM41"/>
  <sheetViews>
    <sheetView workbookViewId="0">
      <selection activeCell="E14" sqref="E14"/>
    </sheetView>
  </sheetViews>
  <sheetFormatPr baseColWidth="10" defaultRowHeight="15"/>
  <cols>
    <col min="2" max="2" width="27.5703125" customWidth="1"/>
    <col min="3" max="3" width="9.5703125" customWidth="1"/>
    <col min="4" max="4" width="14.7109375" customWidth="1"/>
    <col min="5" max="5" width="14.28515625" bestFit="1" customWidth="1"/>
    <col min="9" max="17" width="9.7109375" style="441" customWidth="1"/>
    <col min="25" max="25" width="11.42578125" customWidth="1"/>
    <col min="26" max="32" width="11.42578125" hidden="1" customWidth="1"/>
    <col min="33" max="33" width="11.42578125" customWidth="1"/>
    <col min="45" max="55" width="11.42578125" hidden="1" customWidth="1"/>
    <col min="59" max="60" width="11.42578125" hidden="1" customWidth="1"/>
  </cols>
  <sheetData>
    <row r="1" spans="1:65" s="1" customFormat="1" ht="20.100000000000001" customHeight="1">
      <c r="D1" s="41" t="s">
        <v>1064</v>
      </c>
      <c r="E1" s="42" t="s">
        <v>254</v>
      </c>
      <c r="G1" s="9"/>
      <c r="H1" s="9"/>
      <c r="I1" s="512" t="s">
        <v>42</v>
      </c>
      <c r="J1" s="512"/>
      <c r="K1" s="512"/>
      <c r="L1" s="512"/>
      <c r="M1" s="513"/>
      <c r="N1" s="420"/>
      <c r="O1" s="420"/>
      <c r="P1" s="420"/>
      <c r="Q1" s="420"/>
      <c r="V1" s="481" t="s">
        <v>70</v>
      </c>
      <c r="W1" s="481"/>
      <c r="X1" s="482"/>
      <c r="Y1" s="154">
        <f>BK36+BK41</f>
        <v>0</v>
      </c>
      <c r="AD1" s="9"/>
      <c r="AE1" s="9"/>
      <c r="AF1" s="9"/>
      <c r="AG1" s="9"/>
      <c r="AH1" s="9"/>
      <c r="AI1" s="9"/>
      <c r="AJ1" s="9"/>
      <c r="AK1" s="9"/>
      <c r="BH1" s="9"/>
      <c r="BJ1" s="9"/>
      <c r="BK1" s="9"/>
      <c r="BL1" s="9"/>
      <c r="BM1" s="9"/>
    </row>
    <row r="2" spans="1:65" s="1" customFormat="1" ht="21" customHeight="1">
      <c r="B2" s="419" t="s">
        <v>41</v>
      </c>
      <c r="C2" s="43"/>
      <c r="D2" s="50">
        <f>G36</f>
        <v>0</v>
      </c>
      <c r="E2" s="81">
        <v>0</v>
      </c>
      <c r="G2" s="9"/>
      <c r="H2" s="9"/>
      <c r="I2" s="421" t="s">
        <v>61</v>
      </c>
      <c r="J2" s="422" t="s">
        <v>20</v>
      </c>
      <c r="K2" s="422" t="s">
        <v>21</v>
      </c>
      <c r="L2" s="422" t="s">
        <v>22</v>
      </c>
      <c r="M2" s="422" t="s">
        <v>23</v>
      </c>
      <c r="N2" s="422" t="s">
        <v>6</v>
      </c>
      <c r="O2" s="422" t="s">
        <v>24</v>
      </c>
      <c r="P2" s="423" t="s">
        <v>62</v>
      </c>
      <c r="Q2" s="420"/>
      <c r="W2" s="9"/>
      <c r="X2" s="9"/>
      <c r="Y2" s="9"/>
      <c r="AB2" s="9"/>
      <c r="AC2" s="9"/>
      <c r="AD2" s="9"/>
      <c r="AE2" s="9"/>
      <c r="AF2" s="9"/>
      <c r="AG2" s="9"/>
      <c r="AH2" s="9"/>
      <c r="AI2" s="9"/>
      <c r="AJ2" s="9"/>
      <c r="AK2" s="9"/>
      <c r="BH2" s="9"/>
      <c r="BJ2" s="9"/>
      <c r="BK2" s="9"/>
      <c r="BL2" s="9"/>
      <c r="BM2" s="9"/>
    </row>
    <row r="3" spans="1:65" s="1" customFormat="1" ht="19.5" customHeight="1">
      <c r="B3" s="40"/>
      <c r="C3" s="40"/>
      <c r="D3" s="40"/>
      <c r="E3" s="40"/>
      <c r="F3" s="3"/>
      <c r="H3" s="9"/>
      <c r="I3" s="424">
        <f>S36+S41</f>
        <v>0</v>
      </c>
      <c r="J3" s="424">
        <f t="shared" ref="J3:O3" si="0">T36+T41</f>
        <v>0</v>
      </c>
      <c r="K3" s="424">
        <f t="shared" si="0"/>
        <v>0</v>
      </c>
      <c r="L3" s="424">
        <f t="shared" si="0"/>
        <v>0</v>
      </c>
      <c r="M3" s="424">
        <f t="shared" si="0"/>
        <v>0</v>
      </c>
      <c r="N3" s="424">
        <f t="shared" si="0"/>
        <v>0</v>
      </c>
      <c r="O3" s="424">
        <f t="shared" si="0"/>
        <v>0</v>
      </c>
      <c r="P3" s="425">
        <f>SUM(I3:O3)</f>
        <v>0</v>
      </c>
      <c r="Q3" s="420"/>
      <c r="W3" s="9"/>
      <c r="X3" s="9"/>
      <c r="Y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I3" s="9"/>
      <c r="BJ3" s="9"/>
      <c r="BK3" s="9"/>
      <c r="BL3" s="9"/>
      <c r="BM3" s="9"/>
    </row>
    <row r="4" spans="1:65" s="1" customFormat="1" ht="19.5" customHeight="1">
      <c r="B4" s="40"/>
      <c r="C4" s="40"/>
      <c r="D4" s="40"/>
      <c r="E4" s="40"/>
      <c r="F4" s="3"/>
      <c r="H4" s="9"/>
      <c r="I4" s="426"/>
      <c r="J4" s="426"/>
      <c r="K4" s="426"/>
      <c r="L4" s="426"/>
      <c r="M4" s="426"/>
      <c r="N4" s="426"/>
      <c r="O4" s="426"/>
      <c r="P4" s="420"/>
      <c r="Q4" s="420"/>
      <c r="W4" s="9"/>
      <c r="X4" s="9"/>
      <c r="Y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BI4" s="9"/>
      <c r="BJ4" s="9"/>
      <c r="BK4" s="9"/>
      <c r="BL4" s="9"/>
      <c r="BM4" s="9"/>
    </row>
    <row r="5" spans="1:65" s="1" customFormat="1" ht="19.5" customHeight="1">
      <c r="B5" s="511" t="s">
        <v>1049</v>
      </c>
      <c r="C5" s="511"/>
      <c r="D5" s="511"/>
      <c r="E5" s="64"/>
      <c r="F5" s="3"/>
      <c r="G5" s="33"/>
      <c r="H5" s="9"/>
      <c r="I5" s="427"/>
      <c r="J5" s="427"/>
      <c r="K5" s="420"/>
      <c r="L5" s="420"/>
      <c r="M5" s="420"/>
      <c r="N5" s="420"/>
      <c r="O5" s="420"/>
      <c r="P5" s="420"/>
      <c r="Q5" s="420"/>
      <c r="W5" s="9"/>
      <c r="X5" s="9"/>
      <c r="Y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BI5" s="9"/>
      <c r="BJ5" s="9"/>
      <c r="BK5" s="9"/>
      <c r="BL5" s="9"/>
      <c r="BM5" s="9"/>
    </row>
    <row r="6" spans="1:65" s="1" customFormat="1" ht="19.5" customHeight="1">
      <c r="B6" s="511"/>
      <c r="C6" s="511"/>
      <c r="D6" s="511"/>
      <c r="E6" s="40"/>
      <c r="F6" s="3"/>
      <c r="H6" s="9"/>
      <c r="I6" s="512" t="s">
        <v>779</v>
      </c>
      <c r="J6" s="512"/>
      <c r="K6" s="512"/>
      <c r="L6" s="512"/>
      <c r="M6" s="512"/>
      <c r="N6" s="420"/>
      <c r="O6" s="420"/>
      <c r="P6" s="420"/>
      <c r="Q6" s="420"/>
      <c r="S6" s="9"/>
      <c r="T6" s="9"/>
      <c r="V6" s="475" t="s">
        <v>780</v>
      </c>
      <c r="W6" s="475"/>
      <c r="X6" s="475"/>
      <c r="Y6" s="442"/>
      <c r="AB6" s="442"/>
      <c r="AC6" s="75"/>
      <c r="AD6" s="9"/>
      <c r="AE6" s="9"/>
      <c r="AF6" s="9"/>
      <c r="AG6" s="9"/>
      <c r="AH6" s="9"/>
      <c r="AI6" s="9"/>
      <c r="AJ6" s="9"/>
      <c r="AK6" s="9"/>
      <c r="AL6" s="9"/>
      <c r="BI6" s="9"/>
      <c r="BJ6" s="9"/>
      <c r="BK6" s="9"/>
      <c r="BL6" s="9"/>
      <c r="BM6" s="9"/>
    </row>
    <row r="7" spans="1:65" s="1" customFormat="1" ht="19.5" customHeight="1">
      <c r="B7" s="40"/>
      <c r="C7" s="40"/>
      <c r="D7" s="40"/>
      <c r="E7" s="40"/>
      <c r="F7" s="3"/>
      <c r="I7" s="428" t="s">
        <v>48</v>
      </c>
      <c r="J7" s="423" t="s">
        <v>49</v>
      </c>
      <c r="K7" s="423" t="s">
        <v>50</v>
      </c>
      <c r="L7" s="423" t="s">
        <v>52</v>
      </c>
      <c r="M7" s="423" t="s">
        <v>54</v>
      </c>
      <c r="N7" s="423" t="s">
        <v>55</v>
      </c>
      <c r="O7" s="423" t="s">
        <v>56</v>
      </c>
      <c r="P7" s="423" t="s">
        <v>57</v>
      </c>
      <c r="Q7" s="423" t="s">
        <v>58</v>
      </c>
      <c r="R7" s="24" t="s">
        <v>239</v>
      </c>
      <c r="S7" s="24" t="s">
        <v>240</v>
      </c>
      <c r="T7" s="24" t="s">
        <v>62</v>
      </c>
      <c r="V7" s="118" t="s">
        <v>50</v>
      </c>
      <c r="W7" s="119" t="s">
        <v>52</v>
      </c>
      <c r="X7" s="120" t="s">
        <v>62</v>
      </c>
      <c r="Y7" s="9"/>
      <c r="AB7" s="9"/>
      <c r="AC7" s="9"/>
      <c r="AD7" s="9"/>
      <c r="AE7" s="9"/>
      <c r="AF7" s="9"/>
      <c r="AG7" s="9"/>
      <c r="AH7" s="9"/>
      <c r="BJ7" s="9"/>
      <c r="BK7" s="9"/>
      <c r="BL7" s="9"/>
      <c r="BM7" s="9"/>
    </row>
    <row r="8" spans="1:65" s="1" customFormat="1" ht="19.5" customHeight="1">
      <c r="A8" s="250" t="s">
        <v>512</v>
      </c>
      <c r="B8" s="40"/>
      <c r="C8" s="40"/>
      <c r="D8" s="40"/>
      <c r="E8" s="40"/>
      <c r="F8" s="3"/>
      <c r="G8" s="33"/>
      <c r="I8" s="424">
        <f>S36+S41</f>
        <v>0</v>
      </c>
      <c r="J8" s="424">
        <f t="shared" ref="J8:S8" si="1">T36+T41</f>
        <v>0</v>
      </c>
      <c r="K8" s="424">
        <f t="shared" si="1"/>
        <v>0</v>
      </c>
      <c r="L8" s="424">
        <f t="shared" si="1"/>
        <v>0</v>
      </c>
      <c r="M8" s="424">
        <f t="shared" si="1"/>
        <v>0</v>
      </c>
      <c r="N8" s="424">
        <f t="shared" si="1"/>
        <v>0</v>
      </c>
      <c r="O8" s="424">
        <f t="shared" si="1"/>
        <v>0</v>
      </c>
      <c r="P8" s="424">
        <f t="shared" si="1"/>
        <v>0</v>
      </c>
      <c r="Q8" s="424">
        <f t="shared" si="1"/>
        <v>0</v>
      </c>
      <c r="R8" s="424">
        <f t="shared" si="1"/>
        <v>0</v>
      </c>
      <c r="S8" s="424">
        <f t="shared" si="1"/>
        <v>0</v>
      </c>
      <c r="T8" s="97">
        <f>SUM(I8:S8)</f>
        <v>0</v>
      </c>
      <c r="V8" s="156">
        <f>BE36+BE41</f>
        <v>0</v>
      </c>
      <c r="W8" s="156">
        <f>BF36+BF41</f>
        <v>0</v>
      </c>
      <c r="X8" s="85">
        <f>SUM(V8:W8)</f>
        <v>0</v>
      </c>
      <c r="Y8" s="9"/>
      <c r="AB8" s="9"/>
      <c r="AC8" s="9"/>
      <c r="AD8" s="9"/>
      <c r="AE8" s="9"/>
      <c r="AF8" s="9"/>
      <c r="AG8" s="9"/>
      <c r="AH8" s="9"/>
      <c r="BJ8" s="9"/>
      <c r="BK8" s="9"/>
      <c r="BL8" s="9"/>
      <c r="BM8" s="9"/>
    </row>
    <row r="9" spans="1:65" s="1" customFormat="1" ht="17.25" customHeight="1">
      <c r="B9" s="40"/>
      <c r="C9" s="40"/>
      <c r="H9" s="9"/>
      <c r="I9" s="420"/>
      <c r="J9" s="420"/>
      <c r="K9" s="420"/>
      <c r="L9" s="420"/>
      <c r="M9" s="420"/>
      <c r="N9" s="420"/>
      <c r="O9" s="420"/>
      <c r="P9" s="429"/>
      <c r="Q9" s="420"/>
      <c r="W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BI9" s="9"/>
      <c r="BJ9" s="9"/>
      <c r="BK9" s="9"/>
      <c r="BL9" s="9"/>
      <c r="BM9" s="9"/>
    </row>
    <row r="10" spans="1:65" s="1" customFormat="1" ht="117.75" customHeight="1">
      <c r="A10" s="392" t="s">
        <v>1073</v>
      </c>
      <c r="B10" s="45"/>
      <c r="C10" s="142" t="s">
        <v>203</v>
      </c>
      <c r="D10" s="38" t="s">
        <v>30</v>
      </c>
      <c r="E10" s="38" t="s">
        <v>31</v>
      </c>
      <c r="F10" s="38" t="s">
        <v>1063</v>
      </c>
      <c r="G10" s="38" t="s">
        <v>33</v>
      </c>
      <c r="H10" s="9"/>
      <c r="I10" s="304" t="s">
        <v>1050</v>
      </c>
      <c r="J10" s="281" t="s">
        <v>1051</v>
      </c>
      <c r="K10" s="283" t="s">
        <v>1052</v>
      </c>
      <c r="L10" s="287" t="s">
        <v>1053</v>
      </c>
      <c r="M10" s="136" t="s">
        <v>1054</v>
      </c>
      <c r="N10" s="138" t="s">
        <v>1055</v>
      </c>
      <c r="O10" s="301" t="s">
        <v>1056</v>
      </c>
      <c r="P10" s="295" t="s">
        <v>1057</v>
      </c>
      <c r="Q10" s="79" t="s">
        <v>1058</v>
      </c>
      <c r="R10" s="9"/>
      <c r="S10" s="476" t="s">
        <v>34</v>
      </c>
      <c r="T10" s="477"/>
      <c r="U10" s="477"/>
      <c r="V10" s="477"/>
      <c r="W10" s="477"/>
      <c r="X10" s="477"/>
      <c r="Y10" s="478"/>
      <c r="Z10" s="36"/>
      <c r="AA10" s="9"/>
      <c r="AB10" s="9"/>
      <c r="AC10" s="9"/>
      <c r="AD10" s="9"/>
      <c r="AE10" s="9"/>
      <c r="AF10" s="9"/>
      <c r="AG10" s="9"/>
      <c r="AH10" s="489" t="s">
        <v>59</v>
      </c>
      <c r="AI10" s="490"/>
      <c r="AJ10" s="490"/>
      <c r="AK10" s="490"/>
      <c r="AL10" s="490"/>
      <c r="AM10" s="490"/>
      <c r="AN10" s="490"/>
      <c r="AO10" s="490"/>
      <c r="AP10" s="490"/>
      <c r="AQ10" s="490"/>
      <c r="AR10" s="490"/>
      <c r="BD10" s="9"/>
      <c r="BE10" s="479" t="s">
        <v>65</v>
      </c>
      <c r="BF10" s="480"/>
      <c r="BG10" s="9"/>
      <c r="BH10" s="9"/>
      <c r="BJ10" s="473" t="s">
        <v>67</v>
      </c>
      <c r="BK10" s="473"/>
    </row>
    <row r="11" spans="1:65" s="1" customFormat="1" ht="19.5" customHeight="1">
      <c r="B11" s="28" t="s">
        <v>784</v>
      </c>
      <c r="C11" s="16"/>
      <c r="D11" s="16"/>
      <c r="E11" s="16"/>
      <c r="F11" s="12"/>
      <c r="G11" s="12"/>
      <c r="H11" s="3"/>
      <c r="I11" s="430"/>
      <c r="J11" s="430"/>
      <c r="K11" s="430"/>
      <c r="L11" s="430"/>
      <c r="M11" s="430"/>
      <c r="N11" s="431"/>
      <c r="O11" s="430"/>
      <c r="P11" s="430"/>
      <c r="Q11" s="430"/>
      <c r="R11" s="9"/>
      <c r="S11" s="6" t="s">
        <v>61</v>
      </c>
      <c r="T11" s="6" t="s">
        <v>20</v>
      </c>
      <c r="U11" s="6" t="s">
        <v>21</v>
      </c>
      <c r="V11" s="6" t="s">
        <v>22</v>
      </c>
      <c r="W11" s="6" t="s">
        <v>23</v>
      </c>
      <c r="X11" s="6" t="s">
        <v>6</v>
      </c>
      <c r="Y11" s="6" t="s">
        <v>24</v>
      </c>
      <c r="Z11" s="13" t="s">
        <v>61</v>
      </c>
      <c r="AA11" s="13" t="s">
        <v>20</v>
      </c>
      <c r="AB11" s="13" t="s">
        <v>21</v>
      </c>
      <c r="AC11" s="13" t="s">
        <v>22</v>
      </c>
      <c r="AD11" s="13" t="s">
        <v>23</v>
      </c>
      <c r="AE11" s="13" t="s">
        <v>6</v>
      </c>
      <c r="AF11" s="13" t="s">
        <v>24</v>
      </c>
      <c r="AG11" s="3"/>
      <c r="AH11" s="6" t="s">
        <v>48</v>
      </c>
      <c r="AI11" s="6" t="s">
        <v>49</v>
      </c>
      <c r="AJ11" s="6" t="s">
        <v>50</v>
      </c>
      <c r="AK11" s="6" t="s">
        <v>52</v>
      </c>
      <c r="AL11" s="6" t="s">
        <v>54</v>
      </c>
      <c r="AM11" s="6" t="s">
        <v>55</v>
      </c>
      <c r="AN11" s="6" t="s">
        <v>56</v>
      </c>
      <c r="AO11" s="6" t="s">
        <v>57</v>
      </c>
      <c r="AP11" s="6" t="s">
        <v>58</v>
      </c>
      <c r="AQ11" s="6" t="s">
        <v>239</v>
      </c>
      <c r="AR11" s="6" t="s">
        <v>240</v>
      </c>
      <c r="AS11" s="13" t="s">
        <v>48</v>
      </c>
      <c r="AT11" s="13" t="s">
        <v>49</v>
      </c>
      <c r="AU11" s="13" t="s">
        <v>50</v>
      </c>
      <c r="AV11" s="13" t="s">
        <v>52</v>
      </c>
      <c r="AW11" s="13" t="s">
        <v>54</v>
      </c>
      <c r="AX11" s="13" t="s">
        <v>55</v>
      </c>
      <c r="AY11" s="13" t="s">
        <v>56</v>
      </c>
      <c r="AZ11" s="13" t="s">
        <v>57</v>
      </c>
      <c r="BA11" s="13" t="s">
        <v>58</v>
      </c>
      <c r="BB11" s="13" t="s">
        <v>239</v>
      </c>
      <c r="BC11" s="13" t="s">
        <v>240</v>
      </c>
      <c r="BD11" s="3"/>
      <c r="BE11" s="174" t="s">
        <v>50</v>
      </c>
      <c r="BF11" s="174" t="s">
        <v>52</v>
      </c>
      <c r="BG11" s="13" t="s">
        <v>50</v>
      </c>
      <c r="BH11" s="13" t="s">
        <v>52</v>
      </c>
      <c r="BJ11" s="73" t="s">
        <v>68</v>
      </c>
      <c r="BK11" s="73" t="s">
        <v>69</v>
      </c>
    </row>
    <row r="12" spans="1:65" s="1" customFormat="1" ht="19.5" customHeight="1">
      <c r="A12" s="443" t="s">
        <v>1074</v>
      </c>
      <c r="B12" s="403" t="s">
        <v>807</v>
      </c>
      <c r="C12" s="18" t="s">
        <v>61</v>
      </c>
      <c r="D12" s="19">
        <v>15</v>
      </c>
      <c r="E12" s="130">
        <f t="shared" ref="E12:E33" si="2">SUM(I12:Q12)</f>
        <v>0</v>
      </c>
      <c r="F12" s="8">
        <v>85</v>
      </c>
      <c r="G12" s="8">
        <f>E12*F12*(100-$E$2)/100</f>
        <v>0</v>
      </c>
      <c r="H12" s="3"/>
      <c r="I12" s="432"/>
      <c r="J12" s="433"/>
      <c r="K12" s="434"/>
      <c r="L12" s="435"/>
      <c r="M12" s="436"/>
      <c r="N12" s="437"/>
      <c r="O12" s="438"/>
      <c r="P12" s="439"/>
      <c r="Q12" s="79"/>
      <c r="R12" s="9"/>
      <c r="S12" s="48">
        <f>Z12*$E12</f>
        <v>0</v>
      </c>
      <c r="T12" s="20"/>
      <c r="U12" s="20"/>
      <c r="V12" s="20"/>
      <c r="W12" s="20"/>
      <c r="X12" s="20"/>
      <c r="Y12" s="20"/>
      <c r="Z12" s="48">
        <v>15</v>
      </c>
      <c r="AA12" s="48"/>
      <c r="AB12" s="48"/>
      <c r="AC12" s="48"/>
      <c r="AD12" s="48"/>
      <c r="AE12" s="48"/>
      <c r="AF12" s="48"/>
      <c r="AG12" s="3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3"/>
      <c r="BE12" s="48">
        <f t="shared" ref="BE12:BE15" si="3">BG12*$E12</f>
        <v>0</v>
      </c>
      <c r="BF12" s="20"/>
      <c r="BG12" s="59">
        <v>30</v>
      </c>
      <c r="BH12" s="20"/>
      <c r="BJ12" s="134">
        <v>0.36000000000000004</v>
      </c>
      <c r="BK12" s="98">
        <f t="shared" ref="BK12:BK35" si="4">BJ12*E12</f>
        <v>0</v>
      </c>
    </row>
    <row r="13" spans="1:65" s="1" customFormat="1" ht="19.5" customHeight="1">
      <c r="A13" s="443" t="s">
        <v>1075</v>
      </c>
      <c r="B13" s="403" t="s">
        <v>862</v>
      </c>
      <c r="C13" s="18" t="s">
        <v>20</v>
      </c>
      <c r="D13" s="19">
        <v>10</v>
      </c>
      <c r="E13" s="130">
        <f>SUM(I13:Q13)</f>
        <v>0</v>
      </c>
      <c r="F13" s="8">
        <v>87.5</v>
      </c>
      <c r="G13" s="8">
        <f t="shared" ref="G13:G33" si="5">E13*F13*(100-$F$2)/100</f>
        <v>0</v>
      </c>
      <c r="H13" s="3"/>
      <c r="I13" s="432"/>
      <c r="J13" s="433"/>
      <c r="K13" s="434"/>
      <c r="L13" s="435"/>
      <c r="M13" s="436"/>
      <c r="N13" s="437"/>
      <c r="O13" s="438"/>
      <c r="P13" s="439"/>
      <c r="Q13" s="79"/>
      <c r="R13" s="9"/>
      <c r="S13" s="20"/>
      <c r="T13" s="48">
        <f t="shared" ref="T13:X29" si="6">AA13*$E13</f>
        <v>0</v>
      </c>
      <c r="U13" s="20"/>
      <c r="V13" s="20"/>
      <c r="W13" s="20"/>
      <c r="X13" s="20"/>
      <c r="Y13" s="20"/>
      <c r="Z13" s="48"/>
      <c r="AA13" s="48">
        <v>10</v>
      </c>
      <c r="AB13" s="48"/>
      <c r="AC13" s="48"/>
      <c r="AD13" s="48"/>
      <c r="AE13" s="48"/>
      <c r="AF13" s="48"/>
      <c r="AG13" s="3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3"/>
      <c r="BE13" s="48">
        <f t="shared" si="3"/>
        <v>0</v>
      </c>
      <c r="BF13" s="20"/>
      <c r="BG13" s="59">
        <v>30</v>
      </c>
      <c r="BH13" s="20"/>
      <c r="BJ13" s="134">
        <v>0.54</v>
      </c>
      <c r="BK13" s="98">
        <f t="shared" si="4"/>
        <v>0</v>
      </c>
    </row>
    <row r="14" spans="1:65" s="1" customFormat="1" ht="20.100000000000001" customHeight="1">
      <c r="A14" s="443" t="s">
        <v>1076</v>
      </c>
      <c r="B14" s="403" t="s">
        <v>808</v>
      </c>
      <c r="C14" s="18" t="s">
        <v>20</v>
      </c>
      <c r="D14" s="19">
        <v>5</v>
      </c>
      <c r="E14" s="130">
        <f t="shared" si="2"/>
        <v>0</v>
      </c>
      <c r="F14" s="8">
        <v>62.5</v>
      </c>
      <c r="G14" s="8">
        <f t="shared" si="5"/>
        <v>0</v>
      </c>
      <c r="H14" s="3"/>
      <c r="I14" s="432"/>
      <c r="J14" s="433"/>
      <c r="K14" s="434"/>
      <c r="L14" s="435"/>
      <c r="M14" s="436"/>
      <c r="N14" s="437"/>
      <c r="O14" s="438"/>
      <c r="P14" s="439"/>
      <c r="Q14" s="79"/>
      <c r="R14" s="9"/>
      <c r="S14" s="20"/>
      <c r="T14" s="48">
        <f t="shared" si="6"/>
        <v>0</v>
      </c>
      <c r="U14" s="20"/>
      <c r="V14" s="20"/>
      <c r="W14" s="20"/>
      <c r="X14" s="20"/>
      <c r="Y14" s="20"/>
      <c r="Z14" s="48"/>
      <c r="AA14" s="48">
        <v>5</v>
      </c>
      <c r="AB14" s="48"/>
      <c r="AC14" s="48"/>
      <c r="AD14" s="48"/>
      <c r="AE14" s="48"/>
      <c r="AF14" s="48"/>
      <c r="AG14" s="3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3"/>
      <c r="BE14" s="48">
        <f t="shared" si="3"/>
        <v>0</v>
      </c>
      <c r="BF14" s="20"/>
      <c r="BG14" s="59">
        <v>10</v>
      </c>
      <c r="BH14" s="20"/>
      <c r="BJ14" s="134">
        <v>0.27</v>
      </c>
      <c r="BK14" s="98">
        <f t="shared" si="4"/>
        <v>0</v>
      </c>
    </row>
    <row r="15" spans="1:65" s="1" customFormat="1" ht="20.100000000000001" customHeight="1">
      <c r="A15" s="443" t="s">
        <v>1077</v>
      </c>
      <c r="B15" s="403" t="s">
        <v>809</v>
      </c>
      <c r="C15" s="18" t="s">
        <v>20</v>
      </c>
      <c r="D15" s="19">
        <v>5</v>
      </c>
      <c r="E15" s="130">
        <f t="shared" si="2"/>
        <v>0</v>
      </c>
      <c r="F15" s="8">
        <v>62.5</v>
      </c>
      <c r="G15" s="8">
        <f t="shared" si="5"/>
        <v>0</v>
      </c>
      <c r="H15" s="3"/>
      <c r="I15" s="432"/>
      <c r="J15" s="433"/>
      <c r="K15" s="434"/>
      <c r="L15" s="435"/>
      <c r="M15" s="436"/>
      <c r="N15" s="437"/>
      <c r="O15" s="438"/>
      <c r="P15" s="439"/>
      <c r="Q15" s="79"/>
      <c r="R15" s="9"/>
      <c r="S15" s="20"/>
      <c r="T15" s="48">
        <f t="shared" si="6"/>
        <v>0</v>
      </c>
      <c r="U15" s="20"/>
      <c r="V15" s="20"/>
      <c r="W15" s="20"/>
      <c r="X15" s="20"/>
      <c r="Y15" s="20"/>
      <c r="Z15" s="48"/>
      <c r="AA15" s="48">
        <v>5</v>
      </c>
      <c r="AB15" s="48"/>
      <c r="AC15" s="48"/>
      <c r="AD15" s="48"/>
      <c r="AE15" s="48"/>
      <c r="AF15" s="48"/>
      <c r="AG15" s="3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3"/>
      <c r="BE15" s="48">
        <f t="shared" si="3"/>
        <v>0</v>
      </c>
      <c r="BF15" s="20"/>
      <c r="BG15" s="59">
        <v>10</v>
      </c>
      <c r="BH15" s="20"/>
      <c r="BJ15" s="134">
        <v>0.27</v>
      </c>
      <c r="BK15" s="98">
        <f t="shared" si="4"/>
        <v>0</v>
      </c>
    </row>
    <row r="16" spans="1:65" s="1" customFormat="1" ht="19.5" customHeight="1">
      <c r="A16" s="443" t="s">
        <v>1078</v>
      </c>
      <c r="B16" s="404" t="s">
        <v>789</v>
      </c>
      <c r="C16" s="18" t="s">
        <v>21</v>
      </c>
      <c r="D16" s="23">
        <v>5</v>
      </c>
      <c r="E16" s="130">
        <f t="shared" si="2"/>
        <v>0</v>
      </c>
      <c r="F16" s="8">
        <v>80</v>
      </c>
      <c r="G16" s="8">
        <f t="shared" si="5"/>
        <v>0</v>
      </c>
      <c r="H16" s="9"/>
      <c r="I16" s="432"/>
      <c r="J16" s="433"/>
      <c r="K16" s="434"/>
      <c r="L16" s="435"/>
      <c r="M16" s="436"/>
      <c r="N16" s="437"/>
      <c r="O16" s="438"/>
      <c r="P16" s="439"/>
      <c r="Q16" s="79"/>
      <c r="R16" s="9"/>
      <c r="S16" s="20"/>
      <c r="T16" s="20"/>
      <c r="U16" s="48">
        <f t="shared" si="6"/>
        <v>0</v>
      </c>
      <c r="V16" s="20"/>
      <c r="W16" s="20"/>
      <c r="X16" s="20"/>
      <c r="Y16" s="20"/>
      <c r="Z16" s="48"/>
      <c r="AA16" s="48"/>
      <c r="AB16" s="48">
        <v>5</v>
      </c>
      <c r="AC16" s="48"/>
      <c r="AD16" s="48"/>
      <c r="AE16" s="48"/>
      <c r="AF16" s="48"/>
      <c r="AG16" s="9"/>
      <c r="AH16" s="48">
        <f>AS16*$E16</f>
        <v>0</v>
      </c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48">
        <v>5</v>
      </c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9"/>
      <c r="BE16" s="20"/>
      <c r="BF16" s="20"/>
      <c r="BG16" s="20"/>
      <c r="BH16" s="20"/>
      <c r="BJ16" s="134">
        <v>0.54</v>
      </c>
      <c r="BK16" s="98">
        <f t="shared" si="4"/>
        <v>0</v>
      </c>
    </row>
    <row r="17" spans="1:63" s="1" customFormat="1" ht="19.5" customHeight="1">
      <c r="A17" s="443" t="s">
        <v>1079</v>
      </c>
      <c r="B17" s="404" t="s">
        <v>790</v>
      </c>
      <c r="C17" s="18" t="s">
        <v>21</v>
      </c>
      <c r="D17" s="23">
        <v>5</v>
      </c>
      <c r="E17" s="130">
        <f t="shared" si="2"/>
        <v>0</v>
      </c>
      <c r="F17" s="8">
        <v>90</v>
      </c>
      <c r="G17" s="8">
        <f t="shared" si="5"/>
        <v>0</v>
      </c>
      <c r="H17" s="9"/>
      <c r="I17" s="432"/>
      <c r="J17" s="433"/>
      <c r="K17" s="434"/>
      <c r="L17" s="435"/>
      <c r="M17" s="436"/>
      <c r="N17" s="437"/>
      <c r="O17" s="438"/>
      <c r="P17" s="439"/>
      <c r="Q17" s="79"/>
      <c r="R17" s="9"/>
      <c r="S17" s="20"/>
      <c r="T17" s="20"/>
      <c r="U17" s="48">
        <f t="shared" si="6"/>
        <v>0</v>
      </c>
      <c r="V17" s="20"/>
      <c r="W17" s="20"/>
      <c r="X17" s="20"/>
      <c r="Y17" s="20"/>
      <c r="Z17" s="48"/>
      <c r="AA17" s="48"/>
      <c r="AB17" s="48">
        <v>5</v>
      </c>
      <c r="AC17" s="48"/>
      <c r="AD17" s="48"/>
      <c r="AE17" s="48"/>
      <c r="AF17" s="48"/>
      <c r="AG17" s="9"/>
      <c r="AH17" s="48">
        <f>AS17*$E17</f>
        <v>0</v>
      </c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48">
        <v>5</v>
      </c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9"/>
      <c r="BE17" s="20"/>
      <c r="BF17" s="20"/>
      <c r="BG17" s="20"/>
      <c r="BH17" s="20"/>
      <c r="BJ17" s="134">
        <v>0.81</v>
      </c>
      <c r="BK17" s="98">
        <f t="shared" si="4"/>
        <v>0</v>
      </c>
    </row>
    <row r="18" spans="1:63" s="1" customFormat="1" ht="19.5" customHeight="1">
      <c r="A18" s="443" t="s">
        <v>1080</v>
      </c>
      <c r="B18" s="404" t="s">
        <v>791</v>
      </c>
      <c r="C18" s="18" t="s">
        <v>21</v>
      </c>
      <c r="D18" s="23">
        <v>5</v>
      </c>
      <c r="E18" s="130">
        <f t="shared" si="2"/>
        <v>0</v>
      </c>
      <c r="F18" s="8">
        <v>92.5</v>
      </c>
      <c r="G18" s="8">
        <f t="shared" si="5"/>
        <v>0</v>
      </c>
      <c r="H18" s="9"/>
      <c r="I18" s="432"/>
      <c r="J18" s="433"/>
      <c r="K18" s="434"/>
      <c r="L18" s="435"/>
      <c r="M18" s="436"/>
      <c r="N18" s="437"/>
      <c r="O18" s="438"/>
      <c r="P18" s="439"/>
      <c r="Q18" s="79"/>
      <c r="R18" s="9"/>
      <c r="S18" s="20"/>
      <c r="T18" s="20"/>
      <c r="U18" s="48">
        <f t="shared" si="6"/>
        <v>0</v>
      </c>
      <c r="V18" s="20"/>
      <c r="W18" s="20"/>
      <c r="X18" s="20"/>
      <c r="Y18" s="20"/>
      <c r="Z18" s="48"/>
      <c r="AA18" s="48"/>
      <c r="AB18" s="48">
        <v>5</v>
      </c>
      <c r="AC18" s="48"/>
      <c r="AD18" s="48"/>
      <c r="AE18" s="48"/>
      <c r="AF18" s="48"/>
      <c r="AG18" s="9"/>
      <c r="AH18" s="48">
        <f>AS18*$E18</f>
        <v>0</v>
      </c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48">
        <v>5</v>
      </c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9"/>
      <c r="BE18" s="48">
        <f t="shared" ref="BE18:BE20" si="7">BG18*$E18</f>
        <v>0</v>
      </c>
      <c r="BF18" s="20"/>
      <c r="BG18" s="59">
        <v>10</v>
      </c>
      <c r="BH18" s="20"/>
      <c r="BJ18" s="134">
        <v>0.81</v>
      </c>
      <c r="BK18" s="98">
        <f t="shared" si="4"/>
        <v>0</v>
      </c>
    </row>
    <row r="19" spans="1:63" s="1" customFormat="1" ht="19.5" customHeight="1">
      <c r="A19" s="443" t="s">
        <v>1081</v>
      </c>
      <c r="B19" s="404" t="s">
        <v>810</v>
      </c>
      <c r="C19" s="18" t="s">
        <v>21</v>
      </c>
      <c r="D19" s="23">
        <v>5</v>
      </c>
      <c r="E19" s="130">
        <f t="shared" si="2"/>
        <v>0</v>
      </c>
      <c r="F19" s="8">
        <v>92.5</v>
      </c>
      <c r="G19" s="8">
        <f t="shared" si="5"/>
        <v>0</v>
      </c>
      <c r="H19" s="9"/>
      <c r="I19" s="432"/>
      <c r="J19" s="433"/>
      <c r="K19" s="434"/>
      <c r="L19" s="435"/>
      <c r="M19" s="436"/>
      <c r="N19" s="437"/>
      <c r="O19" s="438"/>
      <c r="P19" s="439"/>
      <c r="Q19" s="79"/>
      <c r="R19" s="9"/>
      <c r="S19" s="20"/>
      <c r="T19" s="20"/>
      <c r="U19" s="48">
        <f t="shared" si="6"/>
        <v>0</v>
      </c>
      <c r="V19" s="20"/>
      <c r="W19" s="20"/>
      <c r="X19" s="20"/>
      <c r="Y19" s="20"/>
      <c r="Z19" s="48"/>
      <c r="AA19" s="48"/>
      <c r="AB19" s="48">
        <v>5</v>
      </c>
      <c r="AC19" s="48"/>
      <c r="AD19" s="48"/>
      <c r="AE19" s="48"/>
      <c r="AF19" s="48"/>
      <c r="AG19" s="9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9"/>
      <c r="BE19" s="48">
        <f t="shared" si="7"/>
        <v>0</v>
      </c>
      <c r="BF19" s="20"/>
      <c r="BG19" s="59">
        <v>10</v>
      </c>
      <c r="BH19" s="20"/>
      <c r="BJ19" s="134">
        <v>0.81</v>
      </c>
      <c r="BK19" s="98">
        <f t="shared" si="4"/>
        <v>0</v>
      </c>
    </row>
    <row r="20" spans="1:63" s="1" customFormat="1" ht="19.5" customHeight="1">
      <c r="A20" s="443" t="s">
        <v>1082</v>
      </c>
      <c r="B20" s="404" t="s">
        <v>811</v>
      </c>
      <c r="C20" s="18" t="s">
        <v>21</v>
      </c>
      <c r="D20" s="23">
        <v>5</v>
      </c>
      <c r="E20" s="130">
        <f t="shared" si="2"/>
        <v>0</v>
      </c>
      <c r="F20" s="8">
        <v>77.5</v>
      </c>
      <c r="G20" s="8">
        <f t="shared" si="5"/>
        <v>0</v>
      </c>
      <c r="H20" s="9"/>
      <c r="I20" s="432"/>
      <c r="J20" s="433"/>
      <c r="K20" s="434"/>
      <c r="L20" s="435"/>
      <c r="M20" s="436"/>
      <c r="N20" s="437"/>
      <c r="O20" s="438"/>
      <c r="P20" s="439"/>
      <c r="Q20" s="79"/>
      <c r="R20" s="9"/>
      <c r="S20" s="20"/>
      <c r="T20" s="20"/>
      <c r="U20" s="48">
        <f t="shared" si="6"/>
        <v>0</v>
      </c>
      <c r="V20" s="20"/>
      <c r="W20" s="20"/>
      <c r="X20" s="20"/>
      <c r="Y20" s="20"/>
      <c r="Z20" s="48"/>
      <c r="AA20" s="48"/>
      <c r="AB20" s="48">
        <v>5</v>
      </c>
      <c r="AC20" s="48"/>
      <c r="AD20" s="48"/>
      <c r="AE20" s="48"/>
      <c r="AF20" s="48"/>
      <c r="AG20" s="9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9"/>
      <c r="BE20" s="48">
        <f t="shared" si="7"/>
        <v>0</v>
      </c>
      <c r="BF20" s="20"/>
      <c r="BG20" s="59">
        <v>10</v>
      </c>
      <c r="BH20" s="20"/>
      <c r="BJ20" s="134">
        <v>0.45</v>
      </c>
      <c r="BK20" s="98">
        <f t="shared" si="4"/>
        <v>0</v>
      </c>
    </row>
    <row r="21" spans="1:63" s="1" customFormat="1" ht="19.5" customHeight="1">
      <c r="A21" s="443" t="s">
        <v>1083</v>
      </c>
      <c r="B21" s="404" t="s">
        <v>788</v>
      </c>
      <c r="C21" s="18" t="s">
        <v>22</v>
      </c>
      <c r="D21" s="23">
        <v>3</v>
      </c>
      <c r="E21" s="130">
        <f t="shared" si="2"/>
        <v>0</v>
      </c>
      <c r="F21" s="8">
        <v>82.5</v>
      </c>
      <c r="G21" s="8">
        <f t="shared" si="5"/>
        <v>0</v>
      </c>
      <c r="H21" s="9"/>
      <c r="I21" s="432"/>
      <c r="J21" s="433"/>
      <c r="K21" s="434"/>
      <c r="L21" s="435"/>
      <c r="M21" s="436"/>
      <c r="N21" s="437"/>
      <c r="O21" s="438"/>
      <c r="P21" s="439"/>
      <c r="Q21" s="79"/>
      <c r="R21" s="9"/>
      <c r="S21" s="20"/>
      <c r="T21" s="20"/>
      <c r="U21" s="20"/>
      <c r="V21" s="48">
        <f t="shared" si="6"/>
        <v>0</v>
      </c>
      <c r="W21" s="20"/>
      <c r="X21" s="20"/>
      <c r="Y21" s="20"/>
      <c r="Z21" s="48"/>
      <c r="AA21" s="48"/>
      <c r="AB21" s="48"/>
      <c r="AC21" s="48">
        <v>3</v>
      </c>
      <c r="AD21" s="48"/>
      <c r="AE21" s="48"/>
      <c r="AF21" s="48"/>
      <c r="AG21" s="9"/>
      <c r="AH21" s="48">
        <f>AS21*$E21</f>
        <v>0</v>
      </c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48">
        <v>3</v>
      </c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9"/>
      <c r="BE21" s="20"/>
      <c r="BF21" s="20"/>
      <c r="BG21" s="20"/>
      <c r="BH21" s="20"/>
      <c r="BJ21" s="134">
        <v>0.81</v>
      </c>
      <c r="BK21" s="98">
        <f t="shared" si="4"/>
        <v>0</v>
      </c>
    </row>
    <row r="22" spans="1:63" s="1" customFormat="1" ht="19.5" customHeight="1">
      <c r="A22" s="443" t="s">
        <v>1084</v>
      </c>
      <c r="B22" s="404" t="s">
        <v>812</v>
      </c>
      <c r="C22" s="18" t="s">
        <v>22</v>
      </c>
      <c r="D22" s="23">
        <v>5</v>
      </c>
      <c r="E22" s="130">
        <f t="shared" si="2"/>
        <v>0</v>
      </c>
      <c r="F22" s="8">
        <v>137.5</v>
      </c>
      <c r="G22" s="8">
        <f t="shared" si="5"/>
        <v>0</v>
      </c>
      <c r="H22" s="9"/>
      <c r="I22" s="432"/>
      <c r="J22" s="433"/>
      <c r="K22" s="434"/>
      <c r="L22" s="435"/>
      <c r="M22" s="436"/>
      <c r="N22" s="437"/>
      <c r="O22" s="438"/>
      <c r="P22" s="439"/>
      <c r="Q22" s="79"/>
      <c r="R22" s="9"/>
      <c r="S22" s="20"/>
      <c r="T22" s="20"/>
      <c r="U22" s="20"/>
      <c r="V22" s="48">
        <f t="shared" si="6"/>
        <v>0</v>
      </c>
      <c r="W22" s="20"/>
      <c r="X22" s="20"/>
      <c r="Y22" s="20"/>
      <c r="Z22" s="48"/>
      <c r="AA22" s="48"/>
      <c r="AB22" s="48"/>
      <c r="AC22" s="48">
        <v>5</v>
      </c>
      <c r="AD22" s="48"/>
      <c r="AE22" s="48"/>
      <c r="AF22" s="48"/>
      <c r="AG22" s="9"/>
      <c r="AH22" s="48">
        <f>AS22*$E22</f>
        <v>0</v>
      </c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48">
        <v>5</v>
      </c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9"/>
      <c r="BE22" s="20"/>
      <c r="BF22" s="20"/>
      <c r="BG22" s="20"/>
      <c r="BH22" s="20"/>
      <c r="BJ22" s="134">
        <v>1.53</v>
      </c>
      <c r="BK22" s="98">
        <f t="shared" si="4"/>
        <v>0</v>
      </c>
    </row>
    <row r="23" spans="1:63" s="1" customFormat="1" ht="19.5" customHeight="1">
      <c r="A23" s="443" t="s">
        <v>1085</v>
      </c>
      <c r="B23" s="404" t="s">
        <v>813</v>
      </c>
      <c r="C23" s="18" t="s">
        <v>22</v>
      </c>
      <c r="D23" s="23">
        <v>3</v>
      </c>
      <c r="E23" s="130">
        <f t="shared" si="2"/>
        <v>0</v>
      </c>
      <c r="F23" s="8">
        <v>137.5</v>
      </c>
      <c r="G23" s="8">
        <f t="shared" si="5"/>
        <v>0</v>
      </c>
      <c r="H23" s="9"/>
      <c r="I23" s="432"/>
      <c r="J23" s="433"/>
      <c r="K23" s="434"/>
      <c r="L23" s="435"/>
      <c r="M23" s="436"/>
      <c r="N23" s="437"/>
      <c r="O23" s="438"/>
      <c r="P23" s="439"/>
      <c r="Q23" s="79"/>
      <c r="R23" s="9"/>
      <c r="S23" s="20"/>
      <c r="T23" s="20"/>
      <c r="U23" s="20"/>
      <c r="V23" s="48">
        <f t="shared" si="6"/>
        <v>0</v>
      </c>
      <c r="W23" s="20"/>
      <c r="X23" s="20"/>
      <c r="Y23" s="20"/>
      <c r="Z23" s="48"/>
      <c r="AA23" s="48"/>
      <c r="AB23" s="48"/>
      <c r="AC23" s="48">
        <v>3</v>
      </c>
      <c r="AD23" s="48"/>
      <c r="AE23" s="48"/>
      <c r="AF23" s="48"/>
      <c r="AG23" s="9"/>
      <c r="AH23" s="21"/>
      <c r="AI23" s="48">
        <f>AT23*$E23</f>
        <v>0</v>
      </c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48">
        <v>3</v>
      </c>
      <c r="AU23" s="21"/>
      <c r="AV23" s="21"/>
      <c r="AW23" s="21"/>
      <c r="AX23" s="21"/>
      <c r="AY23" s="21"/>
      <c r="AZ23" s="21"/>
      <c r="BA23" s="21"/>
      <c r="BB23" s="21"/>
      <c r="BC23" s="21"/>
      <c r="BD23" s="9"/>
      <c r="BE23" s="20"/>
      <c r="BF23" s="20"/>
      <c r="BG23" s="20"/>
      <c r="BH23" s="20"/>
      <c r="BJ23" s="134">
        <v>1.71</v>
      </c>
      <c r="BK23" s="98">
        <f t="shared" si="4"/>
        <v>0</v>
      </c>
    </row>
    <row r="24" spans="1:63" s="1" customFormat="1" ht="19.5" customHeight="1">
      <c r="A24" s="443" t="s">
        <v>1086</v>
      </c>
      <c r="B24" s="404" t="s">
        <v>814</v>
      </c>
      <c r="C24" s="18" t="s">
        <v>22</v>
      </c>
      <c r="D24" s="23">
        <v>3</v>
      </c>
      <c r="E24" s="130">
        <f t="shared" si="2"/>
        <v>0</v>
      </c>
      <c r="F24" s="8">
        <v>132.5</v>
      </c>
      <c r="G24" s="8">
        <f t="shared" si="5"/>
        <v>0</v>
      </c>
      <c r="H24" s="9"/>
      <c r="I24" s="432"/>
      <c r="J24" s="433"/>
      <c r="K24" s="434"/>
      <c r="L24" s="435"/>
      <c r="M24" s="436"/>
      <c r="N24" s="437"/>
      <c r="O24" s="438"/>
      <c r="P24" s="439"/>
      <c r="Q24" s="79"/>
      <c r="R24" s="9"/>
      <c r="S24" s="20"/>
      <c r="T24" s="20"/>
      <c r="U24" s="20"/>
      <c r="V24" s="48">
        <f t="shared" si="6"/>
        <v>0</v>
      </c>
      <c r="W24" s="20"/>
      <c r="X24" s="20"/>
      <c r="Y24" s="20"/>
      <c r="Z24" s="48"/>
      <c r="AA24" s="48"/>
      <c r="AB24" s="48"/>
      <c r="AC24" s="48">
        <v>3</v>
      </c>
      <c r="AD24" s="48"/>
      <c r="AE24" s="48"/>
      <c r="AF24" s="48"/>
      <c r="AG24" s="9"/>
      <c r="AH24" s="21"/>
      <c r="AI24" s="21"/>
      <c r="AJ24" s="21"/>
      <c r="AK24" s="48">
        <f t="shared" ref="AK24:AL24" si="8">AV24*$E24</f>
        <v>0</v>
      </c>
      <c r="AL24" s="48">
        <f t="shared" si="8"/>
        <v>0</v>
      </c>
      <c r="AM24" s="21"/>
      <c r="AN24" s="21"/>
      <c r="AO24" s="21"/>
      <c r="AP24" s="21"/>
      <c r="AQ24" s="21"/>
      <c r="AR24" s="21"/>
      <c r="AS24" s="21"/>
      <c r="AT24" s="21"/>
      <c r="AU24" s="21"/>
      <c r="AV24" s="48">
        <v>2</v>
      </c>
      <c r="AW24" s="48">
        <v>1</v>
      </c>
      <c r="AX24" s="21"/>
      <c r="AY24" s="21"/>
      <c r="AZ24" s="21"/>
      <c r="BA24" s="21"/>
      <c r="BB24" s="21"/>
      <c r="BC24" s="21"/>
      <c r="BD24" s="9"/>
      <c r="BE24" s="20"/>
      <c r="BF24" s="20"/>
      <c r="BG24" s="20"/>
      <c r="BH24" s="20"/>
      <c r="BJ24" s="134">
        <v>1.53</v>
      </c>
      <c r="BK24" s="98">
        <f t="shared" si="4"/>
        <v>0</v>
      </c>
    </row>
    <row r="25" spans="1:63" s="1" customFormat="1" ht="19.5" customHeight="1">
      <c r="A25" s="443" t="s">
        <v>1087</v>
      </c>
      <c r="B25" s="404" t="s">
        <v>815</v>
      </c>
      <c r="C25" s="18" t="s">
        <v>23</v>
      </c>
      <c r="D25" s="23">
        <v>3</v>
      </c>
      <c r="E25" s="130">
        <f t="shared" si="2"/>
        <v>0</v>
      </c>
      <c r="F25" s="8">
        <v>97.5</v>
      </c>
      <c r="G25" s="8">
        <f t="shared" si="5"/>
        <v>0</v>
      </c>
      <c r="H25" s="9"/>
      <c r="I25" s="432"/>
      <c r="J25" s="433"/>
      <c r="K25" s="434"/>
      <c r="L25" s="435"/>
      <c r="M25" s="436"/>
      <c r="N25" s="437"/>
      <c r="O25" s="438"/>
      <c r="P25" s="439"/>
      <c r="Q25" s="79"/>
      <c r="R25" s="9"/>
      <c r="S25" s="20"/>
      <c r="T25" s="20"/>
      <c r="U25" s="20"/>
      <c r="V25" s="20"/>
      <c r="W25" s="48">
        <f t="shared" si="6"/>
        <v>0</v>
      </c>
      <c r="X25" s="20"/>
      <c r="Y25" s="20"/>
      <c r="Z25" s="48"/>
      <c r="AA25" s="48"/>
      <c r="AB25" s="48"/>
      <c r="AC25" s="48"/>
      <c r="AD25" s="48">
        <v>3</v>
      </c>
      <c r="AE25" s="48"/>
      <c r="AF25" s="48"/>
      <c r="AG25" s="9"/>
      <c r="AH25" s="48">
        <f>AS25*$E25</f>
        <v>0</v>
      </c>
      <c r="AI25" s="21"/>
      <c r="AJ25" s="21"/>
      <c r="AK25" s="48">
        <f>AV25*$E25</f>
        <v>0</v>
      </c>
      <c r="AL25" s="21"/>
      <c r="AM25" s="21"/>
      <c r="AN25" s="21"/>
      <c r="AO25" s="21"/>
      <c r="AP25" s="21"/>
      <c r="AQ25" s="21"/>
      <c r="AR25" s="21"/>
      <c r="AS25" s="48">
        <v>1</v>
      </c>
      <c r="AT25" s="21"/>
      <c r="AU25" s="21"/>
      <c r="AV25" s="48">
        <v>2</v>
      </c>
      <c r="AW25" s="21"/>
      <c r="AX25" s="21"/>
      <c r="AY25" s="21"/>
      <c r="AZ25" s="21"/>
      <c r="BA25" s="21"/>
      <c r="BB25" s="21"/>
      <c r="BC25" s="21"/>
      <c r="BD25" s="9"/>
      <c r="BE25" s="20"/>
      <c r="BF25" s="20"/>
      <c r="BG25" s="20"/>
      <c r="BH25" s="20"/>
      <c r="BJ25" s="134">
        <v>0.81</v>
      </c>
      <c r="BK25" s="98">
        <f t="shared" si="4"/>
        <v>0</v>
      </c>
    </row>
    <row r="26" spans="1:63" s="1" customFormat="1" ht="19.5" customHeight="1">
      <c r="A26" s="443" t="s">
        <v>1088</v>
      </c>
      <c r="B26" s="404" t="s">
        <v>816</v>
      </c>
      <c r="C26" s="18" t="s">
        <v>23</v>
      </c>
      <c r="D26" s="23">
        <v>3</v>
      </c>
      <c r="E26" s="130">
        <f t="shared" si="2"/>
        <v>0</v>
      </c>
      <c r="F26" s="8">
        <v>170</v>
      </c>
      <c r="G26" s="8">
        <f t="shared" si="5"/>
        <v>0</v>
      </c>
      <c r="H26" s="9"/>
      <c r="I26" s="432"/>
      <c r="J26" s="433"/>
      <c r="K26" s="434"/>
      <c r="L26" s="435"/>
      <c r="M26" s="436"/>
      <c r="N26" s="437"/>
      <c r="O26" s="438"/>
      <c r="P26" s="439"/>
      <c r="Q26" s="79"/>
      <c r="R26" s="9"/>
      <c r="S26" s="20"/>
      <c r="T26" s="20"/>
      <c r="U26" s="20"/>
      <c r="V26" s="20"/>
      <c r="W26" s="48">
        <f t="shared" si="6"/>
        <v>0</v>
      </c>
      <c r="X26" s="20"/>
      <c r="Y26" s="20"/>
      <c r="Z26" s="48"/>
      <c r="AA26" s="48"/>
      <c r="AB26" s="48"/>
      <c r="AC26" s="48"/>
      <c r="AD26" s="48">
        <v>3</v>
      </c>
      <c r="AE26" s="48"/>
      <c r="AF26" s="48"/>
      <c r="AG26" s="9"/>
      <c r="AH26" s="21"/>
      <c r="AI26" s="21"/>
      <c r="AJ26" s="21"/>
      <c r="AK26" s="21"/>
      <c r="AL26" s="48">
        <f t="shared" ref="AK26:AM28" si="9">AW26*$E26</f>
        <v>0</v>
      </c>
      <c r="AM26" s="48">
        <f t="shared" si="9"/>
        <v>0</v>
      </c>
      <c r="AN26" s="21"/>
      <c r="AO26" s="21"/>
      <c r="AP26" s="21"/>
      <c r="AQ26" s="21"/>
      <c r="AR26" s="21"/>
      <c r="AS26" s="21"/>
      <c r="AT26" s="21"/>
      <c r="AU26" s="21"/>
      <c r="AV26" s="21"/>
      <c r="AW26" s="48">
        <v>2</v>
      </c>
      <c r="AX26" s="48">
        <v>1</v>
      </c>
      <c r="AY26" s="21"/>
      <c r="AZ26" s="21"/>
      <c r="BA26" s="21"/>
      <c r="BB26" s="21"/>
      <c r="BC26" s="21"/>
      <c r="BD26" s="9"/>
      <c r="BE26" s="20"/>
      <c r="BF26" s="20"/>
      <c r="BG26" s="20"/>
      <c r="BH26" s="20"/>
      <c r="BJ26" s="134">
        <v>2.4300000000000002</v>
      </c>
      <c r="BK26" s="98">
        <f t="shared" si="4"/>
        <v>0</v>
      </c>
    </row>
    <row r="27" spans="1:63" s="1" customFormat="1" ht="19.5" customHeight="1">
      <c r="A27" s="443" t="s">
        <v>1089</v>
      </c>
      <c r="B27" s="404" t="s">
        <v>817</v>
      </c>
      <c r="C27" s="18" t="s">
        <v>23</v>
      </c>
      <c r="D27" s="23">
        <v>3</v>
      </c>
      <c r="E27" s="130">
        <f t="shared" si="2"/>
        <v>0</v>
      </c>
      <c r="F27" s="8">
        <v>147.5</v>
      </c>
      <c r="G27" s="8">
        <f t="shared" si="5"/>
        <v>0</v>
      </c>
      <c r="H27" s="9"/>
      <c r="I27" s="432"/>
      <c r="J27" s="433"/>
      <c r="K27" s="434"/>
      <c r="L27" s="435"/>
      <c r="M27" s="436"/>
      <c r="N27" s="437"/>
      <c r="O27" s="438"/>
      <c r="P27" s="439"/>
      <c r="Q27" s="79"/>
      <c r="R27" s="9"/>
      <c r="S27" s="20"/>
      <c r="T27" s="20"/>
      <c r="U27" s="20"/>
      <c r="V27" s="20"/>
      <c r="W27" s="48">
        <f t="shared" si="6"/>
        <v>0</v>
      </c>
      <c r="X27" s="20"/>
      <c r="Y27" s="20"/>
      <c r="Z27" s="48"/>
      <c r="AA27" s="48"/>
      <c r="AB27" s="48"/>
      <c r="AC27" s="48"/>
      <c r="AD27" s="48">
        <v>3</v>
      </c>
      <c r="AE27" s="48"/>
      <c r="AF27" s="48"/>
      <c r="AG27" s="9"/>
      <c r="AH27" s="21"/>
      <c r="AI27" s="21"/>
      <c r="AJ27" s="21"/>
      <c r="AK27" s="48">
        <f t="shared" si="9"/>
        <v>0</v>
      </c>
      <c r="AL27" s="48">
        <f t="shared" si="9"/>
        <v>0</v>
      </c>
      <c r="AM27" s="21"/>
      <c r="AN27" s="21"/>
      <c r="AO27" s="21"/>
      <c r="AP27" s="21"/>
      <c r="AQ27" s="21"/>
      <c r="AR27" s="21"/>
      <c r="AS27" s="21"/>
      <c r="AT27" s="21"/>
      <c r="AU27" s="21"/>
      <c r="AV27" s="48">
        <v>1</v>
      </c>
      <c r="AW27" s="48">
        <v>2</v>
      </c>
      <c r="AX27" s="21"/>
      <c r="AY27" s="21"/>
      <c r="AZ27" s="21"/>
      <c r="BA27" s="21"/>
      <c r="BB27" s="21"/>
      <c r="BC27" s="21"/>
      <c r="BD27" s="9"/>
      <c r="BE27" s="20"/>
      <c r="BF27" s="20"/>
      <c r="BG27" s="20"/>
      <c r="BH27" s="20"/>
      <c r="BJ27" s="134">
        <v>1.9800000000000002</v>
      </c>
      <c r="BK27" s="98">
        <f t="shared" si="4"/>
        <v>0</v>
      </c>
    </row>
    <row r="28" spans="1:63" s="1" customFormat="1" ht="19.5" customHeight="1">
      <c r="A28" s="443" t="s">
        <v>1090</v>
      </c>
      <c r="B28" s="404" t="s">
        <v>818</v>
      </c>
      <c r="C28" s="18" t="s">
        <v>23</v>
      </c>
      <c r="D28" s="23">
        <v>3</v>
      </c>
      <c r="E28" s="130">
        <f t="shared" si="2"/>
        <v>0</v>
      </c>
      <c r="F28" s="8">
        <v>192.5</v>
      </c>
      <c r="G28" s="8">
        <f t="shared" si="5"/>
        <v>0</v>
      </c>
      <c r="H28" s="9"/>
      <c r="I28" s="432"/>
      <c r="J28" s="433"/>
      <c r="K28" s="434"/>
      <c r="L28" s="435"/>
      <c r="M28" s="436"/>
      <c r="N28" s="437"/>
      <c r="O28" s="438"/>
      <c r="P28" s="439"/>
      <c r="Q28" s="79"/>
      <c r="R28" s="9"/>
      <c r="S28" s="20"/>
      <c r="T28" s="20"/>
      <c r="U28" s="20"/>
      <c r="V28" s="20"/>
      <c r="W28" s="48">
        <f t="shared" si="6"/>
        <v>0</v>
      </c>
      <c r="X28" s="20"/>
      <c r="Y28" s="20"/>
      <c r="Z28" s="48"/>
      <c r="AA28" s="48"/>
      <c r="AB28" s="48"/>
      <c r="AC28" s="48"/>
      <c r="AD28" s="48">
        <v>3</v>
      </c>
      <c r="AE28" s="48"/>
      <c r="AF28" s="48"/>
      <c r="AG28" s="9"/>
      <c r="AH28" s="21"/>
      <c r="AI28" s="21"/>
      <c r="AJ28" s="21"/>
      <c r="AK28" s="48">
        <f t="shared" si="9"/>
        <v>0</v>
      </c>
      <c r="AL28" s="48">
        <f t="shared" si="9"/>
        <v>0</v>
      </c>
      <c r="AM28" s="48">
        <f t="shared" si="9"/>
        <v>0</v>
      </c>
      <c r="AN28" s="21"/>
      <c r="AO28" s="21"/>
      <c r="AP28" s="21"/>
      <c r="AQ28" s="21"/>
      <c r="AR28" s="21"/>
      <c r="AS28" s="21"/>
      <c r="AT28" s="21"/>
      <c r="AU28" s="21"/>
      <c r="AV28" s="48">
        <v>1</v>
      </c>
      <c r="AW28" s="48">
        <v>1</v>
      </c>
      <c r="AX28" s="48">
        <v>1</v>
      </c>
      <c r="AY28" s="21"/>
      <c r="AZ28" s="21"/>
      <c r="BA28" s="21"/>
      <c r="BB28" s="21"/>
      <c r="BC28" s="21"/>
      <c r="BD28" s="9"/>
      <c r="BE28" s="20"/>
      <c r="BF28" s="20"/>
      <c r="BG28" s="20"/>
      <c r="BH28" s="20"/>
      <c r="BJ28" s="134">
        <v>2.79</v>
      </c>
      <c r="BK28" s="98">
        <f t="shared" si="4"/>
        <v>0</v>
      </c>
    </row>
    <row r="29" spans="1:63" s="1" customFormat="1" ht="19.5" customHeight="1">
      <c r="A29" s="443" t="s">
        <v>1091</v>
      </c>
      <c r="B29" s="404" t="s">
        <v>819</v>
      </c>
      <c r="C29" s="18" t="s">
        <v>6</v>
      </c>
      <c r="D29" s="23">
        <v>1</v>
      </c>
      <c r="E29" s="130">
        <f t="shared" si="2"/>
        <v>0</v>
      </c>
      <c r="F29" s="8">
        <v>97.5</v>
      </c>
      <c r="G29" s="8">
        <f t="shared" si="5"/>
        <v>0</v>
      </c>
      <c r="H29" s="9"/>
      <c r="I29" s="432"/>
      <c r="J29" s="433"/>
      <c r="K29" s="434"/>
      <c r="L29" s="435"/>
      <c r="M29" s="436"/>
      <c r="N29" s="437"/>
      <c r="O29" s="438"/>
      <c r="P29" s="439"/>
      <c r="Q29" s="79"/>
      <c r="R29" s="9"/>
      <c r="S29" s="20"/>
      <c r="T29" s="20"/>
      <c r="U29" s="20"/>
      <c r="V29" s="20"/>
      <c r="W29" s="20"/>
      <c r="X29" s="48">
        <f t="shared" si="6"/>
        <v>0</v>
      </c>
      <c r="Y29" s="20"/>
      <c r="Z29" s="48"/>
      <c r="AA29" s="48"/>
      <c r="AB29" s="48"/>
      <c r="AC29" s="48"/>
      <c r="AD29" s="48"/>
      <c r="AE29" s="48">
        <v>1</v>
      </c>
      <c r="AF29" s="48"/>
      <c r="AG29" s="9"/>
      <c r="AH29" s="21"/>
      <c r="AI29" s="21"/>
      <c r="AJ29" s="21"/>
      <c r="AK29" s="21"/>
      <c r="AL29" s="21"/>
      <c r="AM29" s="48">
        <f>AX29*$E29</f>
        <v>0</v>
      </c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48">
        <v>1</v>
      </c>
      <c r="AY29" s="21"/>
      <c r="AZ29" s="21"/>
      <c r="BA29" s="21"/>
      <c r="BB29" s="21"/>
      <c r="BC29" s="21"/>
      <c r="BD29" s="9"/>
      <c r="BE29" s="20"/>
      <c r="BF29" s="20"/>
      <c r="BG29" s="20"/>
      <c r="BH29" s="20"/>
      <c r="BJ29" s="134">
        <v>1.1700000000000002</v>
      </c>
      <c r="BK29" s="98">
        <f t="shared" si="4"/>
        <v>0</v>
      </c>
    </row>
    <row r="30" spans="1:63" s="1" customFormat="1" ht="19.5" customHeight="1">
      <c r="A30" s="443" t="s">
        <v>1092</v>
      </c>
      <c r="B30" s="404" t="s">
        <v>820</v>
      </c>
      <c r="C30" s="18" t="s">
        <v>6</v>
      </c>
      <c r="D30" s="23">
        <v>1</v>
      </c>
      <c r="E30" s="130">
        <f t="shared" si="2"/>
        <v>0</v>
      </c>
      <c r="F30" s="8">
        <v>92.5</v>
      </c>
      <c r="G30" s="8">
        <f t="shared" si="5"/>
        <v>0</v>
      </c>
      <c r="H30" s="9"/>
      <c r="I30" s="432"/>
      <c r="J30" s="433"/>
      <c r="K30" s="434"/>
      <c r="L30" s="435"/>
      <c r="M30" s="436"/>
      <c r="N30" s="437"/>
      <c r="O30" s="438"/>
      <c r="P30" s="439"/>
      <c r="Q30" s="79"/>
      <c r="R30" s="9"/>
      <c r="S30" s="20"/>
      <c r="T30" s="20"/>
      <c r="U30" s="20"/>
      <c r="V30" s="20"/>
      <c r="W30" s="20"/>
      <c r="X30" s="48">
        <f t="shared" ref="X30:X33" si="10">AE30*$E30</f>
        <v>0</v>
      </c>
      <c r="Y30" s="20"/>
      <c r="Z30" s="48"/>
      <c r="AA30" s="48"/>
      <c r="AB30" s="48"/>
      <c r="AC30" s="48"/>
      <c r="AD30" s="48"/>
      <c r="AE30" s="48">
        <v>1</v>
      </c>
      <c r="AF30" s="48"/>
      <c r="AG30" s="9"/>
      <c r="AH30" s="21"/>
      <c r="AI30" s="21"/>
      <c r="AJ30" s="21"/>
      <c r="AK30" s="21"/>
      <c r="AL30" s="48">
        <f>AW30*$E30</f>
        <v>0</v>
      </c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48">
        <v>1</v>
      </c>
      <c r="AX30" s="21"/>
      <c r="AY30" s="21"/>
      <c r="AZ30" s="21"/>
      <c r="BA30" s="21"/>
      <c r="BB30" s="21"/>
      <c r="BC30" s="21"/>
      <c r="BD30" s="9"/>
      <c r="BE30" s="20"/>
      <c r="BF30" s="20"/>
      <c r="BG30" s="20"/>
      <c r="BH30" s="20"/>
      <c r="BJ30" s="134">
        <v>1.08</v>
      </c>
      <c r="BK30" s="98">
        <f t="shared" si="4"/>
        <v>0</v>
      </c>
    </row>
    <row r="31" spans="1:63" s="1" customFormat="1" ht="19.5" customHeight="1">
      <c r="A31" s="443" t="s">
        <v>1093</v>
      </c>
      <c r="B31" s="404" t="s">
        <v>821</v>
      </c>
      <c r="C31" s="18" t="s">
        <v>6</v>
      </c>
      <c r="D31" s="23">
        <v>1</v>
      </c>
      <c r="E31" s="130">
        <f t="shared" si="2"/>
        <v>0</v>
      </c>
      <c r="F31" s="8">
        <v>95</v>
      </c>
      <c r="G31" s="8">
        <f t="shared" si="5"/>
        <v>0</v>
      </c>
      <c r="H31" s="9"/>
      <c r="I31" s="432"/>
      <c r="J31" s="433"/>
      <c r="K31" s="434"/>
      <c r="L31" s="435"/>
      <c r="M31" s="436"/>
      <c r="N31" s="437"/>
      <c r="O31" s="438"/>
      <c r="P31" s="439"/>
      <c r="Q31" s="79"/>
      <c r="R31" s="9"/>
      <c r="S31" s="20"/>
      <c r="T31" s="20"/>
      <c r="U31" s="20"/>
      <c r="V31" s="20"/>
      <c r="W31" s="20"/>
      <c r="X31" s="48">
        <f t="shared" si="10"/>
        <v>0</v>
      </c>
      <c r="Y31" s="20"/>
      <c r="Z31" s="48"/>
      <c r="AA31" s="48"/>
      <c r="AB31" s="48"/>
      <c r="AC31" s="48"/>
      <c r="AD31" s="48"/>
      <c r="AE31" s="48">
        <v>1</v>
      </c>
      <c r="AF31" s="48"/>
      <c r="AG31" s="9"/>
      <c r="AH31" s="21"/>
      <c r="AI31" s="21"/>
      <c r="AJ31" s="21"/>
      <c r="AK31" s="21"/>
      <c r="AL31" s="21"/>
      <c r="AM31" s="48">
        <f>AX31*$E31</f>
        <v>0</v>
      </c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48">
        <v>1</v>
      </c>
      <c r="AY31" s="21"/>
      <c r="AZ31" s="21"/>
      <c r="BA31" s="21"/>
      <c r="BB31" s="21"/>
      <c r="BC31" s="21"/>
      <c r="BD31" s="9"/>
      <c r="BE31" s="20"/>
      <c r="BF31" s="20"/>
      <c r="BG31" s="20"/>
      <c r="BH31" s="20"/>
      <c r="BJ31" s="134">
        <v>1.1700000000000002</v>
      </c>
      <c r="BK31" s="98">
        <f t="shared" si="4"/>
        <v>0</v>
      </c>
    </row>
    <row r="32" spans="1:63" s="1" customFormat="1" ht="19.5" customHeight="1">
      <c r="A32" s="443" t="s">
        <v>1094</v>
      </c>
      <c r="B32" s="404" t="s">
        <v>822</v>
      </c>
      <c r="C32" s="18" t="s">
        <v>6</v>
      </c>
      <c r="D32" s="23">
        <v>1</v>
      </c>
      <c r="E32" s="130">
        <f t="shared" si="2"/>
        <v>0</v>
      </c>
      <c r="F32" s="8">
        <v>102.5</v>
      </c>
      <c r="G32" s="8">
        <f t="shared" si="5"/>
        <v>0</v>
      </c>
      <c r="H32" s="9"/>
      <c r="I32" s="432"/>
      <c r="J32" s="433"/>
      <c r="K32" s="434"/>
      <c r="L32" s="435"/>
      <c r="M32" s="436"/>
      <c r="N32" s="437"/>
      <c r="O32" s="438"/>
      <c r="P32" s="439"/>
      <c r="Q32" s="79"/>
      <c r="R32" s="9"/>
      <c r="S32" s="20"/>
      <c r="T32" s="20"/>
      <c r="U32" s="20"/>
      <c r="V32" s="20"/>
      <c r="W32" s="20"/>
      <c r="X32" s="48">
        <f t="shared" si="10"/>
        <v>0</v>
      </c>
      <c r="Y32" s="20"/>
      <c r="Z32" s="48"/>
      <c r="AA32" s="48"/>
      <c r="AB32" s="48"/>
      <c r="AC32" s="48"/>
      <c r="AD32" s="48"/>
      <c r="AE32" s="48">
        <v>1</v>
      </c>
      <c r="AF32" s="48"/>
      <c r="AG32" s="9"/>
      <c r="AH32" s="21"/>
      <c r="AI32" s="21"/>
      <c r="AJ32" s="21"/>
      <c r="AK32" s="48">
        <f t="shared" ref="AK32:AK33" si="11">AV32*$E32</f>
        <v>0</v>
      </c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48">
        <v>1</v>
      </c>
      <c r="AW32" s="21"/>
      <c r="AX32" s="21"/>
      <c r="AY32" s="21"/>
      <c r="AZ32" s="21"/>
      <c r="BA32" s="21"/>
      <c r="BB32" s="21"/>
      <c r="BC32" s="21"/>
      <c r="BD32" s="9"/>
      <c r="BE32" s="20"/>
      <c r="BF32" s="20"/>
      <c r="BG32" s="20"/>
      <c r="BH32" s="20"/>
      <c r="BJ32" s="134">
        <v>1.26</v>
      </c>
      <c r="BK32" s="98">
        <f t="shared" si="4"/>
        <v>0</v>
      </c>
    </row>
    <row r="33" spans="1:63" s="1" customFormat="1" ht="19.5" customHeight="1">
      <c r="A33" s="443" t="s">
        <v>1095</v>
      </c>
      <c r="B33" s="404" t="s">
        <v>823</v>
      </c>
      <c r="C33" s="18" t="s">
        <v>6</v>
      </c>
      <c r="D33" s="23">
        <v>1</v>
      </c>
      <c r="E33" s="130">
        <f t="shared" si="2"/>
        <v>0</v>
      </c>
      <c r="F33" s="8">
        <v>95</v>
      </c>
      <c r="G33" s="8">
        <f t="shared" si="5"/>
        <v>0</v>
      </c>
      <c r="H33" s="9"/>
      <c r="I33" s="432"/>
      <c r="J33" s="433"/>
      <c r="K33" s="434"/>
      <c r="L33" s="435"/>
      <c r="M33" s="436"/>
      <c r="N33" s="437"/>
      <c r="O33" s="438"/>
      <c r="P33" s="439"/>
      <c r="Q33" s="79"/>
      <c r="R33" s="9"/>
      <c r="S33" s="20"/>
      <c r="T33" s="20"/>
      <c r="U33" s="20"/>
      <c r="V33" s="20"/>
      <c r="W33" s="20"/>
      <c r="X33" s="48">
        <f t="shared" si="10"/>
        <v>0</v>
      </c>
      <c r="Y33" s="20"/>
      <c r="Z33" s="48"/>
      <c r="AA33" s="48"/>
      <c r="AB33" s="48"/>
      <c r="AC33" s="48"/>
      <c r="AD33" s="48"/>
      <c r="AE33" s="48">
        <v>1</v>
      </c>
      <c r="AF33" s="48"/>
      <c r="AG33" s="9"/>
      <c r="AH33" s="21"/>
      <c r="AI33" s="21"/>
      <c r="AJ33" s="21"/>
      <c r="AK33" s="48">
        <f t="shared" si="11"/>
        <v>0</v>
      </c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48">
        <v>1</v>
      </c>
      <c r="AW33" s="21"/>
      <c r="AX33" s="21"/>
      <c r="AY33" s="21"/>
      <c r="AZ33" s="21"/>
      <c r="BA33" s="21"/>
      <c r="BB33" s="21"/>
      <c r="BC33" s="21"/>
      <c r="BD33" s="9"/>
      <c r="BE33" s="20"/>
      <c r="BF33" s="20"/>
      <c r="BG33" s="20"/>
      <c r="BH33" s="20"/>
      <c r="BJ33" s="134">
        <v>1.08</v>
      </c>
      <c r="BK33" s="98">
        <f t="shared" si="4"/>
        <v>0</v>
      </c>
    </row>
    <row r="34" spans="1:63" s="1" customFormat="1" ht="19.5" customHeight="1">
      <c r="A34" s="443" t="s">
        <v>1096</v>
      </c>
      <c r="B34" s="405" t="s">
        <v>863</v>
      </c>
      <c r="C34" s="370" t="s">
        <v>865</v>
      </c>
      <c r="D34" s="29">
        <v>42</v>
      </c>
      <c r="E34" s="130">
        <f>SUM(I34:Q34)</f>
        <v>0</v>
      </c>
      <c r="F34" s="234">
        <v>630</v>
      </c>
      <c r="G34" s="8">
        <f>E34*F34*(100-$F$2)/100</f>
        <v>0</v>
      </c>
      <c r="H34" s="9"/>
      <c r="I34" s="432"/>
      <c r="J34" s="433"/>
      <c r="K34" s="434"/>
      <c r="L34" s="435"/>
      <c r="M34" s="436"/>
      <c r="N34" s="444"/>
      <c r="O34" s="438"/>
      <c r="P34" s="439"/>
      <c r="Q34" s="79"/>
      <c r="R34" s="9"/>
      <c r="S34" s="48">
        <f>Z34*$E34</f>
        <v>0</v>
      </c>
      <c r="T34" s="48">
        <f t="shared" ref="T34" si="12">AA34*$E34</f>
        <v>0</v>
      </c>
      <c r="U34" s="48">
        <f t="shared" ref="U34" si="13">AB34*$E34</f>
        <v>0</v>
      </c>
      <c r="V34" s="48">
        <f t="shared" ref="V34" si="14">AC34*$E34</f>
        <v>0</v>
      </c>
      <c r="W34" s="48">
        <f t="shared" ref="W34" si="15">AD34*$E34</f>
        <v>0</v>
      </c>
      <c r="X34" s="48">
        <f t="shared" ref="X34" si="16">AE34*$E34</f>
        <v>0</v>
      </c>
      <c r="Y34" s="20"/>
      <c r="Z34" s="48">
        <v>15</v>
      </c>
      <c r="AA34" s="48">
        <v>10</v>
      </c>
      <c r="AB34" s="48">
        <v>5</v>
      </c>
      <c r="AC34" s="48">
        <v>3</v>
      </c>
      <c r="AD34" s="48">
        <v>6</v>
      </c>
      <c r="AE34" s="48">
        <v>3</v>
      </c>
      <c r="AF34" s="48"/>
      <c r="AG34" s="9"/>
      <c r="AH34" s="48">
        <f t="shared" ref="AH34:AH35" si="17">AS34*$E34</f>
        <v>0</v>
      </c>
      <c r="AI34" s="48">
        <f t="shared" ref="AI34:AI35" si="18">AT34*$E34</f>
        <v>0</v>
      </c>
      <c r="AJ34" s="21"/>
      <c r="AK34" s="21"/>
      <c r="AL34" s="48">
        <f t="shared" ref="AL34:AL35" si="19">AW34*$E34</f>
        <v>0</v>
      </c>
      <c r="AM34" s="21"/>
      <c r="AN34" s="48">
        <f t="shared" ref="AN34:AN35" si="20">AY34*$E34</f>
        <v>0</v>
      </c>
      <c r="AO34" s="48">
        <f>AZ34*$E34</f>
        <v>0</v>
      </c>
      <c r="AP34" s="21"/>
      <c r="AQ34" s="21"/>
      <c r="AR34" s="21"/>
      <c r="AS34" s="48">
        <v>1</v>
      </c>
      <c r="AT34" s="48">
        <v>3</v>
      </c>
      <c r="AU34" s="21"/>
      <c r="AV34" s="21"/>
      <c r="AW34" s="48">
        <v>4</v>
      </c>
      <c r="AX34" s="21"/>
      <c r="AY34" s="48">
        <v>3</v>
      </c>
      <c r="AZ34" s="48">
        <v>1</v>
      </c>
      <c r="BA34" s="21"/>
      <c r="BB34" s="21"/>
      <c r="BC34" s="21"/>
      <c r="BD34" s="9"/>
      <c r="BE34" s="48">
        <f t="shared" ref="BE34:BE35" si="21">BG34*$E34</f>
        <v>0</v>
      </c>
      <c r="BF34" s="20"/>
      <c r="BG34" s="59">
        <v>70</v>
      </c>
      <c r="BH34" s="20"/>
      <c r="BJ34" s="134">
        <v>9.7200000000000006</v>
      </c>
      <c r="BK34" s="98">
        <f t="shared" si="4"/>
        <v>0</v>
      </c>
    </row>
    <row r="35" spans="1:63" s="1" customFormat="1" ht="19.5" customHeight="1">
      <c r="A35" s="443" t="s">
        <v>1097</v>
      </c>
      <c r="B35" s="406" t="s">
        <v>864</v>
      </c>
      <c r="C35" s="371" t="s">
        <v>407</v>
      </c>
      <c r="D35" s="445">
        <v>54</v>
      </c>
      <c r="E35" s="130">
        <f>SUM(I35:Q35)</f>
        <v>0</v>
      </c>
      <c r="F35" s="234">
        <v>645</v>
      </c>
      <c r="G35" s="8">
        <f>E35*F35*(100-$F$2)/100</f>
        <v>0</v>
      </c>
      <c r="H35" s="9"/>
      <c r="I35" s="432"/>
      <c r="J35" s="433"/>
      <c r="K35" s="434"/>
      <c r="L35" s="435"/>
      <c r="M35" s="436"/>
      <c r="N35" s="444"/>
      <c r="O35" s="438"/>
      <c r="P35" s="439"/>
      <c r="Q35" s="79"/>
      <c r="R35" s="9"/>
      <c r="S35" s="48">
        <f>Z35*$E35</f>
        <v>0</v>
      </c>
      <c r="T35" s="48">
        <f t="shared" ref="T35" si="22">AA35*$E35</f>
        <v>0</v>
      </c>
      <c r="U35" s="48">
        <f t="shared" ref="U35" si="23">AB35*$E35</f>
        <v>0</v>
      </c>
      <c r="V35" s="48">
        <f t="shared" ref="V35" si="24">AC35*$E35</f>
        <v>0</v>
      </c>
      <c r="W35" s="20"/>
      <c r="X35" s="20"/>
      <c r="Y35" s="20"/>
      <c r="Z35" s="48">
        <v>15</v>
      </c>
      <c r="AA35" s="48">
        <v>5</v>
      </c>
      <c r="AB35" s="48">
        <v>20</v>
      </c>
      <c r="AC35" s="48">
        <v>14</v>
      </c>
      <c r="AD35" s="48"/>
      <c r="AE35" s="48"/>
      <c r="AF35" s="48"/>
      <c r="AG35" s="9"/>
      <c r="AH35" s="48">
        <f t="shared" si="17"/>
        <v>0</v>
      </c>
      <c r="AI35" s="48">
        <f t="shared" si="18"/>
        <v>0</v>
      </c>
      <c r="AJ35" s="21"/>
      <c r="AK35" s="21"/>
      <c r="AL35" s="48">
        <f t="shared" si="19"/>
        <v>0</v>
      </c>
      <c r="AM35" s="21"/>
      <c r="AN35" s="48">
        <f t="shared" si="20"/>
        <v>0</v>
      </c>
      <c r="AO35" s="21"/>
      <c r="AP35" s="21"/>
      <c r="AQ35" s="21"/>
      <c r="AR35" s="21"/>
      <c r="AS35" s="48">
        <v>18</v>
      </c>
      <c r="AT35" s="48">
        <v>3</v>
      </c>
      <c r="AU35" s="21"/>
      <c r="AV35" s="21"/>
      <c r="AW35" s="48">
        <v>2</v>
      </c>
      <c r="AX35" s="21"/>
      <c r="AY35" s="48">
        <v>1</v>
      </c>
      <c r="AZ35" s="21"/>
      <c r="BA35" s="21"/>
      <c r="BB35" s="21"/>
      <c r="BC35" s="21"/>
      <c r="BD35" s="9"/>
      <c r="BE35" s="48">
        <f t="shared" si="21"/>
        <v>0</v>
      </c>
      <c r="BF35" s="20"/>
      <c r="BG35" s="59">
        <v>50</v>
      </c>
      <c r="BH35" s="20"/>
      <c r="BJ35" s="134">
        <v>8.8199999999999985</v>
      </c>
      <c r="BK35" s="98">
        <f t="shared" si="4"/>
        <v>0</v>
      </c>
    </row>
    <row r="36" spans="1:63" s="1" customFormat="1" ht="20.100000000000001" customHeight="1">
      <c r="A36" s="216"/>
      <c r="B36" s="216"/>
      <c r="C36" s="16"/>
      <c r="D36" s="16"/>
      <c r="E36" s="16"/>
      <c r="F36" s="16"/>
      <c r="G36" s="129">
        <f>SUM(G12:G35)</f>
        <v>0</v>
      </c>
      <c r="H36" s="9"/>
      <c r="I36" s="440">
        <f>SUM(I12:I35)</f>
        <v>0</v>
      </c>
      <c r="J36" s="440">
        <f t="shared" ref="J36:Q36" si="25">SUM(J12:J35)</f>
        <v>0</v>
      </c>
      <c r="K36" s="440">
        <f t="shared" si="25"/>
        <v>0</v>
      </c>
      <c r="L36" s="440">
        <f t="shared" si="25"/>
        <v>0</v>
      </c>
      <c r="M36" s="440">
        <f t="shared" si="25"/>
        <v>0</v>
      </c>
      <c r="N36" s="440">
        <f t="shared" si="25"/>
        <v>0</v>
      </c>
      <c r="O36" s="440">
        <f t="shared" si="25"/>
        <v>0</v>
      </c>
      <c r="P36" s="440">
        <f t="shared" si="25"/>
        <v>0</v>
      </c>
      <c r="Q36" s="440">
        <f t="shared" si="25"/>
        <v>0</v>
      </c>
      <c r="R36" s="9"/>
      <c r="S36" s="440">
        <f>SUM(S12:S35)</f>
        <v>0</v>
      </c>
      <c r="T36" s="440">
        <f t="shared" ref="T36:Y36" si="26">SUM(T12:T35)</f>
        <v>0</v>
      </c>
      <c r="U36" s="440">
        <f t="shared" si="26"/>
        <v>0</v>
      </c>
      <c r="V36" s="440">
        <f t="shared" si="26"/>
        <v>0</v>
      </c>
      <c r="W36" s="440">
        <f t="shared" si="26"/>
        <v>0</v>
      </c>
      <c r="X36" s="440">
        <f t="shared" si="26"/>
        <v>0</v>
      </c>
      <c r="Y36" s="440">
        <f t="shared" si="26"/>
        <v>0</v>
      </c>
      <c r="Z36" s="16"/>
      <c r="AA36" s="16"/>
      <c r="AB36" s="16"/>
      <c r="AC36" s="16"/>
      <c r="AD36" s="16"/>
      <c r="AE36" s="16"/>
      <c r="AF36" s="16"/>
      <c r="AG36" s="16"/>
      <c r="AH36" s="31">
        <f>SUM(AH12:AH35)</f>
        <v>0</v>
      </c>
      <c r="AI36" s="31">
        <f t="shared" ref="AI36:AR36" si="27">SUM(AI12:AI35)</f>
        <v>0</v>
      </c>
      <c r="AJ36" s="31">
        <f t="shared" si="27"/>
        <v>0</v>
      </c>
      <c r="AK36" s="31">
        <f t="shared" si="27"/>
        <v>0</v>
      </c>
      <c r="AL36" s="31">
        <f t="shared" si="27"/>
        <v>0</v>
      </c>
      <c r="AM36" s="31">
        <f t="shared" si="27"/>
        <v>0</v>
      </c>
      <c r="AN36" s="31">
        <f t="shared" si="27"/>
        <v>0</v>
      </c>
      <c r="AO36" s="31">
        <f t="shared" si="27"/>
        <v>0</v>
      </c>
      <c r="AP36" s="31">
        <f t="shared" si="27"/>
        <v>0</v>
      </c>
      <c r="AQ36" s="31">
        <f>SUM(AQ12:AQ35)</f>
        <v>0</v>
      </c>
      <c r="AR36" s="31">
        <f t="shared" si="27"/>
        <v>0</v>
      </c>
      <c r="BE36" s="31">
        <f>SUM(BE12:BE33)</f>
        <v>0</v>
      </c>
      <c r="BF36" s="31">
        <f>SUM(BF12:BF33)</f>
        <v>0</v>
      </c>
      <c r="BH36" s="9"/>
      <c r="BI36" s="9"/>
      <c r="BK36" s="99">
        <f>SUM(BK12:BK35)</f>
        <v>0</v>
      </c>
    </row>
    <row r="37" spans="1:63" s="1" customFormat="1" ht="20.100000000000001" customHeight="1">
      <c r="A37" s="443"/>
      <c r="B37" s="28" t="s">
        <v>1059</v>
      </c>
      <c r="C37" s="16"/>
      <c r="D37" s="16"/>
      <c r="E37" s="16"/>
      <c r="F37" s="12"/>
      <c r="G37" s="12"/>
      <c r="H37" s="9"/>
      <c r="I37" s="16"/>
      <c r="J37" s="16"/>
      <c r="K37" s="16"/>
      <c r="L37" s="16"/>
      <c r="M37" s="16"/>
      <c r="N37" s="16"/>
      <c r="O37" s="17"/>
      <c r="P37" s="16"/>
      <c r="Q37" s="16"/>
      <c r="R37" s="9"/>
      <c r="S37" s="6" t="s">
        <v>61</v>
      </c>
      <c r="T37" s="6" t="s">
        <v>20</v>
      </c>
      <c r="U37" s="6" t="s">
        <v>21</v>
      </c>
      <c r="V37" s="6" t="s">
        <v>22</v>
      </c>
      <c r="W37" s="6" t="s">
        <v>23</v>
      </c>
      <c r="X37" s="6" t="s">
        <v>6</v>
      </c>
      <c r="Y37" s="6" t="s">
        <v>24</v>
      </c>
      <c r="Z37" s="13" t="s">
        <v>61</v>
      </c>
      <c r="AA37" s="13" t="s">
        <v>20</v>
      </c>
      <c r="AB37" s="13" t="s">
        <v>21</v>
      </c>
      <c r="AC37" s="13" t="s">
        <v>22</v>
      </c>
      <c r="AD37" s="13" t="s">
        <v>23</v>
      </c>
      <c r="AE37" s="13" t="s">
        <v>6</v>
      </c>
      <c r="AF37" s="13" t="s">
        <v>24</v>
      </c>
      <c r="AG37" s="9"/>
      <c r="AH37" s="6" t="s">
        <v>48</v>
      </c>
      <c r="AI37" s="6" t="s">
        <v>49</v>
      </c>
      <c r="AJ37" s="6" t="s">
        <v>50</v>
      </c>
      <c r="AK37" s="6" t="s">
        <v>52</v>
      </c>
      <c r="AL37" s="6" t="s">
        <v>54</v>
      </c>
      <c r="AM37" s="6" t="s">
        <v>55</v>
      </c>
      <c r="AN37" s="6" t="s">
        <v>56</v>
      </c>
      <c r="AO37" s="6" t="s">
        <v>57</v>
      </c>
      <c r="AP37" s="6" t="s">
        <v>58</v>
      </c>
      <c r="AQ37" s="6" t="s">
        <v>239</v>
      </c>
      <c r="AR37" s="6" t="s">
        <v>240</v>
      </c>
      <c r="AS37" s="13" t="s">
        <v>48</v>
      </c>
      <c r="AT37" s="13" t="s">
        <v>49</v>
      </c>
      <c r="AU37" s="13" t="s">
        <v>50</v>
      </c>
      <c r="AV37" s="13" t="s">
        <v>52</v>
      </c>
      <c r="AW37" s="13" t="s">
        <v>54</v>
      </c>
      <c r="AX37" s="13" t="s">
        <v>55</v>
      </c>
      <c r="AY37" s="13" t="s">
        <v>56</v>
      </c>
      <c r="AZ37" s="13" t="s">
        <v>57</v>
      </c>
      <c r="BA37" s="13" t="s">
        <v>58</v>
      </c>
      <c r="BB37" s="13" t="s">
        <v>239</v>
      </c>
      <c r="BC37" s="13" t="s">
        <v>240</v>
      </c>
      <c r="BD37" s="9"/>
      <c r="BE37" s="73" t="s">
        <v>50</v>
      </c>
      <c r="BF37" s="73" t="s">
        <v>52</v>
      </c>
      <c r="BG37" s="140" t="s">
        <v>50</v>
      </c>
      <c r="BH37" s="140" t="s">
        <v>52</v>
      </c>
      <c r="BJ37" s="72" t="s">
        <v>68</v>
      </c>
      <c r="BK37" s="72" t="s">
        <v>69</v>
      </c>
    </row>
    <row r="38" spans="1:63" s="1" customFormat="1" ht="20.100000000000001" customHeight="1">
      <c r="A38" s="443" t="s">
        <v>1098</v>
      </c>
      <c r="B38" s="252" t="s">
        <v>365</v>
      </c>
      <c r="C38" s="19" t="s">
        <v>366</v>
      </c>
      <c r="D38" s="19">
        <v>16</v>
      </c>
      <c r="E38" s="130">
        <f>SUM(I38:Q38)</f>
        <v>0</v>
      </c>
      <c r="F38" s="8">
        <v>860</v>
      </c>
      <c r="G38" s="8">
        <f>E38*F38*(100-$E$2)/100</f>
        <v>0</v>
      </c>
      <c r="H38" s="9"/>
      <c r="I38" s="432"/>
      <c r="J38" s="433"/>
      <c r="K38" s="434"/>
      <c r="L38" s="435"/>
      <c r="M38" s="436"/>
      <c r="N38" s="437"/>
      <c r="O38" s="438"/>
      <c r="P38" s="439"/>
      <c r="Q38" s="79"/>
      <c r="R38" s="9"/>
      <c r="S38" s="20"/>
      <c r="T38" s="48">
        <f>AA38*$E38</f>
        <v>0</v>
      </c>
      <c r="U38" s="20"/>
      <c r="V38" s="20"/>
      <c r="W38" s="48">
        <f>AD38*$E38</f>
        <v>0</v>
      </c>
      <c r="X38" s="20"/>
      <c r="Y38" s="20"/>
      <c r="Z38" s="59"/>
      <c r="AA38" s="59">
        <v>4</v>
      </c>
      <c r="AB38" s="59"/>
      <c r="AC38" s="59"/>
      <c r="AD38" s="59">
        <v>12</v>
      </c>
      <c r="AE38" s="59"/>
      <c r="AF38" s="59"/>
      <c r="AG38" s="9"/>
      <c r="AH38" s="48">
        <f>AS38*$E38</f>
        <v>0</v>
      </c>
      <c r="AI38" s="20"/>
      <c r="AJ38" s="20"/>
      <c r="AK38" s="20"/>
      <c r="AL38" s="48">
        <f>AW38*$E38</f>
        <v>0</v>
      </c>
      <c r="AM38" s="20"/>
      <c r="AN38" s="20"/>
      <c r="AO38" s="20"/>
      <c r="AP38" s="20"/>
      <c r="AQ38" s="20"/>
      <c r="AR38" s="20"/>
      <c r="AS38" s="228">
        <v>4</v>
      </c>
      <c r="AT38" s="228"/>
      <c r="AU38" s="228"/>
      <c r="AV38" s="228"/>
      <c r="AW38" s="228">
        <v>12</v>
      </c>
      <c r="AX38" s="228"/>
      <c r="AY38" s="228"/>
      <c r="AZ38" s="228"/>
      <c r="BA38" s="228"/>
      <c r="BB38" s="228"/>
      <c r="BC38" s="228"/>
      <c r="BD38" s="9"/>
      <c r="BE38" s="20"/>
      <c r="BF38" s="20"/>
      <c r="BG38" s="228"/>
      <c r="BH38" s="228"/>
      <c r="BJ38" s="98"/>
      <c r="BK38" s="98">
        <f>BJ38*E38</f>
        <v>0</v>
      </c>
    </row>
    <row r="39" spans="1:63" s="1" customFormat="1" ht="20.100000000000001" customHeight="1">
      <c r="A39" s="443" t="s">
        <v>1099</v>
      </c>
      <c r="B39" s="252" t="s">
        <v>681</v>
      </c>
      <c r="C39" s="19" t="s">
        <v>20</v>
      </c>
      <c r="D39" s="19">
        <v>1</v>
      </c>
      <c r="E39" s="130">
        <f>SUM(I39:Q39)</f>
        <v>0</v>
      </c>
      <c r="F39" s="8" t="s">
        <v>1060</v>
      </c>
      <c r="G39" s="8" t="e">
        <f>E39*F39*(100-$E$2)/100</f>
        <v>#VALUE!</v>
      </c>
      <c r="H39" s="9"/>
      <c r="I39" s="432"/>
      <c r="J39" s="433"/>
      <c r="K39" s="434"/>
      <c r="L39" s="435"/>
      <c r="M39" s="436"/>
      <c r="N39" s="437"/>
      <c r="O39" s="438"/>
      <c r="P39" s="439"/>
      <c r="Q39" s="79"/>
      <c r="R39" s="9"/>
      <c r="S39" s="20"/>
      <c r="T39" s="48">
        <f t="shared" ref="T39" si="28">AA39*$E39</f>
        <v>0</v>
      </c>
      <c r="U39" s="20"/>
      <c r="V39" s="20"/>
      <c r="W39" s="20"/>
      <c r="X39" s="20"/>
      <c r="Y39" s="20"/>
      <c r="Z39" s="59"/>
      <c r="AA39" s="59">
        <v>1</v>
      </c>
      <c r="AB39" s="59"/>
      <c r="AC39" s="59"/>
      <c r="AD39" s="59"/>
      <c r="AE39" s="59"/>
      <c r="AF39" s="59"/>
      <c r="AG39" s="9"/>
      <c r="AH39" s="48">
        <f>AS39*$E39</f>
        <v>0</v>
      </c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28">
        <v>1</v>
      </c>
      <c r="AT39" s="228"/>
      <c r="AU39" s="228"/>
      <c r="AV39" s="228"/>
      <c r="AW39" s="228"/>
      <c r="AX39" s="228"/>
      <c r="AY39" s="228"/>
      <c r="AZ39" s="228"/>
      <c r="BA39" s="228"/>
      <c r="BB39" s="228"/>
      <c r="BC39" s="228"/>
      <c r="BD39" s="9"/>
      <c r="BE39" s="20"/>
      <c r="BF39" s="20"/>
      <c r="BG39" s="228"/>
      <c r="BH39" s="228"/>
      <c r="BJ39" s="98"/>
      <c r="BK39" s="98">
        <f>BJ39*E39</f>
        <v>0</v>
      </c>
    </row>
    <row r="40" spans="1:63" s="1" customFormat="1" ht="20.100000000000001" customHeight="1">
      <c r="A40" s="443" t="s">
        <v>1100</v>
      </c>
      <c r="B40" s="252" t="s">
        <v>680</v>
      </c>
      <c r="C40" s="19" t="s">
        <v>23</v>
      </c>
      <c r="D40" s="19">
        <v>1</v>
      </c>
      <c r="E40" s="130">
        <f>SUM(I40:Q40)</f>
        <v>0</v>
      </c>
      <c r="F40" s="8" t="s">
        <v>1060</v>
      </c>
      <c r="G40" s="8" t="e">
        <f>E40*F40*(100-$E$2)/100</f>
        <v>#VALUE!</v>
      </c>
      <c r="H40" s="9"/>
      <c r="I40" s="432"/>
      <c r="J40" s="433"/>
      <c r="K40" s="434"/>
      <c r="L40" s="435"/>
      <c r="M40" s="436"/>
      <c r="N40" s="437"/>
      <c r="O40" s="438"/>
      <c r="P40" s="439"/>
      <c r="Q40" s="79"/>
      <c r="R40" s="9"/>
      <c r="S40" s="20"/>
      <c r="T40" s="20"/>
      <c r="U40" s="20"/>
      <c r="V40" s="20"/>
      <c r="W40" s="48">
        <f t="shared" ref="W40" si="29">AD40*$E40</f>
        <v>0</v>
      </c>
      <c r="X40" s="20"/>
      <c r="Y40" s="20"/>
      <c r="Z40" s="59"/>
      <c r="AA40" s="59"/>
      <c r="AB40" s="59"/>
      <c r="AC40" s="59"/>
      <c r="AD40" s="59">
        <v>1</v>
      </c>
      <c r="AE40" s="59"/>
      <c r="AF40" s="59"/>
      <c r="AG40" s="9"/>
      <c r="AH40" s="20"/>
      <c r="AI40" s="20"/>
      <c r="AJ40" s="20"/>
      <c r="AK40" s="20"/>
      <c r="AL40" s="48">
        <f>AW40*$E40</f>
        <v>0</v>
      </c>
      <c r="AM40" s="20"/>
      <c r="AN40" s="20"/>
      <c r="AO40" s="20"/>
      <c r="AP40" s="20"/>
      <c r="AQ40" s="20"/>
      <c r="AR40" s="20"/>
      <c r="AS40" s="228"/>
      <c r="AT40" s="228"/>
      <c r="AU40" s="228"/>
      <c r="AV40" s="228"/>
      <c r="AW40" s="228">
        <v>1</v>
      </c>
      <c r="AX40" s="228"/>
      <c r="AY40" s="228"/>
      <c r="AZ40" s="228"/>
      <c r="BA40" s="228"/>
      <c r="BB40" s="228"/>
      <c r="BC40" s="228"/>
      <c r="BD40" s="9"/>
      <c r="BE40" s="20"/>
      <c r="BF40" s="20"/>
      <c r="BG40" s="228"/>
      <c r="BH40" s="228"/>
      <c r="BJ40" s="98"/>
      <c r="BK40" s="98">
        <f>BJ40*E40</f>
        <v>0</v>
      </c>
    </row>
    <row r="41" spans="1:63" s="1" customFormat="1" ht="20.100000000000001" customHeight="1">
      <c r="B41" s="263"/>
      <c r="C41" s="9"/>
      <c r="D41" s="57"/>
      <c r="G41" s="109" t="e">
        <f>SUM(G38:G40)</f>
        <v>#VALUE!</v>
      </c>
      <c r="H41" s="3"/>
      <c r="I41" s="31">
        <f>SUM(I38:I40)</f>
        <v>0</v>
      </c>
      <c r="J41" s="31">
        <f t="shared" ref="J41:Q41" si="30">SUM(J38:J40)</f>
        <v>0</v>
      </c>
      <c r="K41" s="31">
        <f t="shared" si="30"/>
        <v>0</v>
      </c>
      <c r="L41" s="31">
        <f>SUM(L38:L40)</f>
        <v>0</v>
      </c>
      <c r="M41" s="31">
        <f>SUM(M38:M40)</f>
        <v>0</v>
      </c>
      <c r="N41" s="31">
        <f t="shared" si="30"/>
        <v>0</v>
      </c>
      <c r="O41" s="31">
        <f t="shared" si="30"/>
        <v>0</v>
      </c>
      <c r="P41" s="31">
        <f t="shared" si="30"/>
        <v>0</v>
      </c>
      <c r="Q41" s="31">
        <f t="shared" si="30"/>
        <v>0</v>
      </c>
      <c r="R41" s="3"/>
      <c r="S41" s="31">
        <f>SUM(S38:S40)</f>
        <v>0</v>
      </c>
      <c r="T41" s="31">
        <f t="shared" ref="T41:Y41" si="31">SUM(T38:T40)</f>
        <v>0</v>
      </c>
      <c r="U41" s="31">
        <f t="shared" si="31"/>
        <v>0</v>
      </c>
      <c r="V41" s="31">
        <f t="shared" si="31"/>
        <v>0</v>
      </c>
      <c r="W41" s="31">
        <f t="shared" si="31"/>
        <v>0</v>
      </c>
      <c r="X41" s="31">
        <f t="shared" si="31"/>
        <v>0</v>
      </c>
      <c r="Y41" s="31">
        <f t="shared" si="31"/>
        <v>0</v>
      </c>
      <c r="Z41" s="21"/>
      <c r="AA41" s="21"/>
      <c r="AB41" s="21"/>
      <c r="AC41" s="21"/>
      <c r="AD41" s="21"/>
      <c r="AE41" s="21"/>
      <c r="AF41" s="21"/>
      <c r="AG41" s="3"/>
      <c r="AH41" s="31">
        <f>SUM(AH38:AH40)</f>
        <v>0</v>
      </c>
      <c r="AI41" s="31">
        <f t="shared" ref="AI41:AR41" si="32">SUM(AI38:AI40)</f>
        <v>0</v>
      </c>
      <c r="AJ41" s="31">
        <f t="shared" si="32"/>
        <v>0</v>
      </c>
      <c r="AK41" s="31">
        <f t="shared" si="32"/>
        <v>0</v>
      </c>
      <c r="AL41" s="31">
        <f t="shared" si="32"/>
        <v>0</v>
      </c>
      <c r="AM41" s="31">
        <f t="shared" si="32"/>
        <v>0</v>
      </c>
      <c r="AN41" s="31">
        <f t="shared" si="32"/>
        <v>0</v>
      </c>
      <c r="AO41" s="31">
        <f t="shared" si="32"/>
        <v>0</v>
      </c>
      <c r="AP41" s="31">
        <f t="shared" si="32"/>
        <v>0</v>
      </c>
      <c r="AQ41" s="31">
        <f t="shared" si="32"/>
        <v>0</v>
      </c>
      <c r="AR41" s="31">
        <f t="shared" si="32"/>
        <v>0</v>
      </c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9"/>
      <c r="BE41" s="31">
        <f t="shared" ref="BE41:BF41" si="33">SUM(BE38:BE40)</f>
        <v>0</v>
      </c>
      <c r="BF41" s="31">
        <f t="shared" si="33"/>
        <v>0</v>
      </c>
      <c r="BG41" s="51"/>
      <c r="BH41" s="51"/>
      <c r="BJ41" s="51"/>
      <c r="BK41" s="31">
        <f>SUM(BK38:BK40)</f>
        <v>0</v>
      </c>
    </row>
  </sheetData>
  <mergeCells count="9">
    <mergeCell ref="B5:D6"/>
    <mergeCell ref="BE10:BF10"/>
    <mergeCell ref="BJ10:BK10"/>
    <mergeCell ref="V6:X6"/>
    <mergeCell ref="I1:M1"/>
    <mergeCell ref="I6:M6"/>
    <mergeCell ref="S10:Y10"/>
    <mergeCell ref="V1:X1"/>
    <mergeCell ref="AH10:AR10"/>
  </mergeCells>
  <hyperlinks>
    <hyperlink ref="B32" r:id="rId1" xr:uid="{E20F9E84-D7B7-4006-9228-53C62D0EA9EC}"/>
    <hyperlink ref="B33" r:id="rId2" xr:uid="{A911FC01-AB03-45AC-8FFE-67C0BE6EE1D5}"/>
    <hyperlink ref="B12" r:id="rId3" xr:uid="{6C2F49E6-E6E4-4DF5-A044-C9388CFD6992}"/>
    <hyperlink ref="B13" r:id="rId4" xr:uid="{E7759269-B6B0-485F-AEF5-78BA0A0C802A}"/>
    <hyperlink ref="B14" r:id="rId5" xr:uid="{49EC8ED0-8D4E-454A-9E0C-4D90C8BA82D1}"/>
    <hyperlink ref="B15" r:id="rId6" xr:uid="{EE546F31-C28D-4119-87CA-AB57E1B15E59}"/>
    <hyperlink ref="B19" r:id="rId7" xr:uid="{3C08303D-812F-4519-B373-3E25820E5FA0}"/>
    <hyperlink ref="B20" r:id="rId8" xr:uid="{6407B3E1-F8B8-4D5A-AD56-98472CD4B0B1}"/>
    <hyperlink ref="B22" r:id="rId9" xr:uid="{5783F70B-C8AC-467A-9326-AEC90EA47AA8}"/>
    <hyperlink ref="B23" r:id="rId10" xr:uid="{32A1C84C-2DD9-4715-8E78-8ABB32AD1064}"/>
    <hyperlink ref="B24" r:id="rId11" xr:uid="{44916710-2564-4117-ABE7-6EE07D84CFB6}"/>
    <hyperlink ref="B25" r:id="rId12" xr:uid="{21AF466B-FFA1-4B85-9F18-470337161B1C}"/>
    <hyperlink ref="B26" r:id="rId13" xr:uid="{A8AFAF23-51AA-4538-93D0-7592D31998AC}"/>
    <hyperlink ref="B27" r:id="rId14" xr:uid="{F6ABE27B-0565-4BED-86B4-DDC76B74664E}"/>
    <hyperlink ref="B28" r:id="rId15" xr:uid="{8DF45DC4-F74A-4429-AB96-C46CF480A14C}"/>
    <hyperlink ref="B29" r:id="rId16" xr:uid="{E4AE969E-8117-4F73-B747-35A8877D59ED}"/>
    <hyperlink ref="B30" r:id="rId17" xr:uid="{C949F054-0014-4C5C-B9C1-E3F27FD29197}"/>
    <hyperlink ref="B31" r:id="rId18" xr:uid="{434168BB-8C4C-4F6D-A841-119220E9BADD}"/>
    <hyperlink ref="B18" r:id="rId19" xr:uid="{CF326471-3B7A-4F86-A713-0CDD19507DA6}"/>
    <hyperlink ref="B17" r:id="rId20" xr:uid="{5FB6C2D2-80DF-4D5E-B079-D30E5D1F0371}"/>
    <hyperlink ref="B16" r:id="rId21" xr:uid="{06D3D159-8001-4327-AE2A-0C868B05B8B9}"/>
    <hyperlink ref="B21" r:id="rId22" xr:uid="{AA7A4C68-1BB4-4FE7-BA33-3F6A758655FE}"/>
    <hyperlink ref="B38" r:id="rId23" xr:uid="{143595B9-C37F-434A-B455-E392D41D1BAC}"/>
    <hyperlink ref="B39" r:id="rId24" display="Pack Speed Kid" xr:uid="{B7DC3C64-DC33-4023-AEF2-B8367E87A5D8}"/>
    <hyperlink ref="B40" r:id="rId25" display="Pack Speed Kid" xr:uid="{04F99915-0EA8-45D7-AE97-4A0BC298A912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8"/>
  <dimension ref="A1:BS143"/>
  <sheetViews>
    <sheetView zoomScale="80" zoomScaleNormal="80" workbookViewId="0">
      <pane xSplit="1" topLeftCell="B1" activePane="topRight" state="frozenSplit"/>
      <selection pane="topRight" activeCell="D14" sqref="D14"/>
    </sheetView>
  </sheetViews>
  <sheetFormatPr baseColWidth="10" defaultRowHeight="15"/>
  <cols>
    <col min="1" max="1" width="47.42578125" customWidth="1"/>
    <col min="2" max="2" width="28" customWidth="1"/>
    <col min="3" max="3" width="16" customWidth="1"/>
    <col min="4" max="4" width="15.28515625" customWidth="1"/>
    <col min="5" max="5" width="22.5703125" bestFit="1" customWidth="1"/>
    <col min="6" max="6" width="13.7109375" customWidth="1"/>
    <col min="7" max="7" width="4.42578125" customWidth="1"/>
    <col min="8" max="20" width="11.42578125" customWidth="1"/>
    <col min="21" max="26" width="8.7109375" customWidth="1"/>
    <col min="27" max="27" width="8.28515625" bestFit="1" customWidth="1"/>
    <col min="28" max="28" width="7.28515625" customWidth="1"/>
    <col min="29" max="29" width="5" hidden="1" customWidth="1"/>
    <col min="30" max="30" width="3.42578125" hidden="1" customWidth="1"/>
    <col min="31" max="31" width="3.5703125" hidden="1" customWidth="1"/>
    <col min="32" max="32" width="3.28515625" hidden="1" customWidth="1"/>
    <col min="33" max="33" width="4.7109375" hidden="1" customWidth="1"/>
    <col min="34" max="34" width="6.42578125" hidden="1" customWidth="1"/>
    <col min="35" max="36" width="8.28515625" hidden="1" customWidth="1"/>
    <col min="37" max="37" width="4.42578125" customWidth="1"/>
    <col min="38" max="47" width="8.7109375" customWidth="1"/>
    <col min="48" max="49" width="10" bestFit="1" customWidth="1"/>
    <col min="50" max="50" width="9" customWidth="1"/>
    <col min="51" max="54" width="8.7109375" hidden="1" customWidth="1"/>
    <col min="55" max="55" width="0.28515625" hidden="1" customWidth="1"/>
    <col min="56" max="57" width="8.7109375" hidden="1" customWidth="1"/>
    <col min="58" max="60" width="10" hidden="1" customWidth="1"/>
    <col min="61" max="61" width="0.28515625" hidden="1" customWidth="1"/>
    <col min="62" max="62" width="10" hidden="1" customWidth="1"/>
    <col min="63" max="63" width="9" hidden="1" customWidth="1"/>
    <col min="64" max="64" width="4.42578125" customWidth="1"/>
    <col min="65" max="65" width="8.7109375" customWidth="1"/>
    <col min="66" max="66" width="8.5703125" customWidth="1"/>
    <col min="67" max="68" width="8.7109375" hidden="1" customWidth="1"/>
    <col min="69" max="69" width="4.42578125" customWidth="1"/>
    <col min="70" max="70" width="5.7109375" bestFit="1" customWidth="1"/>
    <col min="71" max="71" width="13.28515625" customWidth="1"/>
  </cols>
  <sheetData>
    <row r="1" spans="1:71" s="1" customFormat="1" ht="20.100000000000001" customHeight="1">
      <c r="C1" s="41" t="s">
        <v>47</v>
      </c>
      <c r="D1" s="42" t="s">
        <v>255</v>
      </c>
      <c r="F1" s="9"/>
      <c r="H1" s="114" t="s">
        <v>42</v>
      </c>
      <c r="I1" s="114"/>
      <c r="J1" s="114"/>
      <c r="K1" s="114"/>
      <c r="L1" s="122"/>
      <c r="U1" s="91" t="s">
        <v>70</v>
      </c>
      <c r="V1" s="169"/>
      <c r="W1" s="169"/>
      <c r="X1" s="169"/>
      <c r="Y1" s="111">
        <f>BS24+BS56+BS93+BS143</f>
        <v>0</v>
      </c>
      <c r="AC1" s="9"/>
      <c r="AD1" s="9"/>
      <c r="AE1" s="9"/>
      <c r="AF1" s="9"/>
      <c r="AG1" s="9"/>
      <c r="AH1" s="9"/>
      <c r="AI1" s="9"/>
      <c r="AJ1" s="9"/>
      <c r="BK1" s="9"/>
    </row>
    <row r="2" spans="1:71" s="1" customFormat="1" ht="20.25">
      <c r="A2" s="43" t="s">
        <v>41</v>
      </c>
      <c r="B2" s="43"/>
      <c r="C2" s="163">
        <f>C3+C4</f>
        <v>0</v>
      </c>
      <c r="D2" s="164">
        <f>AVERAGE(D3:D4)</f>
        <v>0</v>
      </c>
      <c r="F2" s="9"/>
      <c r="H2" s="35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35" t="s">
        <v>391</v>
      </c>
      <c r="P2" s="24" t="s">
        <v>62</v>
      </c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BK2" s="9"/>
    </row>
    <row r="3" spans="1:71" s="1" customFormat="1" ht="19.5" customHeight="1">
      <c r="A3" s="40"/>
      <c r="B3" s="40"/>
      <c r="C3" s="180">
        <f>F24+F56+F143</f>
        <v>0</v>
      </c>
      <c r="D3" s="81">
        <v>0</v>
      </c>
      <c r="E3" s="33"/>
      <c r="G3" s="9"/>
      <c r="H3" s="147">
        <f>U24+U56+U93+U143</f>
        <v>0</v>
      </c>
      <c r="I3" s="147">
        <f t="shared" ref="I3:O3" si="0">V24+V56+V93+V143</f>
        <v>0</v>
      </c>
      <c r="J3" s="147">
        <f t="shared" si="0"/>
        <v>0</v>
      </c>
      <c r="K3" s="147">
        <f t="shared" si="0"/>
        <v>0</v>
      </c>
      <c r="L3" s="147">
        <f t="shared" si="0"/>
        <v>0</v>
      </c>
      <c r="M3" s="147">
        <f t="shared" si="0"/>
        <v>0</v>
      </c>
      <c r="N3" s="147">
        <f t="shared" si="0"/>
        <v>0</v>
      </c>
      <c r="O3" s="147">
        <f t="shared" si="0"/>
        <v>0</v>
      </c>
      <c r="P3" s="85">
        <f>SUM(H3:O3)</f>
        <v>0</v>
      </c>
      <c r="T3" s="9"/>
      <c r="W3" s="9"/>
      <c r="X3" s="9"/>
      <c r="Y3" s="9"/>
      <c r="Z3" s="9"/>
      <c r="AA3" s="9"/>
      <c r="AB3" s="9"/>
      <c r="AC3" s="70"/>
      <c r="AD3" s="9"/>
      <c r="AE3" s="9"/>
      <c r="AF3" s="9"/>
      <c r="AG3" s="9"/>
      <c r="AH3" s="9"/>
      <c r="AI3" s="9"/>
      <c r="AJ3" s="9"/>
      <c r="AK3" s="9"/>
      <c r="BL3" s="9"/>
    </row>
    <row r="4" spans="1:71" s="1" customFormat="1" ht="19.5" customHeight="1">
      <c r="A4" s="40"/>
      <c r="B4" s="40"/>
      <c r="C4" s="180">
        <f>F93</f>
        <v>0</v>
      </c>
      <c r="D4" s="81">
        <v>0</v>
      </c>
      <c r="E4" s="185" t="s">
        <v>325</v>
      </c>
      <c r="G4" s="9"/>
      <c r="H4" s="46"/>
      <c r="I4" s="46"/>
      <c r="J4" s="46"/>
      <c r="K4" s="46"/>
      <c r="L4" s="46"/>
      <c r="M4" s="46"/>
      <c r="N4" s="46"/>
      <c r="T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BL4" s="9"/>
    </row>
    <row r="5" spans="1:71" s="1" customFormat="1" ht="19.5" customHeight="1">
      <c r="A5" s="514" t="s">
        <v>953</v>
      </c>
      <c r="B5" s="40"/>
      <c r="C5" s="40" t="e">
        <f>C2/P3</f>
        <v>#DIV/0!</v>
      </c>
      <c r="D5" s="64"/>
      <c r="E5" s="33"/>
      <c r="F5" s="33"/>
      <c r="G5" s="9"/>
      <c r="H5" s="33"/>
      <c r="I5" s="33"/>
      <c r="T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BL5" s="9"/>
    </row>
    <row r="6" spans="1:71" s="1" customFormat="1" ht="19.5" customHeight="1">
      <c r="A6" s="515"/>
      <c r="B6" s="374"/>
      <c r="C6" s="40"/>
      <c r="D6" s="40"/>
      <c r="E6" s="33"/>
      <c r="G6" s="9"/>
      <c r="H6" s="475" t="s">
        <v>779</v>
      </c>
      <c r="I6" s="475"/>
      <c r="J6" s="475"/>
      <c r="K6" s="475"/>
      <c r="L6" s="475"/>
      <c r="R6" s="9"/>
      <c r="S6" s="9"/>
      <c r="T6" s="9"/>
      <c r="U6" s="173" t="s">
        <v>780</v>
      </c>
      <c r="V6" s="173"/>
      <c r="W6" s="173"/>
      <c r="X6" s="173"/>
      <c r="Y6" s="9"/>
      <c r="AA6" s="75"/>
      <c r="AB6" s="75"/>
      <c r="AD6" s="9"/>
      <c r="AE6" s="9"/>
      <c r="AF6" s="9"/>
      <c r="AG6" s="9"/>
      <c r="AH6" s="9"/>
      <c r="AI6" s="9"/>
      <c r="AJ6" s="9"/>
      <c r="AK6" s="9"/>
      <c r="BL6" s="9"/>
    </row>
    <row r="7" spans="1:71" s="1" customFormat="1" ht="19.5" customHeight="1">
      <c r="A7" s="40"/>
      <c r="B7" s="40"/>
      <c r="C7" s="40"/>
      <c r="D7" s="40"/>
      <c r="E7" s="33"/>
      <c r="H7" s="86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24" t="s">
        <v>62</v>
      </c>
      <c r="U7" s="82" t="s">
        <v>50</v>
      </c>
      <c r="V7" s="71" t="s">
        <v>52</v>
      </c>
      <c r="W7" s="67" t="s">
        <v>62</v>
      </c>
      <c r="X7" s="70"/>
      <c r="Y7" s="9"/>
      <c r="Z7" s="9"/>
      <c r="AA7" s="9"/>
      <c r="AB7" s="9"/>
      <c r="AC7" s="9"/>
      <c r="AD7" s="9"/>
      <c r="AE7" s="9"/>
      <c r="AF7" s="9"/>
    </row>
    <row r="8" spans="1:71" s="1" customFormat="1" ht="19.5" customHeight="1">
      <c r="A8" s="250" t="s">
        <v>512</v>
      </c>
      <c r="B8" s="40"/>
      <c r="C8" s="40"/>
      <c r="D8" s="40"/>
      <c r="E8" s="33"/>
      <c r="F8" s="33"/>
      <c r="H8" s="37">
        <f>AL24+AL56+AL93+AL143</f>
        <v>0</v>
      </c>
      <c r="I8" s="37">
        <f t="shared" ref="I8:R8" si="1">AM24+AM56+AM93+AM143</f>
        <v>0</v>
      </c>
      <c r="J8" s="37">
        <f t="shared" si="1"/>
        <v>0</v>
      </c>
      <c r="K8" s="37">
        <f t="shared" si="1"/>
        <v>0</v>
      </c>
      <c r="L8" s="37">
        <f t="shared" si="1"/>
        <v>0</v>
      </c>
      <c r="M8" s="37">
        <f t="shared" si="1"/>
        <v>0</v>
      </c>
      <c r="N8" s="37">
        <f t="shared" si="1"/>
        <v>0</v>
      </c>
      <c r="O8" s="37">
        <f t="shared" si="1"/>
        <v>0</v>
      </c>
      <c r="P8" s="37">
        <f t="shared" si="1"/>
        <v>0</v>
      </c>
      <c r="Q8" s="37">
        <f t="shared" si="1"/>
        <v>0</v>
      </c>
      <c r="R8" s="37">
        <f t="shared" si="1"/>
        <v>0</v>
      </c>
      <c r="S8" s="97">
        <f>SUM(H8:R8)</f>
        <v>0</v>
      </c>
      <c r="U8" s="141">
        <f>BM24+BM56+BM93+BM143</f>
        <v>0</v>
      </c>
      <c r="V8" s="141">
        <f>BN24+BN56+BN93+BN143</f>
        <v>0</v>
      </c>
      <c r="W8" s="85">
        <f>SUM(U8:V8)</f>
        <v>0</v>
      </c>
      <c r="X8" s="9"/>
      <c r="Y8" s="9"/>
      <c r="Z8" s="9"/>
      <c r="AA8" s="9"/>
      <c r="AB8" s="9"/>
      <c r="AC8" s="9"/>
      <c r="AD8" s="9"/>
      <c r="AE8" s="9"/>
      <c r="AF8" s="9"/>
    </row>
    <row r="9" spans="1:71" s="1" customFormat="1" ht="12" customHeight="1">
      <c r="A9" s="40"/>
      <c r="B9" s="40"/>
      <c r="G9" s="9"/>
      <c r="N9" s="2"/>
      <c r="T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BL9" s="9"/>
    </row>
    <row r="10" spans="1:71" s="1" customFormat="1" ht="117.75" customHeight="1">
      <c r="A10" s="221"/>
      <c r="B10" s="166" t="s">
        <v>210</v>
      </c>
      <c r="C10" s="167" t="s">
        <v>30</v>
      </c>
      <c r="D10" s="167" t="s">
        <v>31</v>
      </c>
      <c r="E10" s="167" t="s">
        <v>32</v>
      </c>
      <c r="F10" s="167" t="s">
        <v>33</v>
      </c>
      <c r="G10" s="9"/>
      <c r="H10" s="193" t="s">
        <v>782</v>
      </c>
      <c r="I10" s="194" t="s">
        <v>247</v>
      </c>
      <c r="J10" s="195" t="s">
        <v>226</v>
      </c>
      <c r="K10" s="196" t="s">
        <v>44</v>
      </c>
      <c r="L10" s="197" t="s">
        <v>45</v>
      </c>
      <c r="M10" s="198" t="s">
        <v>201</v>
      </c>
      <c r="N10" s="199" t="s">
        <v>202</v>
      </c>
      <c r="O10" s="200" t="s">
        <v>398</v>
      </c>
      <c r="P10" s="201" t="s">
        <v>399</v>
      </c>
      <c r="Q10" s="202" t="s">
        <v>223</v>
      </c>
      <c r="R10" s="203" t="s">
        <v>400</v>
      </c>
      <c r="S10" s="204" t="s">
        <v>746</v>
      </c>
      <c r="T10" s="9"/>
      <c r="U10" s="516" t="s">
        <v>34</v>
      </c>
      <c r="V10" s="517"/>
      <c r="W10" s="517"/>
      <c r="X10" s="517"/>
      <c r="Y10" s="517"/>
      <c r="Z10" s="517"/>
      <c r="AA10" s="517"/>
      <c r="AB10" s="517"/>
      <c r="AC10" s="36"/>
      <c r="AD10" s="9"/>
      <c r="AE10" s="9"/>
      <c r="AF10" s="9"/>
      <c r="AG10" s="9"/>
      <c r="AH10" s="9"/>
      <c r="AI10" s="9"/>
      <c r="AJ10" s="9"/>
      <c r="AK10" s="9"/>
      <c r="AL10" s="489" t="s">
        <v>59</v>
      </c>
      <c r="AM10" s="490"/>
      <c r="AN10" s="490"/>
      <c r="AO10" s="490"/>
      <c r="AP10" s="490"/>
      <c r="AQ10" s="490"/>
      <c r="AR10" s="490"/>
      <c r="AS10" s="490"/>
      <c r="AT10" s="490"/>
      <c r="AU10" s="490"/>
      <c r="AV10" s="490"/>
      <c r="AW10" s="490"/>
      <c r="AX10" s="490"/>
      <c r="BK10" s="3"/>
      <c r="BL10" s="9"/>
      <c r="BM10" s="479" t="s">
        <v>65</v>
      </c>
      <c r="BN10" s="480"/>
      <c r="BR10" s="473" t="s">
        <v>67</v>
      </c>
      <c r="BS10" s="473"/>
    </row>
    <row r="11" spans="1:71" s="1" customFormat="1" ht="20.100000000000001" customHeight="1">
      <c r="A11" s="215" t="s">
        <v>225</v>
      </c>
      <c r="B11" s="16"/>
      <c r="C11" s="16"/>
      <c r="D11" s="16"/>
      <c r="E11" s="12"/>
      <c r="F11" s="12"/>
      <c r="G11" s="3"/>
      <c r="H11" s="16"/>
      <c r="I11" s="16"/>
      <c r="J11" s="16"/>
      <c r="K11" s="16"/>
      <c r="L11" s="16"/>
      <c r="M11" s="16"/>
      <c r="N11" s="77"/>
      <c r="O11" s="77"/>
      <c r="P11" s="16"/>
      <c r="Q11" s="16"/>
      <c r="R11" s="16"/>
      <c r="S11" s="16"/>
      <c r="T11" s="3"/>
      <c r="U11" s="6" t="s">
        <v>61</v>
      </c>
      <c r="V11" s="6" t="s">
        <v>20</v>
      </c>
      <c r="W11" s="6" t="s">
        <v>21</v>
      </c>
      <c r="X11" s="6" t="s">
        <v>22</v>
      </c>
      <c r="Y11" s="6" t="s">
        <v>23</v>
      </c>
      <c r="Z11" s="6" t="s">
        <v>6</v>
      </c>
      <c r="AA11" s="6" t="s">
        <v>24</v>
      </c>
      <c r="AB11" s="6" t="s">
        <v>391</v>
      </c>
      <c r="AC11" s="13" t="s">
        <v>61</v>
      </c>
      <c r="AD11" s="13" t="s">
        <v>20</v>
      </c>
      <c r="AE11" s="13" t="s">
        <v>21</v>
      </c>
      <c r="AF11" s="13" t="s">
        <v>22</v>
      </c>
      <c r="AG11" s="13" t="s">
        <v>23</v>
      </c>
      <c r="AH11" s="13" t="s">
        <v>6</v>
      </c>
      <c r="AI11" s="13" t="s">
        <v>24</v>
      </c>
      <c r="AJ11" s="13" t="s">
        <v>391</v>
      </c>
      <c r="AK11" s="3"/>
      <c r="AL11" s="6" t="s">
        <v>48</v>
      </c>
      <c r="AM11" s="84" t="s">
        <v>49</v>
      </c>
      <c r="AN11" s="84" t="s">
        <v>50</v>
      </c>
      <c r="AO11" s="84" t="s">
        <v>51</v>
      </c>
      <c r="AP11" s="84" t="s">
        <v>52</v>
      </c>
      <c r="AQ11" s="84" t="s">
        <v>53</v>
      </c>
      <c r="AR11" s="84" t="s">
        <v>54</v>
      </c>
      <c r="AS11" s="84" t="s">
        <v>55</v>
      </c>
      <c r="AT11" s="84" t="s">
        <v>56</v>
      </c>
      <c r="AU11" s="84" t="s">
        <v>57</v>
      </c>
      <c r="AV11" s="84" t="s">
        <v>58</v>
      </c>
      <c r="AW11" s="84" t="s">
        <v>239</v>
      </c>
      <c r="AX11" s="84" t="s">
        <v>240</v>
      </c>
      <c r="AY11" s="13" t="s">
        <v>48</v>
      </c>
      <c r="AZ11" s="13" t="s">
        <v>49</v>
      </c>
      <c r="BA11" s="13" t="s">
        <v>50</v>
      </c>
      <c r="BB11" s="13" t="s">
        <v>51</v>
      </c>
      <c r="BC11" s="13" t="s">
        <v>52</v>
      </c>
      <c r="BD11" s="13" t="s">
        <v>53</v>
      </c>
      <c r="BE11" s="13" t="s">
        <v>54</v>
      </c>
      <c r="BF11" s="13" t="s">
        <v>55</v>
      </c>
      <c r="BG11" s="13" t="s">
        <v>56</v>
      </c>
      <c r="BH11" s="13" t="s">
        <v>57</v>
      </c>
      <c r="BI11" s="13" t="s">
        <v>58</v>
      </c>
      <c r="BJ11" s="13" t="s">
        <v>239</v>
      </c>
      <c r="BK11" s="13" t="s">
        <v>240</v>
      </c>
      <c r="BM11" s="73" t="s">
        <v>50</v>
      </c>
      <c r="BN11" s="73" t="s">
        <v>52</v>
      </c>
      <c r="BO11" s="39" t="s">
        <v>50</v>
      </c>
      <c r="BP11" s="39" t="s">
        <v>52</v>
      </c>
      <c r="BR11" s="73" t="s">
        <v>68</v>
      </c>
      <c r="BS11" s="73" t="s">
        <v>69</v>
      </c>
    </row>
    <row r="12" spans="1:71" s="1" customFormat="1" ht="20.100000000000001" customHeight="1">
      <c r="A12" s="266" t="s">
        <v>717</v>
      </c>
      <c r="B12" s="18" t="s">
        <v>1045</v>
      </c>
      <c r="C12" s="19">
        <v>1</v>
      </c>
      <c r="D12" s="107">
        <f t="shared" ref="D12:D18" si="2">SUM(H12:S12)</f>
        <v>0</v>
      </c>
      <c r="E12" s="8">
        <v>285</v>
      </c>
      <c r="F12" s="8">
        <f t="shared" ref="F12:F18" si="3">D12*E12*(100-$D$3)/100</f>
        <v>0</v>
      </c>
      <c r="G12" s="9"/>
      <c r="H12" s="205"/>
      <c r="I12" s="206"/>
      <c r="J12" s="207"/>
      <c r="K12" s="208"/>
      <c r="L12" s="209"/>
      <c r="M12" s="210"/>
      <c r="N12" s="191"/>
      <c r="O12" s="192"/>
      <c r="P12" s="211"/>
      <c r="Q12" s="212"/>
      <c r="R12" s="213"/>
      <c r="S12" s="214"/>
      <c r="T12" s="9"/>
      <c r="U12" s="20"/>
      <c r="V12" s="20"/>
      <c r="W12" s="20"/>
      <c r="X12" s="20"/>
      <c r="Y12" s="20"/>
      <c r="Z12" s="20"/>
      <c r="AA12" s="48">
        <f t="shared" ref="Z12:AA18" si="4">AI12*$D12</f>
        <v>0</v>
      </c>
      <c r="AB12" s="20"/>
      <c r="AC12" s="48"/>
      <c r="AD12" s="48"/>
      <c r="AE12" s="48"/>
      <c r="AF12" s="48"/>
      <c r="AG12" s="48"/>
      <c r="AH12" s="48"/>
      <c r="AI12" s="48">
        <v>1</v>
      </c>
      <c r="AJ12" s="48"/>
      <c r="AK12" s="9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9"/>
      <c r="BM12" s="51"/>
      <c r="BN12" s="74">
        <f t="shared" ref="BN12" si="5">BP12*D12</f>
        <v>0</v>
      </c>
      <c r="BO12" s="74"/>
      <c r="BP12" s="74">
        <v>7</v>
      </c>
      <c r="BR12" s="98">
        <v>4.5999999999999996</v>
      </c>
      <c r="BS12" s="98">
        <f t="shared" ref="BS12:BS18" si="6">BR12*D12</f>
        <v>0</v>
      </c>
    </row>
    <row r="13" spans="1:71" s="1" customFormat="1" ht="20.100000000000001" customHeight="1">
      <c r="A13" s="266" t="s">
        <v>718</v>
      </c>
      <c r="B13" s="18" t="s">
        <v>24</v>
      </c>
      <c r="C13" s="19">
        <v>1</v>
      </c>
      <c r="D13" s="107">
        <f>SUM(H13:S13)</f>
        <v>0</v>
      </c>
      <c r="E13" s="8">
        <v>247.5</v>
      </c>
      <c r="F13" s="8">
        <f t="shared" si="3"/>
        <v>0</v>
      </c>
      <c r="G13" s="9"/>
      <c r="H13" s="205"/>
      <c r="I13" s="206"/>
      <c r="J13" s="207"/>
      <c r="K13" s="208"/>
      <c r="L13" s="209"/>
      <c r="M13" s="210"/>
      <c r="N13" s="191"/>
      <c r="O13" s="192"/>
      <c r="P13" s="211"/>
      <c r="Q13" s="212"/>
      <c r="R13" s="213"/>
      <c r="S13" s="214"/>
      <c r="T13" s="9"/>
      <c r="U13" s="20"/>
      <c r="V13" s="20"/>
      <c r="W13" s="20"/>
      <c r="X13" s="20"/>
      <c r="Y13" s="20"/>
      <c r="Z13" s="20"/>
      <c r="AA13" s="48">
        <f t="shared" si="4"/>
        <v>0</v>
      </c>
      <c r="AB13" s="20"/>
      <c r="AC13" s="48"/>
      <c r="AD13" s="48"/>
      <c r="AE13" s="48"/>
      <c r="AF13" s="48"/>
      <c r="AG13" s="48"/>
      <c r="AH13" s="48"/>
      <c r="AI13" s="48">
        <v>1</v>
      </c>
      <c r="AJ13" s="48"/>
      <c r="AK13" s="9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9"/>
      <c r="BM13" s="74">
        <f>BO13*D13</f>
        <v>0</v>
      </c>
      <c r="BN13" s="51"/>
      <c r="BO13" s="74">
        <v>8</v>
      </c>
      <c r="BP13" s="74"/>
      <c r="BR13" s="98">
        <v>2.2999999999999998</v>
      </c>
      <c r="BS13" s="98">
        <f t="shared" si="6"/>
        <v>0</v>
      </c>
    </row>
    <row r="14" spans="1:71" s="1" customFormat="1" ht="20.100000000000001" customHeight="1">
      <c r="A14" s="266" t="s">
        <v>719</v>
      </c>
      <c r="B14" s="18" t="s">
        <v>24</v>
      </c>
      <c r="C14" s="19">
        <v>1</v>
      </c>
      <c r="D14" s="107">
        <f t="shared" si="2"/>
        <v>0</v>
      </c>
      <c r="E14" s="8">
        <v>235</v>
      </c>
      <c r="F14" s="8">
        <f t="shared" si="3"/>
        <v>0</v>
      </c>
      <c r="G14" s="9"/>
      <c r="H14" s="205"/>
      <c r="I14" s="206"/>
      <c r="J14" s="207"/>
      <c r="K14" s="208"/>
      <c r="L14" s="209"/>
      <c r="M14" s="210"/>
      <c r="N14" s="191"/>
      <c r="O14" s="192"/>
      <c r="P14" s="211"/>
      <c r="Q14" s="212"/>
      <c r="R14" s="213"/>
      <c r="S14" s="214"/>
      <c r="T14" s="9"/>
      <c r="U14" s="20"/>
      <c r="V14" s="20"/>
      <c r="W14" s="20"/>
      <c r="X14" s="20"/>
      <c r="Y14" s="20"/>
      <c r="Z14" s="20"/>
      <c r="AA14" s="48">
        <f t="shared" si="4"/>
        <v>0</v>
      </c>
      <c r="AB14" s="20"/>
      <c r="AC14" s="48"/>
      <c r="AD14" s="48"/>
      <c r="AE14" s="48"/>
      <c r="AF14" s="48"/>
      <c r="AG14" s="48"/>
      <c r="AH14" s="48"/>
      <c r="AI14" s="48">
        <v>1</v>
      </c>
      <c r="AJ14" s="48"/>
      <c r="AK14" s="9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9"/>
      <c r="BM14" s="74">
        <f>BO14*D14</f>
        <v>0</v>
      </c>
      <c r="BN14" s="51"/>
      <c r="BO14" s="74">
        <v>6</v>
      </c>
      <c r="BP14" s="74"/>
      <c r="BR14" s="98">
        <v>1.8</v>
      </c>
      <c r="BS14" s="98">
        <f t="shared" si="6"/>
        <v>0</v>
      </c>
    </row>
    <row r="15" spans="1:71" s="1" customFormat="1" ht="20.100000000000001" customHeight="1">
      <c r="A15" s="266" t="s">
        <v>720</v>
      </c>
      <c r="B15" s="18" t="s">
        <v>24</v>
      </c>
      <c r="C15" s="19">
        <v>1</v>
      </c>
      <c r="D15" s="107">
        <f t="shared" si="2"/>
        <v>0</v>
      </c>
      <c r="E15" s="8">
        <v>240</v>
      </c>
      <c r="F15" s="8">
        <f t="shared" si="3"/>
        <v>0</v>
      </c>
      <c r="G15" s="9"/>
      <c r="H15" s="205"/>
      <c r="I15" s="206"/>
      <c r="J15" s="207"/>
      <c r="K15" s="208"/>
      <c r="L15" s="209"/>
      <c r="M15" s="210"/>
      <c r="N15" s="191"/>
      <c r="O15" s="192"/>
      <c r="P15" s="211"/>
      <c r="Q15" s="212"/>
      <c r="R15" s="213"/>
      <c r="S15" s="214"/>
      <c r="T15" s="9"/>
      <c r="U15" s="20"/>
      <c r="V15" s="20"/>
      <c r="W15" s="20"/>
      <c r="X15" s="20"/>
      <c r="Y15" s="20"/>
      <c r="Z15" s="20"/>
      <c r="AA15" s="48">
        <f t="shared" si="4"/>
        <v>0</v>
      </c>
      <c r="AB15" s="20"/>
      <c r="AC15" s="48"/>
      <c r="AD15" s="48"/>
      <c r="AE15" s="48"/>
      <c r="AF15" s="48"/>
      <c r="AG15" s="48"/>
      <c r="AH15" s="48"/>
      <c r="AI15" s="48">
        <v>1</v>
      </c>
      <c r="AJ15" s="48"/>
      <c r="AK15" s="9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9"/>
      <c r="BM15" s="74">
        <f>BO15*D15</f>
        <v>0</v>
      </c>
      <c r="BN15" s="51"/>
      <c r="BO15" s="74">
        <v>6</v>
      </c>
      <c r="BP15" s="74"/>
      <c r="BR15" s="98">
        <v>2</v>
      </c>
      <c r="BS15" s="98">
        <f t="shared" si="6"/>
        <v>0</v>
      </c>
    </row>
    <row r="16" spans="1:71" s="1" customFormat="1" ht="20.100000000000001" customHeight="1">
      <c r="A16" s="266" t="s">
        <v>721</v>
      </c>
      <c r="B16" s="18" t="s">
        <v>24</v>
      </c>
      <c r="C16" s="19">
        <v>1</v>
      </c>
      <c r="D16" s="107">
        <f t="shared" si="2"/>
        <v>0</v>
      </c>
      <c r="E16" s="8">
        <v>230</v>
      </c>
      <c r="F16" s="8">
        <f t="shared" si="3"/>
        <v>0</v>
      </c>
      <c r="G16" s="9"/>
      <c r="H16" s="205"/>
      <c r="I16" s="206"/>
      <c r="J16" s="207"/>
      <c r="K16" s="208"/>
      <c r="L16" s="209"/>
      <c r="M16" s="210"/>
      <c r="N16" s="191"/>
      <c r="O16" s="192"/>
      <c r="P16" s="211"/>
      <c r="Q16" s="212"/>
      <c r="R16" s="213"/>
      <c r="S16" s="214"/>
      <c r="T16" s="9"/>
      <c r="U16" s="20"/>
      <c r="V16" s="20"/>
      <c r="W16" s="20"/>
      <c r="X16" s="20"/>
      <c r="Y16" s="20"/>
      <c r="Z16" s="20"/>
      <c r="AA16" s="48">
        <f t="shared" si="4"/>
        <v>0</v>
      </c>
      <c r="AB16" s="20"/>
      <c r="AC16" s="48"/>
      <c r="AD16" s="48"/>
      <c r="AE16" s="48"/>
      <c r="AF16" s="48"/>
      <c r="AG16" s="48"/>
      <c r="AH16" s="48"/>
      <c r="AI16" s="48">
        <v>1</v>
      </c>
      <c r="AJ16" s="48"/>
      <c r="AK16" s="9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9"/>
      <c r="BM16" s="74">
        <f>BO16*D16</f>
        <v>0</v>
      </c>
      <c r="BN16" s="51"/>
      <c r="BO16" s="74">
        <v>6</v>
      </c>
      <c r="BP16" s="74"/>
      <c r="BR16" s="98">
        <v>1.6</v>
      </c>
      <c r="BS16" s="98">
        <f t="shared" si="6"/>
        <v>0</v>
      </c>
    </row>
    <row r="17" spans="1:71" s="1" customFormat="1" ht="20.100000000000001" customHeight="1">
      <c r="A17" s="219" t="s">
        <v>722</v>
      </c>
      <c r="B17" s="18" t="s">
        <v>24</v>
      </c>
      <c r="C17" s="19">
        <v>5</v>
      </c>
      <c r="D17" s="107">
        <f t="shared" si="2"/>
        <v>0</v>
      </c>
      <c r="E17" s="8">
        <v>1180</v>
      </c>
      <c r="F17" s="8">
        <f t="shared" si="3"/>
        <v>0</v>
      </c>
      <c r="G17" s="9"/>
      <c r="H17" s="205"/>
      <c r="I17" s="206"/>
      <c r="J17" s="207"/>
      <c r="K17" s="208"/>
      <c r="L17" s="209"/>
      <c r="M17" s="210"/>
      <c r="N17" s="191"/>
      <c r="O17" s="192"/>
      <c r="P17" s="211"/>
      <c r="Q17" s="212"/>
      <c r="R17" s="213"/>
      <c r="S17" s="214"/>
      <c r="T17" s="9"/>
      <c r="U17" s="20"/>
      <c r="V17" s="20"/>
      <c r="W17" s="20"/>
      <c r="X17" s="20"/>
      <c r="Y17" s="20"/>
      <c r="Z17" s="20"/>
      <c r="AA17" s="48">
        <f t="shared" si="4"/>
        <v>0</v>
      </c>
      <c r="AB17" s="20"/>
      <c r="AC17" s="48"/>
      <c r="AD17" s="48"/>
      <c r="AE17" s="48"/>
      <c r="AF17" s="48"/>
      <c r="AG17" s="48"/>
      <c r="AH17" s="48"/>
      <c r="AI17" s="48">
        <v>5</v>
      </c>
      <c r="AJ17" s="48"/>
      <c r="AK17" s="9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9"/>
      <c r="BM17" s="74">
        <f>BO17*D17</f>
        <v>0</v>
      </c>
      <c r="BN17" s="74">
        <f>BP17*D17</f>
        <v>0</v>
      </c>
      <c r="BO17" s="74">
        <v>26</v>
      </c>
      <c r="BP17" s="74">
        <v>7</v>
      </c>
      <c r="BR17" s="189">
        <v>12.3</v>
      </c>
      <c r="BS17" s="98">
        <f t="shared" si="6"/>
        <v>0</v>
      </c>
    </row>
    <row r="18" spans="1:71" s="1" customFormat="1" ht="20.100000000000001" customHeight="1">
      <c r="A18" s="272" t="s">
        <v>921</v>
      </c>
      <c r="B18" s="19" t="s">
        <v>227</v>
      </c>
      <c r="C18" s="19">
        <v>1</v>
      </c>
      <c r="D18" s="107">
        <f t="shared" si="2"/>
        <v>0</v>
      </c>
      <c r="E18" s="8">
        <v>312.5</v>
      </c>
      <c r="F18" s="8">
        <f t="shared" si="3"/>
        <v>0</v>
      </c>
      <c r="G18" s="9"/>
      <c r="H18" s="205"/>
      <c r="I18" s="206"/>
      <c r="J18" s="207"/>
      <c r="K18" s="208"/>
      <c r="L18" s="209"/>
      <c r="M18" s="210"/>
      <c r="N18" s="191"/>
      <c r="O18" s="192"/>
      <c r="P18" s="211"/>
      <c r="Q18" s="212"/>
      <c r="R18" s="213"/>
      <c r="S18" s="214"/>
      <c r="T18" s="9"/>
      <c r="U18" s="20"/>
      <c r="V18" s="20"/>
      <c r="W18" s="20"/>
      <c r="X18" s="20"/>
      <c r="Y18" s="20"/>
      <c r="Z18" s="48">
        <f t="shared" si="4"/>
        <v>0</v>
      </c>
      <c r="AA18" s="20"/>
      <c r="AB18" s="20"/>
      <c r="AC18" s="48"/>
      <c r="AD18" s="48"/>
      <c r="AE18" s="48"/>
      <c r="AF18" s="48"/>
      <c r="AG18" s="48"/>
      <c r="AH18" s="48">
        <v>1</v>
      </c>
      <c r="AI18" s="48"/>
      <c r="AJ18" s="48"/>
      <c r="AK18" s="9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9"/>
      <c r="BM18" s="51"/>
      <c r="BN18" s="74">
        <f>BP18*D18</f>
        <v>0</v>
      </c>
      <c r="BO18" s="74"/>
      <c r="BP18" s="74">
        <v>10</v>
      </c>
      <c r="BR18" s="98">
        <v>5</v>
      </c>
      <c r="BS18" s="98">
        <f t="shared" si="6"/>
        <v>0</v>
      </c>
    </row>
    <row r="19" spans="1:71" s="1" customFormat="1" ht="18.75" customHeight="1">
      <c r="A19" s="266" t="s">
        <v>377</v>
      </c>
      <c r="B19" s="18" t="s">
        <v>24</v>
      </c>
      <c r="C19" s="32">
        <v>1</v>
      </c>
      <c r="D19" s="107">
        <f>SUM(H19:S19)</f>
        <v>0</v>
      </c>
      <c r="E19" s="8">
        <v>350</v>
      </c>
      <c r="F19" s="8">
        <f>D19*E19*(100-$D$3)/100</f>
        <v>0</v>
      </c>
      <c r="G19" s="9"/>
      <c r="H19" s="205"/>
      <c r="I19" s="206"/>
      <c r="J19" s="207"/>
      <c r="K19" s="208"/>
      <c r="L19" s="209"/>
      <c r="M19" s="210"/>
      <c r="N19" s="191"/>
      <c r="O19" s="192"/>
      <c r="P19" s="211"/>
      <c r="Q19" s="212"/>
      <c r="R19" s="213"/>
      <c r="S19" s="214"/>
      <c r="T19" s="9"/>
      <c r="U19" s="20"/>
      <c r="V19" s="20"/>
      <c r="W19" s="20"/>
      <c r="X19" s="20"/>
      <c r="Y19" s="20"/>
      <c r="Z19" s="20"/>
      <c r="AA19" s="48">
        <f>AI19*$D19</f>
        <v>0</v>
      </c>
      <c r="AB19" s="20"/>
      <c r="AC19" s="48"/>
      <c r="AD19" s="48"/>
      <c r="AE19" s="48"/>
      <c r="AF19" s="48"/>
      <c r="AG19" s="48"/>
      <c r="AH19" s="48"/>
      <c r="AI19" s="48">
        <v>1</v>
      </c>
      <c r="AJ19" s="48"/>
      <c r="AK19" s="9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9"/>
      <c r="BM19" s="74">
        <f>BO19*D19</f>
        <v>0</v>
      </c>
      <c r="BN19" s="51"/>
      <c r="BO19" s="74">
        <v>7</v>
      </c>
      <c r="BP19" s="74"/>
      <c r="BR19" s="98">
        <v>3.25</v>
      </c>
      <c r="BS19" s="98">
        <f>BR19*D19</f>
        <v>0</v>
      </c>
    </row>
    <row r="20" spans="1:71" s="1" customFormat="1" ht="18.75" customHeight="1">
      <c r="A20" s="266" t="s">
        <v>378</v>
      </c>
      <c r="B20" s="18" t="s">
        <v>24</v>
      </c>
      <c r="C20" s="32">
        <v>1</v>
      </c>
      <c r="D20" s="107">
        <f>SUM(H20:S20)</f>
        <v>0</v>
      </c>
      <c r="E20" s="8">
        <v>320</v>
      </c>
      <c r="F20" s="8">
        <f>D20*E20*(100-$D$3)/100</f>
        <v>0</v>
      </c>
      <c r="G20" s="9"/>
      <c r="H20" s="205"/>
      <c r="I20" s="206"/>
      <c r="J20" s="207"/>
      <c r="K20" s="208"/>
      <c r="L20" s="209"/>
      <c r="M20" s="210"/>
      <c r="N20" s="191"/>
      <c r="O20" s="192"/>
      <c r="P20" s="211"/>
      <c r="Q20" s="212"/>
      <c r="R20" s="213"/>
      <c r="S20" s="214"/>
      <c r="T20" s="9"/>
      <c r="U20" s="20"/>
      <c r="V20" s="20"/>
      <c r="W20" s="20"/>
      <c r="X20" s="20"/>
      <c r="Y20" s="20"/>
      <c r="Z20" s="20"/>
      <c r="AA20" s="48">
        <f>AI20*$D20</f>
        <v>0</v>
      </c>
      <c r="AB20" s="20"/>
      <c r="AC20" s="48"/>
      <c r="AD20" s="48"/>
      <c r="AE20" s="48"/>
      <c r="AF20" s="48"/>
      <c r="AG20" s="48"/>
      <c r="AH20" s="48"/>
      <c r="AI20" s="48">
        <v>1</v>
      </c>
      <c r="AJ20" s="48"/>
      <c r="AK20" s="9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9"/>
      <c r="BM20" s="74">
        <f>BO20*D20</f>
        <v>0</v>
      </c>
      <c r="BN20" s="51"/>
      <c r="BO20" s="74">
        <v>7</v>
      </c>
      <c r="BP20" s="74"/>
      <c r="BR20" s="98">
        <v>2.85</v>
      </c>
      <c r="BS20" s="98">
        <f>BR20*D20</f>
        <v>0</v>
      </c>
    </row>
    <row r="21" spans="1:71" s="1" customFormat="1" ht="18.75" customHeight="1">
      <c r="A21" s="266" t="s">
        <v>379</v>
      </c>
      <c r="B21" s="18" t="s">
        <v>6</v>
      </c>
      <c r="C21" s="32">
        <v>1</v>
      </c>
      <c r="D21" s="107">
        <f>SUM(H21:S21)</f>
        <v>0</v>
      </c>
      <c r="E21" s="8">
        <v>315</v>
      </c>
      <c r="F21" s="8">
        <f>D21*E21*(100-$D$3)/100</f>
        <v>0</v>
      </c>
      <c r="G21" s="9"/>
      <c r="H21" s="205"/>
      <c r="I21" s="206"/>
      <c r="J21" s="207"/>
      <c r="K21" s="208"/>
      <c r="L21" s="209"/>
      <c r="M21" s="210"/>
      <c r="N21" s="191"/>
      <c r="O21" s="192"/>
      <c r="P21" s="211"/>
      <c r="Q21" s="212"/>
      <c r="R21" s="213"/>
      <c r="S21" s="214"/>
      <c r="T21" s="9"/>
      <c r="U21" s="20"/>
      <c r="V21" s="20"/>
      <c r="W21" s="20"/>
      <c r="X21" s="20"/>
      <c r="Y21" s="20"/>
      <c r="Z21" s="48">
        <f>AH21*$D21</f>
        <v>0</v>
      </c>
      <c r="AA21" s="20"/>
      <c r="AB21" s="20"/>
      <c r="AC21" s="48"/>
      <c r="AD21" s="48"/>
      <c r="AE21" s="48"/>
      <c r="AF21" s="48"/>
      <c r="AG21" s="48"/>
      <c r="AH21" s="48">
        <v>1</v>
      </c>
      <c r="AI21" s="48"/>
      <c r="AJ21" s="48"/>
      <c r="AK21" s="9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9"/>
      <c r="BM21" s="74">
        <f>BO21*D21</f>
        <v>0</v>
      </c>
      <c r="BN21" s="51"/>
      <c r="BO21" s="74">
        <v>6</v>
      </c>
      <c r="BP21" s="74"/>
      <c r="BR21" s="98">
        <v>2.4500000000000002</v>
      </c>
      <c r="BS21" s="98">
        <f>BR21*D21</f>
        <v>0</v>
      </c>
    </row>
    <row r="22" spans="1:71" s="1" customFormat="1" ht="18.75" customHeight="1">
      <c r="A22" s="266" t="s">
        <v>380</v>
      </c>
      <c r="B22" s="18" t="s">
        <v>6</v>
      </c>
      <c r="C22" s="32">
        <v>1</v>
      </c>
      <c r="D22" s="107">
        <f>SUM(H22:S22)</f>
        <v>0</v>
      </c>
      <c r="E22" s="8">
        <v>305</v>
      </c>
      <c r="F22" s="8">
        <f>D22*E22*(100-$D$3)/100</f>
        <v>0</v>
      </c>
      <c r="G22" s="9"/>
      <c r="H22" s="205"/>
      <c r="I22" s="206"/>
      <c r="J22" s="207"/>
      <c r="K22" s="208"/>
      <c r="L22" s="209"/>
      <c r="M22" s="210"/>
      <c r="N22" s="191"/>
      <c r="O22" s="192"/>
      <c r="P22" s="211"/>
      <c r="Q22" s="212"/>
      <c r="R22" s="213"/>
      <c r="S22" s="214"/>
      <c r="T22" s="9"/>
      <c r="U22" s="20"/>
      <c r="V22" s="20"/>
      <c r="W22" s="20"/>
      <c r="X22" s="20"/>
      <c r="Y22" s="20"/>
      <c r="Z22" s="48">
        <f>AH22*$D22</f>
        <v>0</v>
      </c>
      <c r="AA22" s="20"/>
      <c r="AB22" s="20"/>
      <c r="AC22" s="48"/>
      <c r="AD22" s="48"/>
      <c r="AE22" s="48"/>
      <c r="AF22" s="48"/>
      <c r="AG22" s="48"/>
      <c r="AH22" s="48">
        <v>1</v>
      </c>
      <c r="AI22" s="48"/>
      <c r="AJ22" s="48"/>
      <c r="AK22" s="9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9"/>
      <c r="BM22" s="74">
        <f>BO22*D22</f>
        <v>0</v>
      </c>
      <c r="BN22" s="51"/>
      <c r="BO22" s="74">
        <v>6</v>
      </c>
      <c r="BP22" s="74"/>
      <c r="BR22" s="98">
        <v>1.7</v>
      </c>
      <c r="BS22" s="98">
        <f>BR22*D22</f>
        <v>0</v>
      </c>
    </row>
    <row r="23" spans="1:71" s="1" customFormat="1" ht="18.75" customHeight="1">
      <c r="A23" s="217" t="s">
        <v>381</v>
      </c>
      <c r="B23" s="18" t="s">
        <v>768</v>
      </c>
      <c r="C23" s="19">
        <v>4</v>
      </c>
      <c r="D23" s="107">
        <f>SUM(H23:S23)</f>
        <v>0</v>
      </c>
      <c r="E23" s="8">
        <v>1225</v>
      </c>
      <c r="F23" s="8">
        <f>D23*E23*(100-$D$3)/100</f>
        <v>0</v>
      </c>
      <c r="G23" s="9"/>
      <c r="H23" s="205"/>
      <c r="I23" s="206"/>
      <c r="J23" s="207"/>
      <c r="K23" s="208"/>
      <c r="L23" s="209"/>
      <c r="M23" s="210"/>
      <c r="N23" s="191"/>
      <c r="O23" s="192"/>
      <c r="P23" s="211"/>
      <c r="Q23" s="212"/>
      <c r="R23" s="213"/>
      <c r="S23" s="214"/>
      <c r="T23" s="9"/>
      <c r="U23" s="20"/>
      <c r="V23" s="20"/>
      <c r="W23" s="20"/>
      <c r="X23" s="20"/>
      <c r="Y23" s="20"/>
      <c r="Z23" s="48">
        <f>AH23*$D23</f>
        <v>0</v>
      </c>
      <c r="AA23" s="48">
        <f>AI23*$D23</f>
        <v>0</v>
      </c>
      <c r="AB23" s="20"/>
      <c r="AC23" s="48"/>
      <c r="AD23" s="48"/>
      <c r="AE23" s="48"/>
      <c r="AF23" s="48"/>
      <c r="AG23" s="48"/>
      <c r="AH23" s="48">
        <v>2</v>
      </c>
      <c r="AI23" s="48">
        <v>2</v>
      </c>
      <c r="AJ23" s="48"/>
      <c r="AK23" s="9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9"/>
      <c r="BM23" s="74">
        <f>BO23*D23</f>
        <v>0</v>
      </c>
      <c r="BN23" s="51"/>
      <c r="BO23" s="74">
        <v>26</v>
      </c>
      <c r="BP23" s="74"/>
      <c r="BR23" s="98">
        <v>10.25</v>
      </c>
      <c r="BS23" s="98">
        <f>BR23*D23</f>
        <v>0</v>
      </c>
    </row>
    <row r="24" spans="1:71" s="1" customFormat="1" ht="20.100000000000001" customHeight="1">
      <c r="A24" s="2"/>
      <c r="F24" s="129">
        <f>SUM(F12:F23)</f>
        <v>0</v>
      </c>
      <c r="G24" s="3"/>
      <c r="H24" s="7">
        <f t="shared" ref="H24:S24" si="7">SUM(H12:H23)</f>
        <v>0</v>
      </c>
      <c r="I24" s="7">
        <f t="shared" si="7"/>
        <v>0</v>
      </c>
      <c r="J24" s="7">
        <f t="shared" si="7"/>
        <v>0</v>
      </c>
      <c r="K24" s="7">
        <f t="shared" si="7"/>
        <v>0</v>
      </c>
      <c r="L24" s="7">
        <f t="shared" si="7"/>
        <v>0</v>
      </c>
      <c r="M24" s="7">
        <f t="shared" si="7"/>
        <v>0</v>
      </c>
      <c r="N24" s="7">
        <f t="shared" si="7"/>
        <v>0</v>
      </c>
      <c r="O24" s="7">
        <f t="shared" si="7"/>
        <v>0</v>
      </c>
      <c r="P24" s="7">
        <f t="shared" si="7"/>
        <v>0</v>
      </c>
      <c r="Q24" s="7">
        <f t="shared" si="7"/>
        <v>0</v>
      </c>
      <c r="R24" s="7">
        <f t="shared" si="7"/>
        <v>0</v>
      </c>
      <c r="S24" s="7">
        <f t="shared" si="7"/>
        <v>0</v>
      </c>
      <c r="T24" s="3"/>
      <c r="U24" s="21"/>
      <c r="V24" s="21"/>
      <c r="W24" s="21"/>
      <c r="X24" s="21"/>
      <c r="Y24" s="21"/>
      <c r="Z24" s="13">
        <f>SUM(Z12:Z23)</f>
        <v>0</v>
      </c>
      <c r="AA24" s="13">
        <f>SUM(AA12:AA23)</f>
        <v>0</v>
      </c>
      <c r="AB24" s="13">
        <f>SUM(AB12:AB23)</f>
        <v>0</v>
      </c>
      <c r="AC24" s="21"/>
      <c r="AD24" s="21"/>
      <c r="AE24" s="21"/>
      <c r="AF24" s="21"/>
      <c r="AG24" s="21"/>
      <c r="AH24" s="21"/>
      <c r="AI24" s="21"/>
      <c r="AJ24" s="21"/>
      <c r="AK24" s="3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3"/>
      <c r="BM24" s="7">
        <f>SUM(BM12:BM23)</f>
        <v>0</v>
      </c>
      <c r="BN24" s="7">
        <f>SUM(BN12:BN23)</f>
        <v>0</v>
      </c>
      <c r="BO24" s="51"/>
      <c r="BP24" s="51"/>
      <c r="BR24" s="51"/>
      <c r="BS24" s="100">
        <f>SUM(BS12:BS23)</f>
        <v>0</v>
      </c>
    </row>
    <row r="25" spans="1:71" s="1" customFormat="1" ht="20.100000000000001" customHeight="1">
      <c r="A25" s="215" t="s">
        <v>784</v>
      </c>
      <c r="B25" s="16"/>
      <c r="C25" s="16"/>
      <c r="D25" s="16"/>
      <c r="E25" s="16"/>
      <c r="F25" s="16"/>
      <c r="G25" s="3"/>
      <c r="H25" s="16"/>
      <c r="I25" s="16"/>
      <c r="J25" s="16"/>
      <c r="K25" s="16"/>
      <c r="L25" s="16"/>
      <c r="M25" s="16"/>
      <c r="N25" s="77"/>
      <c r="O25" s="77"/>
      <c r="P25" s="16"/>
      <c r="Q25" s="16"/>
      <c r="R25" s="16"/>
      <c r="S25" s="16"/>
      <c r="T25" s="3"/>
      <c r="U25" s="6" t="s">
        <v>61</v>
      </c>
      <c r="V25" s="6" t="s">
        <v>20</v>
      </c>
      <c r="W25" s="6" t="s">
        <v>21</v>
      </c>
      <c r="X25" s="6" t="s">
        <v>22</v>
      </c>
      <c r="Y25" s="6" t="s">
        <v>23</v>
      </c>
      <c r="Z25" s="6" t="s">
        <v>6</v>
      </c>
      <c r="AA25" s="6" t="s">
        <v>24</v>
      </c>
      <c r="AB25" s="6"/>
      <c r="AC25" s="13" t="s">
        <v>61</v>
      </c>
      <c r="AD25" s="13" t="s">
        <v>20</v>
      </c>
      <c r="AE25" s="13" t="s">
        <v>21</v>
      </c>
      <c r="AF25" s="13" t="s">
        <v>22</v>
      </c>
      <c r="AG25" s="13" t="s">
        <v>23</v>
      </c>
      <c r="AH25" s="13" t="s">
        <v>6</v>
      </c>
      <c r="AI25" s="13" t="s">
        <v>24</v>
      </c>
      <c r="AJ25" s="13" t="s">
        <v>391</v>
      </c>
      <c r="AK25" s="3"/>
      <c r="AL25" s="6" t="s">
        <v>48</v>
      </c>
      <c r="AM25" s="84" t="s">
        <v>49</v>
      </c>
      <c r="AN25" s="84" t="s">
        <v>50</v>
      </c>
      <c r="AO25" s="84" t="s">
        <v>51</v>
      </c>
      <c r="AP25" s="84" t="s">
        <v>52</v>
      </c>
      <c r="AQ25" s="84" t="s">
        <v>53</v>
      </c>
      <c r="AR25" s="84" t="s">
        <v>54</v>
      </c>
      <c r="AS25" s="84" t="s">
        <v>55</v>
      </c>
      <c r="AT25" s="84" t="s">
        <v>56</v>
      </c>
      <c r="AU25" s="84" t="s">
        <v>57</v>
      </c>
      <c r="AV25" s="84" t="s">
        <v>58</v>
      </c>
      <c r="AW25" s="84" t="s">
        <v>239</v>
      </c>
      <c r="AX25" s="84" t="s">
        <v>240</v>
      </c>
      <c r="AY25" s="13" t="s">
        <v>48</v>
      </c>
      <c r="AZ25" s="13" t="s">
        <v>49</v>
      </c>
      <c r="BA25" s="13" t="s">
        <v>50</v>
      </c>
      <c r="BB25" s="13" t="s">
        <v>51</v>
      </c>
      <c r="BC25" s="13" t="s">
        <v>52</v>
      </c>
      <c r="BD25" s="13" t="s">
        <v>53</v>
      </c>
      <c r="BE25" s="13" t="s">
        <v>54</v>
      </c>
      <c r="BF25" s="13" t="s">
        <v>55</v>
      </c>
      <c r="BG25" s="13" t="s">
        <v>56</v>
      </c>
      <c r="BH25" s="13" t="s">
        <v>57</v>
      </c>
      <c r="BI25" s="13" t="s">
        <v>58</v>
      </c>
      <c r="BJ25" s="13" t="s">
        <v>239</v>
      </c>
      <c r="BK25" s="13" t="s">
        <v>240</v>
      </c>
      <c r="BL25" s="3"/>
      <c r="BM25" s="73" t="s">
        <v>50</v>
      </c>
      <c r="BN25" s="73" t="s">
        <v>52</v>
      </c>
      <c r="BO25" s="39" t="s">
        <v>50</v>
      </c>
      <c r="BP25" s="39" t="s">
        <v>52</v>
      </c>
      <c r="BR25" s="73" t="s">
        <v>68</v>
      </c>
      <c r="BS25" s="73" t="s">
        <v>69</v>
      </c>
    </row>
    <row r="26" spans="1:71" s="1" customFormat="1" ht="20.100000000000001" customHeight="1">
      <c r="A26" s="333" t="s">
        <v>749</v>
      </c>
      <c r="B26" s="18" t="s">
        <v>6</v>
      </c>
      <c r="C26" s="19">
        <v>1</v>
      </c>
      <c r="D26" s="130">
        <f t="shared" ref="D26:D40" si="8">SUM(H26:S26)</f>
        <v>0</v>
      </c>
      <c r="E26" s="8">
        <v>235</v>
      </c>
      <c r="F26" s="8">
        <f t="shared" ref="F26:F40" si="9">D26*E26*(100-$D$3)/100</f>
        <v>0</v>
      </c>
      <c r="G26" s="9"/>
      <c r="H26" s="205"/>
      <c r="I26" s="206"/>
      <c r="J26" s="207"/>
      <c r="K26" s="208"/>
      <c r="L26" s="209"/>
      <c r="M26" s="210"/>
      <c r="N26" s="191"/>
      <c r="O26" s="192"/>
      <c r="P26" s="211"/>
      <c r="Q26" s="212"/>
      <c r="R26" s="213"/>
      <c r="S26" s="214"/>
      <c r="T26" s="9"/>
      <c r="U26" s="20"/>
      <c r="V26" s="20"/>
      <c r="W26" s="20"/>
      <c r="X26" s="20"/>
      <c r="Y26" s="20"/>
      <c r="Z26" s="48">
        <f t="shared" ref="Z26:Z29" si="10">AH26*$D26</f>
        <v>0</v>
      </c>
      <c r="AA26" s="20"/>
      <c r="AB26" s="20"/>
      <c r="AC26" s="48"/>
      <c r="AD26" s="48"/>
      <c r="AE26" s="48"/>
      <c r="AF26" s="48"/>
      <c r="AG26" s="48"/>
      <c r="AH26" s="48">
        <v>1</v>
      </c>
      <c r="AI26" s="48"/>
      <c r="AJ26" s="48"/>
      <c r="AK26" s="9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9"/>
      <c r="BM26" s="74">
        <f t="shared" ref="BM26:BM40" si="11">BO26*D26</f>
        <v>0</v>
      </c>
      <c r="BN26" s="51"/>
      <c r="BO26" s="74">
        <v>6</v>
      </c>
      <c r="BP26" s="74"/>
      <c r="BR26" s="98">
        <v>1.6</v>
      </c>
      <c r="BS26" s="98">
        <f t="shared" ref="BS26:BS36" si="12">BR26*D26</f>
        <v>0</v>
      </c>
    </row>
    <row r="27" spans="1:71" s="1" customFormat="1" ht="20.100000000000001" customHeight="1">
      <c r="A27" s="333" t="s">
        <v>750</v>
      </c>
      <c r="B27" s="18" t="s">
        <v>6</v>
      </c>
      <c r="C27" s="19">
        <v>1</v>
      </c>
      <c r="D27" s="130">
        <f t="shared" si="8"/>
        <v>0</v>
      </c>
      <c r="E27" s="8">
        <v>235</v>
      </c>
      <c r="F27" s="8">
        <f t="shared" si="9"/>
        <v>0</v>
      </c>
      <c r="G27" s="9"/>
      <c r="H27" s="205"/>
      <c r="I27" s="206"/>
      <c r="J27" s="207"/>
      <c r="K27" s="208"/>
      <c r="L27" s="209"/>
      <c r="M27" s="210"/>
      <c r="N27" s="191"/>
      <c r="O27" s="192"/>
      <c r="P27" s="211"/>
      <c r="Q27" s="212"/>
      <c r="R27" s="213"/>
      <c r="S27" s="214"/>
      <c r="T27" s="9"/>
      <c r="U27" s="20"/>
      <c r="V27" s="20"/>
      <c r="W27" s="20"/>
      <c r="X27" s="20"/>
      <c r="Y27" s="20"/>
      <c r="Z27" s="48">
        <f t="shared" si="10"/>
        <v>0</v>
      </c>
      <c r="AA27" s="20"/>
      <c r="AB27" s="20"/>
      <c r="AC27" s="48"/>
      <c r="AD27" s="48"/>
      <c r="AE27" s="48"/>
      <c r="AF27" s="48"/>
      <c r="AG27" s="48"/>
      <c r="AH27" s="48">
        <v>1</v>
      </c>
      <c r="AI27" s="48"/>
      <c r="AJ27" s="48"/>
      <c r="AK27" s="9"/>
      <c r="AL27" s="21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9"/>
      <c r="BM27" s="74">
        <f t="shared" si="11"/>
        <v>0</v>
      </c>
      <c r="BN27" s="51"/>
      <c r="BO27" s="74">
        <v>5</v>
      </c>
      <c r="BP27" s="74"/>
      <c r="BR27" s="98">
        <v>1.65</v>
      </c>
      <c r="BS27" s="98">
        <f t="shared" si="12"/>
        <v>0</v>
      </c>
    </row>
    <row r="28" spans="1:71" s="1" customFormat="1" ht="20.100000000000001" customHeight="1">
      <c r="A28" s="333" t="s">
        <v>751</v>
      </c>
      <c r="B28" s="18" t="s">
        <v>6</v>
      </c>
      <c r="C28" s="19">
        <v>1</v>
      </c>
      <c r="D28" s="130">
        <f t="shared" si="8"/>
        <v>0</v>
      </c>
      <c r="E28" s="8">
        <v>240</v>
      </c>
      <c r="F28" s="8">
        <f t="shared" si="9"/>
        <v>0</v>
      </c>
      <c r="G28" s="9"/>
      <c r="H28" s="205"/>
      <c r="I28" s="206"/>
      <c r="J28" s="207"/>
      <c r="K28" s="208"/>
      <c r="L28" s="209"/>
      <c r="M28" s="210"/>
      <c r="N28" s="191"/>
      <c r="O28" s="192"/>
      <c r="P28" s="211"/>
      <c r="Q28" s="212"/>
      <c r="R28" s="213"/>
      <c r="S28" s="214"/>
      <c r="T28" s="9"/>
      <c r="U28" s="20"/>
      <c r="V28" s="20"/>
      <c r="W28" s="20"/>
      <c r="X28" s="20"/>
      <c r="Y28" s="20"/>
      <c r="Z28" s="48">
        <f t="shared" si="10"/>
        <v>0</v>
      </c>
      <c r="AA28" s="20"/>
      <c r="AB28" s="20"/>
      <c r="AC28" s="48"/>
      <c r="AD28" s="48"/>
      <c r="AE28" s="48"/>
      <c r="AF28" s="48"/>
      <c r="AG28" s="48"/>
      <c r="AH28" s="48">
        <v>1</v>
      </c>
      <c r="AI28" s="48"/>
      <c r="AJ28" s="48"/>
      <c r="AK28" s="9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9"/>
      <c r="BM28" s="74">
        <f t="shared" si="11"/>
        <v>0</v>
      </c>
      <c r="BN28" s="51"/>
      <c r="BO28" s="74">
        <v>6</v>
      </c>
      <c r="BP28" s="74"/>
      <c r="BR28" s="98">
        <v>1.9</v>
      </c>
      <c r="BS28" s="98">
        <f t="shared" si="12"/>
        <v>0</v>
      </c>
    </row>
    <row r="29" spans="1:71" s="1" customFormat="1" ht="20.100000000000001" customHeight="1">
      <c r="A29" s="333" t="s">
        <v>752</v>
      </c>
      <c r="B29" s="18" t="s">
        <v>6</v>
      </c>
      <c r="C29" s="19">
        <v>1</v>
      </c>
      <c r="D29" s="130">
        <f t="shared" si="8"/>
        <v>0</v>
      </c>
      <c r="E29" s="8">
        <v>280</v>
      </c>
      <c r="F29" s="8">
        <f t="shared" si="9"/>
        <v>0</v>
      </c>
      <c r="G29" s="9"/>
      <c r="H29" s="205"/>
      <c r="I29" s="206"/>
      <c r="J29" s="207"/>
      <c r="K29" s="208"/>
      <c r="L29" s="209"/>
      <c r="M29" s="210"/>
      <c r="N29" s="191"/>
      <c r="O29" s="192"/>
      <c r="P29" s="211"/>
      <c r="Q29" s="212"/>
      <c r="R29" s="213"/>
      <c r="S29" s="214"/>
      <c r="T29" s="9"/>
      <c r="U29" s="20"/>
      <c r="V29" s="20"/>
      <c r="W29" s="20"/>
      <c r="X29" s="20"/>
      <c r="Y29" s="20"/>
      <c r="Z29" s="48">
        <f t="shared" si="10"/>
        <v>0</v>
      </c>
      <c r="AA29" s="20"/>
      <c r="AB29" s="20"/>
      <c r="AC29" s="48"/>
      <c r="AD29" s="48"/>
      <c r="AE29" s="48"/>
      <c r="AF29" s="48"/>
      <c r="AG29" s="48"/>
      <c r="AH29" s="48">
        <v>1</v>
      </c>
      <c r="AI29" s="48"/>
      <c r="AJ29" s="48"/>
      <c r="AK29" s="9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9"/>
      <c r="BM29" s="74">
        <f t="shared" si="11"/>
        <v>0</v>
      </c>
      <c r="BN29" s="51"/>
      <c r="BO29" s="74">
        <v>6</v>
      </c>
      <c r="BP29" s="74"/>
      <c r="BR29" s="98">
        <v>2.85</v>
      </c>
      <c r="BS29" s="98">
        <f t="shared" si="12"/>
        <v>0</v>
      </c>
    </row>
    <row r="30" spans="1:71" s="1" customFormat="1" ht="20.100000000000001" customHeight="1">
      <c r="A30" s="333" t="s">
        <v>753</v>
      </c>
      <c r="B30" s="18" t="s">
        <v>24</v>
      </c>
      <c r="C30" s="19">
        <v>1</v>
      </c>
      <c r="D30" s="130">
        <f t="shared" si="8"/>
        <v>0</v>
      </c>
      <c r="E30" s="8">
        <v>290</v>
      </c>
      <c r="F30" s="8">
        <f t="shared" si="9"/>
        <v>0</v>
      </c>
      <c r="G30" s="9"/>
      <c r="H30" s="205"/>
      <c r="I30" s="206"/>
      <c r="J30" s="207"/>
      <c r="K30" s="208"/>
      <c r="L30" s="209"/>
      <c r="M30" s="210"/>
      <c r="N30" s="191"/>
      <c r="O30" s="192"/>
      <c r="P30" s="211"/>
      <c r="Q30" s="212"/>
      <c r="R30" s="213"/>
      <c r="S30" s="214"/>
      <c r="T30" s="9"/>
      <c r="U30" s="20"/>
      <c r="V30" s="20"/>
      <c r="W30" s="20"/>
      <c r="X30" s="20"/>
      <c r="Y30" s="20"/>
      <c r="Z30" s="20"/>
      <c r="AA30" s="48">
        <f t="shared" ref="AA30:AA31" si="13">AI30*$D30</f>
        <v>0</v>
      </c>
      <c r="AB30" s="20"/>
      <c r="AC30" s="48"/>
      <c r="AD30" s="48"/>
      <c r="AE30" s="48"/>
      <c r="AF30" s="48"/>
      <c r="AG30" s="48"/>
      <c r="AH30" s="48"/>
      <c r="AI30" s="48">
        <v>1</v>
      </c>
      <c r="AJ30" s="48"/>
      <c r="AK30" s="9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9"/>
      <c r="BM30" s="74">
        <f t="shared" si="11"/>
        <v>0</v>
      </c>
      <c r="BN30" s="51"/>
      <c r="BO30" s="74">
        <v>7</v>
      </c>
      <c r="BP30" s="74"/>
      <c r="BR30" s="98">
        <v>3.35</v>
      </c>
      <c r="BS30" s="98">
        <f t="shared" si="12"/>
        <v>0</v>
      </c>
    </row>
    <row r="31" spans="1:71" s="1" customFormat="1" ht="20.100000000000001" customHeight="1">
      <c r="A31" s="333" t="s">
        <v>770</v>
      </c>
      <c r="B31" s="18" t="s">
        <v>768</v>
      </c>
      <c r="C31" s="19">
        <v>5</v>
      </c>
      <c r="D31" s="130">
        <f t="shared" si="8"/>
        <v>0</v>
      </c>
      <c r="E31" s="8">
        <v>1215</v>
      </c>
      <c r="F31" s="8">
        <f t="shared" si="9"/>
        <v>0</v>
      </c>
      <c r="G31" s="9"/>
      <c r="H31" s="205"/>
      <c r="I31" s="206"/>
      <c r="J31" s="207"/>
      <c r="K31" s="208"/>
      <c r="L31" s="209"/>
      <c r="M31" s="210"/>
      <c r="N31" s="191"/>
      <c r="O31" s="192"/>
      <c r="P31" s="211"/>
      <c r="Q31" s="212"/>
      <c r="R31" s="213"/>
      <c r="S31" s="214"/>
      <c r="T31" s="9"/>
      <c r="U31" s="20"/>
      <c r="V31" s="20"/>
      <c r="W31" s="20"/>
      <c r="X31" s="20"/>
      <c r="Y31" s="20"/>
      <c r="Z31" s="48">
        <f t="shared" ref="Z31:Z39" si="14">AH31*$D31</f>
        <v>0</v>
      </c>
      <c r="AA31" s="48">
        <f t="shared" si="13"/>
        <v>0</v>
      </c>
      <c r="AB31" s="20"/>
      <c r="AC31" s="48"/>
      <c r="AD31" s="48"/>
      <c r="AE31" s="48"/>
      <c r="AF31" s="48"/>
      <c r="AG31" s="48"/>
      <c r="AH31" s="48">
        <v>4</v>
      </c>
      <c r="AI31" s="48">
        <v>1</v>
      </c>
      <c r="AJ31" s="48"/>
      <c r="AK31" s="9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9"/>
      <c r="BM31" s="74">
        <f t="shared" si="11"/>
        <v>0</v>
      </c>
      <c r="BN31" s="51"/>
      <c r="BO31" s="74">
        <f>SUM(BO26:BO30)</f>
        <v>30</v>
      </c>
      <c r="BP31" s="74"/>
      <c r="BR31" s="74">
        <f>SUM(BR26:BR30)</f>
        <v>11.35</v>
      </c>
      <c r="BS31" s="98">
        <f t="shared" si="12"/>
        <v>0</v>
      </c>
    </row>
    <row r="32" spans="1:71" s="1" customFormat="1" ht="20.100000000000001" customHeight="1">
      <c r="A32" s="333" t="s">
        <v>754</v>
      </c>
      <c r="B32" s="18" t="s">
        <v>6</v>
      </c>
      <c r="C32" s="19">
        <v>1</v>
      </c>
      <c r="D32" s="130">
        <f t="shared" si="8"/>
        <v>0</v>
      </c>
      <c r="E32" s="8">
        <v>235</v>
      </c>
      <c r="F32" s="8">
        <f t="shared" si="9"/>
        <v>0</v>
      </c>
      <c r="G32" s="9"/>
      <c r="H32" s="205"/>
      <c r="I32" s="206"/>
      <c r="J32" s="207"/>
      <c r="K32" s="208"/>
      <c r="L32" s="209"/>
      <c r="M32" s="210"/>
      <c r="N32" s="191"/>
      <c r="O32" s="192"/>
      <c r="P32" s="211"/>
      <c r="Q32" s="212"/>
      <c r="R32" s="213"/>
      <c r="S32" s="214"/>
      <c r="T32" s="9"/>
      <c r="U32" s="20"/>
      <c r="V32" s="20"/>
      <c r="W32" s="20"/>
      <c r="X32" s="20"/>
      <c r="Y32" s="20"/>
      <c r="Z32" s="48">
        <f t="shared" si="14"/>
        <v>0</v>
      </c>
      <c r="AA32" s="20"/>
      <c r="AB32" s="20"/>
      <c r="AC32" s="48"/>
      <c r="AD32" s="48"/>
      <c r="AE32" s="48"/>
      <c r="AF32" s="48"/>
      <c r="AG32" s="48"/>
      <c r="AH32" s="48">
        <v>1</v>
      </c>
      <c r="AI32" s="48"/>
      <c r="AJ32" s="48"/>
      <c r="AK32" s="9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9"/>
      <c r="BM32" s="74">
        <f t="shared" si="11"/>
        <v>0</v>
      </c>
      <c r="BN32" s="51"/>
      <c r="BO32" s="74">
        <v>4</v>
      </c>
      <c r="BP32" s="74"/>
      <c r="BR32" s="98">
        <v>1.07</v>
      </c>
      <c r="BS32" s="98">
        <f t="shared" si="12"/>
        <v>0</v>
      </c>
    </row>
    <row r="33" spans="1:71" s="1" customFormat="1" ht="20.100000000000001" customHeight="1">
      <c r="A33" s="333" t="s">
        <v>755</v>
      </c>
      <c r="B33" s="19" t="s">
        <v>6</v>
      </c>
      <c r="C33" s="19">
        <v>1</v>
      </c>
      <c r="D33" s="130">
        <f t="shared" si="8"/>
        <v>0</v>
      </c>
      <c r="E33" s="8">
        <v>235</v>
      </c>
      <c r="F33" s="8">
        <f t="shared" si="9"/>
        <v>0</v>
      </c>
      <c r="G33" s="9"/>
      <c r="H33" s="205"/>
      <c r="I33" s="206"/>
      <c r="J33" s="207"/>
      <c r="K33" s="208"/>
      <c r="L33" s="209"/>
      <c r="M33" s="210"/>
      <c r="N33" s="191"/>
      <c r="O33" s="192"/>
      <c r="P33" s="211"/>
      <c r="Q33" s="212"/>
      <c r="R33" s="213"/>
      <c r="S33" s="214"/>
      <c r="T33" s="9"/>
      <c r="U33" s="20"/>
      <c r="V33" s="20"/>
      <c r="W33" s="20"/>
      <c r="X33" s="20"/>
      <c r="Y33" s="20"/>
      <c r="Z33" s="48">
        <f t="shared" si="14"/>
        <v>0</v>
      </c>
      <c r="AA33" s="20"/>
      <c r="AB33" s="20"/>
      <c r="AC33" s="48"/>
      <c r="AD33" s="48"/>
      <c r="AE33" s="48"/>
      <c r="AF33" s="48"/>
      <c r="AG33" s="48"/>
      <c r="AH33" s="48">
        <v>1</v>
      </c>
      <c r="AI33" s="48"/>
      <c r="AJ33" s="48"/>
      <c r="AK33" s="9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9"/>
      <c r="BM33" s="74">
        <f t="shared" si="11"/>
        <v>0</v>
      </c>
      <c r="BN33" s="51"/>
      <c r="BO33" s="74">
        <v>5</v>
      </c>
      <c r="BP33" s="74"/>
      <c r="BR33" s="98">
        <v>1.4</v>
      </c>
      <c r="BS33" s="98">
        <f t="shared" si="12"/>
        <v>0</v>
      </c>
    </row>
    <row r="34" spans="1:71" s="1" customFormat="1" ht="20.100000000000001" customHeight="1">
      <c r="A34" s="333" t="s">
        <v>756</v>
      </c>
      <c r="B34" s="18" t="s">
        <v>6</v>
      </c>
      <c r="C34" s="19">
        <v>1</v>
      </c>
      <c r="D34" s="130">
        <f t="shared" si="8"/>
        <v>0</v>
      </c>
      <c r="E34" s="8">
        <v>235</v>
      </c>
      <c r="F34" s="8">
        <f t="shared" si="9"/>
        <v>0</v>
      </c>
      <c r="G34" s="9"/>
      <c r="H34" s="205"/>
      <c r="I34" s="206"/>
      <c r="J34" s="207"/>
      <c r="K34" s="208"/>
      <c r="L34" s="209"/>
      <c r="M34" s="210"/>
      <c r="N34" s="191"/>
      <c r="O34" s="192"/>
      <c r="P34" s="211"/>
      <c r="Q34" s="212"/>
      <c r="R34" s="213"/>
      <c r="S34" s="214"/>
      <c r="T34" s="9"/>
      <c r="U34" s="20"/>
      <c r="V34" s="20"/>
      <c r="W34" s="20"/>
      <c r="X34" s="20"/>
      <c r="Y34" s="20"/>
      <c r="Z34" s="48">
        <f t="shared" si="14"/>
        <v>0</v>
      </c>
      <c r="AA34" s="20"/>
      <c r="AB34" s="20"/>
      <c r="AC34" s="48"/>
      <c r="AD34" s="48"/>
      <c r="AE34" s="48"/>
      <c r="AF34" s="48"/>
      <c r="AG34" s="48"/>
      <c r="AH34" s="48">
        <v>1</v>
      </c>
      <c r="AI34" s="48"/>
      <c r="AJ34" s="48"/>
      <c r="AK34" s="9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9"/>
      <c r="BM34" s="74">
        <f t="shared" si="11"/>
        <v>0</v>
      </c>
      <c r="BN34" s="51"/>
      <c r="BO34" s="74">
        <v>5</v>
      </c>
      <c r="BP34" s="74"/>
      <c r="BR34" s="98">
        <v>1.25</v>
      </c>
      <c r="BS34" s="98">
        <f t="shared" si="12"/>
        <v>0</v>
      </c>
    </row>
    <row r="35" spans="1:71" s="1" customFormat="1" ht="20.100000000000001" customHeight="1">
      <c r="A35" s="333" t="s">
        <v>773</v>
      </c>
      <c r="B35" s="18" t="s">
        <v>6</v>
      </c>
      <c r="C35" s="19">
        <v>3</v>
      </c>
      <c r="D35" s="130">
        <f t="shared" si="8"/>
        <v>0</v>
      </c>
      <c r="E35" s="8">
        <v>670</v>
      </c>
      <c r="F35" s="8">
        <f t="shared" si="9"/>
        <v>0</v>
      </c>
      <c r="G35" s="9"/>
      <c r="H35" s="205"/>
      <c r="I35" s="206"/>
      <c r="J35" s="207"/>
      <c r="K35" s="208"/>
      <c r="L35" s="209"/>
      <c r="M35" s="210"/>
      <c r="N35" s="191"/>
      <c r="O35" s="192"/>
      <c r="P35" s="211"/>
      <c r="Q35" s="212"/>
      <c r="R35" s="213"/>
      <c r="S35" s="214"/>
      <c r="T35" s="9"/>
      <c r="U35" s="20"/>
      <c r="V35" s="20"/>
      <c r="W35" s="20"/>
      <c r="X35" s="20"/>
      <c r="Y35" s="20"/>
      <c r="Z35" s="48">
        <f t="shared" si="14"/>
        <v>0</v>
      </c>
      <c r="AA35" s="20"/>
      <c r="AB35" s="20"/>
      <c r="AC35" s="48"/>
      <c r="AD35" s="48"/>
      <c r="AE35" s="48"/>
      <c r="AF35" s="48"/>
      <c r="AG35" s="48"/>
      <c r="AH35" s="48">
        <v>3</v>
      </c>
      <c r="AI35" s="48"/>
      <c r="AJ35" s="48"/>
      <c r="AK35" s="9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9"/>
      <c r="BM35" s="74">
        <f t="shared" si="11"/>
        <v>0</v>
      </c>
      <c r="BN35" s="51"/>
      <c r="BO35" s="341">
        <f>SUM(BO32:BO34)</f>
        <v>14</v>
      </c>
      <c r="BP35" s="74"/>
      <c r="BR35" s="98">
        <f>SUM(BR32:BR34)</f>
        <v>3.7199999999999998</v>
      </c>
      <c r="BS35" s="98">
        <f t="shared" si="12"/>
        <v>0</v>
      </c>
    </row>
    <row r="36" spans="1:71" s="1" customFormat="1" ht="20.100000000000001" customHeight="1">
      <c r="A36" s="333" t="s">
        <v>757</v>
      </c>
      <c r="B36" s="18" t="s">
        <v>6</v>
      </c>
      <c r="C36" s="19">
        <v>1</v>
      </c>
      <c r="D36" s="130">
        <f t="shared" si="8"/>
        <v>0</v>
      </c>
      <c r="E36" s="8">
        <v>212.5</v>
      </c>
      <c r="F36" s="8">
        <f t="shared" si="9"/>
        <v>0</v>
      </c>
      <c r="G36" s="9"/>
      <c r="H36" s="205"/>
      <c r="I36" s="206"/>
      <c r="J36" s="207"/>
      <c r="K36" s="208"/>
      <c r="L36" s="209"/>
      <c r="M36" s="210"/>
      <c r="N36" s="191"/>
      <c r="O36" s="192"/>
      <c r="P36" s="211"/>
      <c r="Q36" s="212"/>
      <c r="R36" s="213"/>
      <c r="S36" s="214"/>
      <c r="T36" s="9"/>
      <c r="U36" s="20"/>
      <c r="V36" s="20"/>
      <c r="W36" s="20"/>
      <c r="X36" s="20"/>
      <c r="Y36" s="20"/>
      <c r="Z36" s="48">
        <f t="shared" si="14"/>
        <v>0</v>
      </c>
      <c r="AA36" s="20"/>
      <c r="AB36" s="20"/>
      <c r="AC36" s="48"/>
      <c r="AD36" s="48"/>
      <c r="AE36" s="48"/>
      <c r="AF36" s="48"/>
      <c r="AG36" s="48"/>
      <c r="AH36" s="48">
        <v>1</v>
      </c>
      <c r="AI36" s="48"/>
      <c r="AJ36" s="48"/>
      <c r="AK36" s="9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9"/>
      <c r="BM36" s="74">
        <f t="shared" si="11"/>
        <v>0</v>
      </c>
      <c r="BN36" s="51"/>
      <c r="BO36" s="342">
        <v>5</v>
      </c>
      <c r="BP36" s="74"/>
      <c r="BR36" s="98">
        <v>1.2</v>
      </c>
      <c r="BS36" s="98">
        <f t="shared" si="12"/>
        <v>0</v>
      </c>
    </row>
    <row r="37" spans="1:71" s="1" customFormat="1" ht="20.100000000000001" customHeight="1">
      <c r="A37" s="333" t="s">
        <v>758</v>
      </c>
      <c r="B37" s="18" t="s">
        <v>6</v>
      </c>
      <c r="C37" s="19">
        <v>1</v>
      </c>
      <c r="D37" s="130">
        <f t="shared" si="8"/>
        <v>0</v>
      </c>
      <c r="E37" s="8">
        <v>212.5</v>
      </c>
      <c r="F37" s="8">
        <f t="shared" si="9"/>
        <v>0</v>
      </c>
      <c r="G37" s="9"/>
      <c r="H37" s="205"/>
      <c r="I37" s="206"/>
      <c r="J37" s="207"/>
      <c r="K37" s="208"/>
      <c r="L37" s="209"/>
      <c r="M37" s="210"/>
      <c r="N37" s="191"/>
      <c r="O37" s="192"/>
      <c r="P37" s="211"/>
      <c r="Q37" s="212"/>
      <c r="R37" s="213"/>
      <c r="S37" s="214"/>
      <c r="T37" s="9"/>
      <c r="U37" s="20"/>
      <c r="V37" s="20"/>
      <c r="W37" s="20"/>
      <c r="X37" s="20"/>
      <c r="Y37" s="20"/>
      <c r="Z37" s="48">
        <f t="shared" si="14"/>
        <v>0</v>
      </c>
      <c r="AA37" s="20"/>
      <c r="AB37" s="20"/>
      <c r="AC37" s="48"/>
      <c r="AD37" s="48"/>
      <c r="AE37" s="48"/>
      <c r="AF37" s="48"/>
      <c r="AG37" s="48"/>
      <c r="AH37" s="48">
        <v>1</v>
      </c>
      <c r="AI37" s="48"/>
      <c r="AJ37" s="48"/>
      <c r="AK37" s="9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9"/>
      <c r="BM37" s="74">
        <f t="shared" si="11"/>
        <v>0</v>
      </c>
      <c r="BN37" s="51"/>
      <c r="BO37" s="342">
        <v>4</v>
      </c>
      <c r="BP37" s="74"/>
      <c r="BR37" s="98">
        <v>1.05</v>
      </c>
      <c r="BS37" s="98">
        <f>BR37*D37</f>
        <v>0</v>
      </c>
    </row>
    <row r="38" spans="1:71" s="1" customFormat="1" ht="20.100000000000001" customHeight="1">
      <c r="A38" s="333" t="s">
        <v>759</v>
      </c>
      <c r="B38" s="18" t="s">
        <v>6</v>
      </c>
      <c r="C38" s="19">
        <v>1</v>
      </c>
      <c r="D38" s="130">
        <f t="shared" si="8"/>
        <v>0</v>
      </c>
      <c r="E38" s="8">
        <v>212.5</v>
      </c>
      <c r="F38" s="8">
        <f t="shared" si="9"/>
        <v>0</v>
      </c>
      <c r="G38" s="9"/>
      <c r="H38" s="205"/>
      <c r="I38" s="206"/>
      <c r="J38" s="207"/>
      <c r="K38" s="208"/>
      <c r="L38" s="209"/>
      <c r="M38" s="210"/>
      <c r="N38" s="191"/>
      <c r="O38" s="192"/>
      <c r="P38" s="211"/>
      <c r="Q38" s="212"/>
      <c r="R38" s="213"/>
      <c r="S38" s="214"/>
      <c r="T38" s="9"/>
      <c r="U38" s="20"/>
      <c r="V38" s="20"/>
      <c r="W38" s="20"/>
      <c r="X38" s="20"/>
      <c r="Y38" s="20"/>
      <c r="Z38" s="48">
        <f t="shared" si="14"/>
        <v>0</v>
      </c>
      <c r="AA38" s="20"/>
      <c r="AB38" s="20"/>
      <c r="AC38" s="48"/>
      <c r="AD38" s="48"/>
      <c r="AE38" s="48"/>
      <c r="AF38" s="48"/>
      <c r="AG38" s="48"/>
      <c r="AH38" s="48">
        <v>1</v>
      </c>
      <c r="AI38" s="48"/>
      <c r="AJ38" s="48"/>
      <c r="AK38" s="9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9"/>
      <c r="BM38" s="74">
        <f t="shared" si="11"/>
        <v>0</v>
      </c>
      <c r="BN38" s="51"/>
      <c r="BO38" s="342">
        <v>4</v>
      </c>
      <c r="BP38" s="74"/>
      <c r="BR38" s="98">
        <v>1.05</v>
      </c>
      <c r="BS38" s="98">
        <f>BR38*D38</f>
        <v>0</v>
      </c>
    </row>
    <row r="39" spans="1:71" s="1" customFormat="1" ht="20.100000000000001" customHeight="1">
      <c r="A39" s="333" t="s">
        <v>774</v>
      </c>
      <c r="B39" s="18" t="s">
        <v>6</v>
      </c>
      <c r="C39" s="19">
        <v>3</v>
      </c>
      <c r="D39" s="130">
        <f t="shared" si="8"/>
        <v>0</v>
      </c>
      <c r="E39" s="8">
        <v>605</v>
      </c>
      <c r="F39" s="8">
        <f t="shared" si="9"/>
        <v>0</v>
      </c>
      <c r="G39" s="9"/>
      <c r="H39" s="205"/>
      <c r="I39" s="206"/>
      <c r="J39" s="207"/>
      <c r="K39" s="208"/>
      <c r="L39" s="209"/>
      <c r="M39" s="210"/>
      <c r="N39" s="191"/>
      <c r="O39" s="192"/>
      <c r="P39" s="211"/>
      <c r="Q39" s="212"/>
      <c r="R39" s="213"/>
      <c r="S39" s="214"/>
      <c r="T39" s="9"/>
      <c r="U39" s="20"/>
      <c r="V39" s="20"/>
      <c r="W39" s="20"/>
      <c r="X39" s="20"/>
      <c r="Y39" s="20"/>
      <c r="Z39" s="48">
        <f t="shared" si="14"/>
        <v>0</v>
      </c>
      <c r="AA39" s="20"/>
      <c r="AB39" s="20"/>
      <c r="AC39" s="48"/>
      <c r="AD39" s="48"/>
      <c r="AE39" s="48"/>
      <c r="AF39" s="48"/>
      <c r="AG39" s="48"/>
      <c r="AH39" s="48">
        <v>3</v>
      </c>
      <c r="AI39" s="48"/>
      <c r="AJ39" s="48"/>
      <c r="AK39" s="9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9"/>
      <c r="BM39" s="74">
        <f t="shared" si="11"/>
        <v>0</v>
      </c>
      <c r="BN39" s="51"/>
      <c r="BO39" s="341">
        <f>SUM(BO36:BO38)</f>
        <v>13</v>
      </c>
      <c r="BP39" s="74"/>
      <c r="BR39" s="98">
        <f>SUM(BR36:BR38)</f>
        <v>3.3</v>
      </c>
      <c r="BS39" s="98">
        <f t="shared" ref="BS39:BS40" si="15">BR39*D39</f>
        <v>0</v>
      </c>
    </row>
    <row r="40" spans="1:71" s="1" customFormat="1" ht="20.100000000000001" customHeight="1">
      <c r="A40" s="333" t="s">
        <v>760</v>
      </c>
      <c r="B40" s="18" t="s">
        <v>24</v>
      </c>
      <c r="C40" s="19">
        <v>1</v>
      </c>
      <c r="D40" s="130">
        <f t="shared" si="8"/>
        <v>0</v>
      </c>
      <c r="E40" s="8">
        <v>290</v>
      </c>
      <c r="F40" s="8">
        <f t="shared" si="9"/>
        <v>0</v>
      </c>
      <c r="G40" s="9"/>
      <c r="H40" s="205"/>
      <c r="I40" s="206"/>
      <c r="J40" s="207"/>
      <c r="K40" s="208"/>
      <c r="L40" s="209"/>
      <c r="M40" s="210"/>
      <c r="N40" s="191"/>
      <c r="O40" s="192"/>
      <c r="P40" s="211"/>
      <c r="Q40" s="212"/>
      <c r="R40" s="213"/>
      <c r="S40" s="214"/>
      <c r="T40" s="9"/>
      <c r="U40" s="20"/>
      <c r="V40" s="20"/>
      <c r="W40" s="20"/>
      <c r="X40" s="20"/>
      <c r="Y40" s="20"/>
      <c r="Z40" s="20"/>
      <c r="AA40" s="48">
        <f>AI40*$D40</f>
        <v>0</v>
      </c>
      <c r="AB40" s="20"/>
      <c r="AC40" s="48"/>
      <c r="AD40" s="48"/>
      <c r="AE40" s="48"/>
      <c r="AF40" s="48"/>
      <c r="AG40" s="48"/>
      <c r="AH40" s="48"/>
      <c r="AI40" s="48">
        <v>1</v>
      </c>
      <c r="AJ40" s="48"/>
      <c r="AK40" s="9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9"/>
      <c r="BM40" s="74">
        <f t="shared" si="11"/>
        <v>0</v>
      </c>
      <c r="BN40" s="51"/>
      <c r="BO40" s="342">
        <v>7</v>
      </c>
      <c r="BP40" s="74"/>
      <c r="BR40" s="98">
        <v>2.8</v>
      </c>
      <c r="BS40" s="98">
        <f t="shared" si="15"/>
        <v>0</v>
      </c>
    </row>
    <row r="41" spans="1:71" s="1" customFormat="1" ht="18.75" customHeight="1">
      <c r="A41" s="266" t="s">
        <v>382</v>
      </c>
      <c r="B41" s="18" t="s">
        <v>6</v>
      </c>
      <c r="C41" s="32">
        <v>1</v>
      </c>
      <c r="D41" s="107">
        <f t="shared" ref="D41:D55" si="16">SUM(H41:S41)</f>
        <v>0</v>
      </c>
      <c r="E41" s="8">
        <v>280</v>
      </c>
      <c r="F41" s="8">
        <f t="shared" ref="F41:F55" si="17">D41*E41*(100-$D$3)/100</f>
        <v>0</v>
      </c>
      <c r="G41" s="9"/>
      <c r="H41" s="205"/>
      <c r="I41" s="206"/>
      <c r="J41" s="207"/>
      <c r="K41" s="208"/>
      <c r="L41" s="209"/>
      <c r="M41" s="210"/>
      <c r="N41" s="191"/>
      <c r="O41" s="192"/>
      <c r="P41" s="211"/>
      <c r="Q41" s="212"/>
      <c r="R41" s="213"/>
      <c r="S41" s="214"/>
      <c r="T41" s="9"/>
      <c r="U41" s="20"/>
      <c r="V41" s="20"/>
      <c r="W41" s="20"/>
      <c r="X41" s="20"/>
      <c r="Y41" s="20"/>
      <c r="Z41" s="48">
        <f t="shared" ref="Z41:AA55" si="18">AH41*$D41</f>
        <v>0</v>
      </c>
      <c r="AA41" s="20"/>
      <c r="AB41" s="20"/>
      <c r="AC41" s="48"/>
      <c r="AD41" s="48"/>
      <c r="AE41" s="48"/>
      <c r="AF41" s="48"/>
      <c r="AG41" s="48"/>
      <c r="AH41" s="48">
        <v>1</v>
      </c>
      <c r="AI41" s="48"/>
      <c r="AJ41" s="48"/>
      <c r="AK41" s="9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9"/>
      <c r="BM41" s="74">
        <f t="shared" ref="BM41:BM55" si="19">BO41*D41</f>
        <v>0</v>
      </c>
      <c r="BN41" s="51"/>
      <c r="BO41" s="74">
        <v>6</v>
      </c>
      <c r="BP41" s="74"/>
      <c r="BR41" s="98">
        <v>1.6</v>
      </c>
      <c r="BS41" s="98">
        <f t="shared" ref="BS41:BS55" si="20">BR41*D41</f>
        <v>0</v>
      </c>
    </row>
    <row r="42" spans="1:71" s="1" customFormat="1" ht="18.75" customHeight="1">
      <c r="A42" s="266" t="s">
        <v>383</v>
      </c>
      <c r="B42" s="18" t="s">
        <v>6</v>
      </c>
      <c r="C42" s="32">
        <v>1</v>
      </c>
      <c r="D42" s="107">
        <f t="shared" si="16"/>
        <v>0</v>
      </c>
      <c r="E42" s="8">
        <v>280</v>
      </c>
      <c r="F42" s="8">
        <f t="shared" si="17"/>
        <v>0</v>
      </c>
      <c r="G42" s="9"/>
      <c r="H42" s="205"/>
      <c r="I42" s="206"/>
      <c r="J42" s="207"/>
      <c r="K42" s="208"/>
      <c r="L42" s="209"/>
      <c r="M42" s="210"/>
      <c r="N42" s="191"/>
      <c r="O42" s="192"/>
      <c r="P42" s="211"/>
      <c r="Q42" s="212"/>
      <c r="R42" s="213"/>
      <c r="S42" s="214"/>
      <c r="T42" s="9"/>
      <c r="U42" s="20"/>
      <c r="V42" s="20"/>
      <c r="W42" s="20"/>
      <c r="X42" s="20"/>
      <c r="Y42" s="20"/>
      <c r="Z42" s="48">
        <f t="shared" si="18"/>
        <v>0</v>
      </c>
      <c r="AA42" s="20"/>
      <c r="AB42" s="20"/>
      <c r="AC42" s="48"/>
      <c r="AD42" s="48"/>
      <c r="AE42" s="48"/>
      <c r="AF42" s="48"/>
      <c r="AG42" s="48"/>
      <c r="AH42" s="48">
        <v>1</v>
      </c>
      <c r="AI42" s="48"/>
      <c r="AJ42" s="48"/>
      <c r="AK42" s="9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9"/>
      <c r="BM42" s="74">
        <f t="shared" si="19"/>
        <v>0</v>
      </c>
      <c r="BN42" s="51"/>
      <c r="BO42" s="74">
        <v>5</v>
      </c>
      <c r="BP42" s="74"/>
      <c r="BR42" s="98">
        <v>1.65</v>
      </c>
      <c r="BS42" s="98">
        <f t="shared" si="20"/>
        <v>0</v>
      </c>
    </row>
    <row r="43" spans="1:71" s="1" customFormat="1" ht="18.75" customHeight="1">
      <c r="A43" s="266" t="s">
        <v>384</v>
      </c>
      <c r="B43" s="18" t="s">
        <v>6</v>
      </c>
      <c r="C43" s="32">
        <v>1</v>
      </c>
      <c r="D43" s="107">
        <f t="shared" si="16"/>
        <v>0</v>
      </c>
      <c r="E43" s="8">
        <v>285</v>
      </c>
      <c r="F43" s="8">
        <f t="shared" si="17"/>
        <v>0</v>
      </c>
      <c r="G43" s="9"/>
      <c r="H43" s="205"/>
      <c r="I43" s="206"/>
      <c r="J43" s="207"/>
      <c r="K43" s="208"/>
      <c r="L43" s="209"/>
      <c r="M43" s="210"/>
      <c r="N43" s="191"/>
      <c r="O43" s="192"/>
      <c r="P43" s="211"/>
      <c r="Q43" s="212"/>
      <c r="R43" s="213"/>
      <c r="S43" s="214"/>
      <c r="T43" s="9"/>
      <c r="U43" s="20"/>
      <c r="V43" s="20"/>
      <c r="W43" s="20"/>
      <c r="X43" s="20"/>
      <c r="Y43" s="20"/>
      <c r="Z43" s="48">
        <f t="shared" si="18"/>
        <v>0</v>
      </c>
      <c r="AA43" s="20"/>
      <c r="AB43" s="20"/>
      <c r="AC43" s="48"/>
      <c r="AD43" s="48"/>
      <c r="AE43" s="48"/>
      <c r="AF43" s="48"/>
      <c r="AG43" s="48"/>
      <c r="AH43" s="48">
        <v>1</v>
      </c>
      <c r="AI43" s="48"/>
      <c r="AJ43" s="48"/>
      <c r="AK43" s="9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9"/>
      <c r="BM43" s="74">
        <f t="shared" si="19"/>
        <v>0</v>
      </c>
      <c r="BN43" s="51"/>
      <c r="BO43" s="74">
        <v>6</v>
      </c>
      <c r="BP43" s="74"/>
      <c r="BR43" s="98">
        <v>1.9</v>
      </c>
      <c r="BS43" s="98">
        <f t="shared" si="20"/>
        <v>0</v>
      </c>
    </row>
    <row r="44" spans="1:71" s="1" customFormat="1" ht="18.75" customHeight="1">
      <c r="A44" s="266" t="s">
        <v>385</v>
      </c>
      <c r="B44" s="18" t="s">
        <v>6</v>
      </c>
      <c r="C44" s="32">
        <v>1</v>
      </c>
      <c r="D44" s="107">
        <f t="shared" si="16"/>
        <v>0</v>
      </c>
      <c r="E44" s="8">
        <v>330</v>
      </c>
      <c r="F44" s="8">
        <f t="shared" si="17"/>
        <v>0</v>
      </c>
      <c r="G44" s="9"/>
      <c r="H44" s="205"/>
      <c r="I44" s="206"/>
      <c r="J44" s="207"/>
      <c r="K44" s="208"/>
      <c r="L44" s="209"/>
      <c r="M44" s="210"/>
      <c r="N44" s="191"/>
      <c r="O44" s="192"/>
      <c r="P44" s="211"/>
      <c r="Q44" s="212"/>
      <c r="R44" s="213"/>
      <c r="S44" s="214"/>
      <c r="T44" s="9"/>
      <c r="U44" s="20"/>
      <c r="V44" s="20"/>
      <c r="W44" s="20"/>
      <c r="X44" s="20"/>
      <c r="Y44" s="20"/>
      <c r="Z44" s="48">
        <f t="shared" si="18"/>
        <v>0</v>
      </c>
      <c r="AA44" s="20"/>
      <c r="AB44" s="20"/>
      <c r="AC44" s="48"/>
      <c r="AD44" s="48"/>
      <c r="AE44" s="48"/>
      <c r="AF44" s="48"/>
      <c r="AG44" s="48"/>
      <c r="AH44" s="48">
        <v>1</v>
      </c>
      <c r="AI44" s="48"/>
      <c r="AJ44" s="48"/>
      <c r="AK44" s="9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9"/>
      <c r="BM44" s="74">
        <f t="shared" si="19"/>
        <v>0</v>
      </c>
      <c r="BN44" s="51"/>
      <c r="BO44" s="74">
        <v>6</v>
      </c>
      <c r="BP44" s="74"/>
      <c r="BR44" s="98">
        <v>2.85</v>
      </c>
      <c r="BS44" s="98">
        <f t="shared" si="20"/>
        <v>0</v>
      </c>
    </row>
    <row r="45" spans="1:71" s="1" customFormat="1" ht="18.75" customHeight="1">
      <c r="A45" s="266" t="s">
        <v>386</v>
      </c>
      <c r="B45" s="18" t="s">
        <v>24</v>
      </c>
      <c r="C45" s="32">
        <v>1</v>
      </c>
      <c r="D45" s="107">
        <f t="shared" si="16"/>
        <v>0</v>
      </c>
      <c r="E45" s="8">
        <v>340</v>
      </c>
      <c r="F45" s="8">
        <f t="shared" si="17"/>
        <v>0</v>
      </c>
      <c r="G45" s="9"/>
      <c r="H45" s="205"/>
      <c r="I45" s="206"/>
      <c r="J45" s="207"/>
      <c r="K45" s="208"/>
      <c r="L45" s="209"/>
      <c r="M45" s="210"/>
      <c r="N45" s="191"/>
      <c r="O45" s="192"/>
      <c r="P45" s="211"/>
      <c r="Q45" s="212"/>
      <c r="R45" s="213"/>
      <c r="S45" s="214"/>
      <c r="T45" s="9"/>
      <c r="U45" s="20"/>
      <c r="V45" s="20"/>
      <c r="W45" s="20"/>
      <c r="X45" s="20"/>
      <c r="Y45" s="20"/>
      <c r="Z45" s="20"/>
      <c r="AA45" s="48">
        <f t="shared" si="18"/>
        <v>0</v>
      </c>
      <c r="AB45" s="20"/>
      <c r="AC45" s="48"/>
      <c r="AD45" s="48"/>
      <c r="AE45" s="48"/>
      <c r="AF45" s="48"/>
      <c r="AG45" s="48"/>
      <c r="AH45" s="48"/>
      <c r="AI45" s="48">
        <v>1</v>
      </c>
      <c r="AJ45" s="48"/>
      <c r="AK45" s="9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9"/>
      <c r="BM45" s="74">
        <f t="shared" si="19"/>
        <v>0</v>
      </c>
      <c r="BN45" s="51"/>
      <c r="BO45" s="74">
        <v>7</v>
      </c>
      <c r="BP45" s="74"/>
      <c r="BR45" s="98">
        <v>3.35</v>
      </c>
      <c r="BS45" s="98">
        <f t="shared" si="20"/>
        <v>0</v>
      </c>
    </row>
    <row r="46" spans="1:71" s="1" customFormat="1" ht="18.75" customHeight="1">
      <c r="A46" s="338" t="s">
        <v>769</v>
      </c>
      <c r="B46" s="18" t="s">
        <v>768</v>
      </c>
      <c r="C46" s="241">
        <v>5</v>
      </c>
      <c r="D46" s="107">
        <f t="shared" si="16"/>
        <v>0</v>
      </c>
      <c r="E46" s="30">
        <v>1440</v>
      </c>
      <c r="F46" s="8">
        <f t="shared" si="17"/>
        <v>0</v>
      </c>
      <c r="G46" s="9"/>
      <c r="H46" s="205"/>
      <c r="I46" s="206"/>
      <c r="J46" s="207"/>
      <c r="K46" s="208"/>
      <c r="L46" s="209"/>
      <c r="M46" s="210"/>
      <c r="N46" s="191"/>
      <c r="O46" s="192"/>
      <c r="P46" s="211"/>
      <c r="Q46" s="212"/>
      <c r="R46" s="213"/>
      <c r="S46" s="214"/>
      <c r="T46" s="9"/>
      <c r="U46" s="20"/>
      <c r="V46" s="20"/>
      <c r="W46" s="20"/>
      <c r="X46" s="20"/>
      <c r="Y46" s="20"/>
      <c r="Z46" s="48">
        <f t="shared" si="18"/>
        <v>0</v>
      </c>
      <c r="AA46" s="48">
        <f t="shared" si="18"/>
        <v>0</v>
      </c>
      <c r="AB46" s="20"/>
      <c r="AC46" s="48"/>
      <c r="AD46" s="48"/>
      <c r="AE46" s="48"/>
      <c r="AF46" s="48"/>
      <c r="AG46" s="48"/>
      <c r="AH46" s="48">
        <v>4</v>
      </c>
      <c r="AI46" s="48">
        <v>1</v>
      </c>
      <c r="AJ46" s="48"/>
      <c r="AK46" s="9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9"/>
      <c r="BM46" s="74">
        <f t="shared" si="19"/>
        <v>0</v>
      </c>
      <c r="BN46" s="51"/>
      <c r="BO46" s="74">
        <v>30</v>
      </c>
      <c r="BP46" s="74"/>
      <c r="BR46" s="98">
        <v>11.35</v>
      </c>
      <c r="BS46" s="98">
        <f t="shared" si="20"/>
        <v>0</v>
      </c>
    </row>
    <row r="47" spans="1:71" s="1" customFormat="1" ht="18.75" customHeight="1">
      <c r="A47" s="358" t="s">
        <v>761</v>
      </c>
      <c r="B47" s="336" t="s">
        <v>6</v>
      </c>
      <c r="C47" s="337">
        <v>1</v>
      </c>
      <c r="D47" s="334">
        <f t="shared" si="16"/>
        <v>0</v>
      </c>
      <c r="E47" s="335">
        <v>280</v>
      </c>
      <c r="F47" s="8">
        <f t="shared" si="17"/>
        <v>0</v>
      </c>
      <c r="G47" s="9"/>
      <c r="H47" s="205"/>
      <c r="I47" s="206"/>
      <c r="J47" s="207"/>
      <c r="K47" s="208"/>
      <c r="L47" s="209"/>
      <c r="M47" s="210"/>
      <c r="N47" s="191"/>
      <c r="O47" s="192"/>
      <c r="P47" s="211"/>
      <c r="Q47" s="212"/>
      <c r="R47" s="213"/>
      <c r="S47" s="214"/>
      <c r="T47" s="9"/>
      <c r="U47" s="20"/>
      <c r="V47" s="20"/>
      <c r="W47" s="20"/>
      <c r="X47" s="20"/>
      <c r="Y47" s="20"/>
      <c r="Z47" s="48">
        <f t="shared" si="18"/>
        <v>0</v>
      </c>
      <c r="AA47" s="20"/>
      <c r="AB47" s="20"/>
      <c r="AC47" s="48"/>
      <c r="AD47" s="48"/>
      <c r="AE47" s="48"/>
      <c r="AF47" s="48"/>
      <c r="AG47" s="48"/>
      <c r="AH47" s="48">
        <v>1</v>
      </c>
      <c r="AI47" s="48"/>
      <c r="AJ47" s="48"/>
      <c r="AK47" s="9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9"/>
      <c r="BM47" s="74">
        <f t="shared" si="19"/>
        <v>0</v>
      </c>
      <c r="BN47" s="51"/>
      <c r="BO47" s="74">
        <v>4</v>
      </c>
      <c r="BP47" s="74"/>
      <c r="BR47" s="98">
        <v>1.07</v>
      </c>
      <c r="BS47" s="98">
        <f t="shared" si="20"/>
        <v>0</v>
      </c>
    </row>
    <row r="48" spans="1:71" s="1" customFormat="1" ht="18.75" customHeight="1">
      <c r="A48" s="358" t="s">
        <v>762</v>
      </c>
      <c r="B48" s="336" t="s">
        <v>6</v>
      </c>
      <c r="C48" s="337">
        <v>1</v>
      </c>
      <c r="D48" s="334">
        <f t="shared" si="16"/>
        <v>0</v>
      </c>
      <c r="E48" s="335">
        <v>280</v>
      </c>
      <c r="F48" s="8">
        <f t="shared" si="17"/>
        <v>0</v>
      </c>
      <c r="G48" s="9"/>
      <c r="H48" s="205"/>
      <c r="I48" s="206"/>
      <c r="J48" s="207"/>
      <c r="K48" s="208"/>
      <c r="L48" s="209"/>
      <c r="M48" s="210"/>
      <c r="N48" s="191"/>
      <c r="O48" s="192"/>
      <c r="P48" s="211"/>
      <c r="Q48" s="212"/>
      <c r="R48" s="213"/>
      <c r="S48" s="214"/>
      <c r="T48" s="9"/>
      <c r="U48" s="20"/>
      <c r="V48" s="20"/>
      <c r="W48" s="20"/>
      <c r="X48" s="20"/>
      <c r="Y48" s="20"/>
      <c r="Z48" s="48">
        <f t="shared" si="18"/>
        <v>0</v>
      </c>
      <c r="AA48" s="20"/>
      <c r="AB48" s="20"/>
      <c r="AC48" s="48"/>
      <c r="AD48" s="48"/>
      <c r="AE48" s="48"/>
      <c r="AF48" s="48"/>
      <c r="AG48" s="48"/>
      <c r="AH48" s="48">
        <v>1</v>
      </c>
      <c r="AI48" s="48"/>
      <c r="AJ48" s="48"/>
      <c r="AK48" s="9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9"/>
      <c r="BM48" s="74">
        <f t="shared" si="19"/>
        <v>0</v>
      </c>
      <c r="BN48" s="51"/>
      <c r="BO48" s="74">
        <v>5</v>
      </c>
      <c r="BP48" s="74"/>
      <c r="BR48" s="98">
        <v>1.4</v>
      </c>
      <c r="BS48" s="98">
        <f t="shared" si="20"/>
        <v>0</v>
      </c>
    </row>
    <row r="49" spans="1:71" s="1" customFormat="1" ht="18.75" customHeight="1">
      <c r="A49" s="358" t="s">
        <v>763</v>
      </c>
      <c r="B49" s="336" t="s">
        <v>6</v>
      </c>
      <c r="C49" s="337">
        <v>1</v>
      </c>
      <c r="D49" s="334">
        <f t="shared" si="16"/>
        <v>0</v>
      </c>
      <c r="E49" s="335">
        <v>280</v>
      </c>
      <c r="F49" s="8">
        <f t="shared" si="17"/>
        <v>0</v>
      </c>
      <c r="G49" s="9"/>
      <c r="H49" s="205"/>
      <c r="I49" s="206"/>
      <c r="J49" s="207"/>
      <c r="K49" s="208"/>
      <c r="L49" s="209"/>
      <c r="M49" s="210"/>
      <c r="N49" s="191"/>
      <c r="O49" s="192"/>
      <c r="P49" s="211"/>
      <c r="Q49" s="212"/>
      <c r="R49" s="213"/>
      <c r="S49" s="214"/>
      <c r="T49" s="9"/>
      <c r="U49" s="20"/>
      <c r="V49" s="20"/>
      <c r="W49" s="20"/>
      <c r="X49" s="20"/>
      <c r="Y49" s="20"/>
      <c r="Z49" s="48">
        <f t="shared" si="18"/>
        <v>0</v>
      </c>
      <c r="AA49" s="20"/>
      <c r="AB49" s="20"/>
      <c r="AC49" s="48"/>
      <c r="AD49" s="48"/>
      <c r="AE49" s="48"/>
      <c r="AF49" s="48"/>
      <c r="AG49" s="48"/>
      <c r="AH49" s="48">
        <v>1</v>
      </c>
      <c r="AI49" s="48"/>
      <c r="AJ49" s="48"/>
      <c r="AK49" s="9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9"/>
      <c r="BM49" s="74">
        <f t="shared" si="19"/>
        <v>0</v>
      </c>
      <c r="BN49" s="51"/>
      <c r="BO49" s="74">
        <v>5</v>
      </c>
      <c r="BP49" s="74"/>
      <c r="BR49" s="98">
        <v>1.25</v>
      </c>
      <c r="BS49" s="98">
        <f t="shared" si="20"/>
        <v>0</v>
      </c>
    </row>
    <row r="50" spans="1:71" s="1" customFormat="1" ht="18.75" customHeight="1">
      <c r="A50" s="338" t="s">
        <v>771</v>
      </c>
      <c r="B50" s="336" t="s">
        <v>6</v>
      </c>
      <c r="C50" s="337">
        <v>3</v>
      </c>
      <c r="D50" s="334">
        <f t="shared" si="16"/>
        <v>0</v>
      </c>
      <c r="E50" s="335">
        <v>800</v>
      </c>
      <c r="F50" s="8">
        <f t="shared" si="17"/>
        <v>0</v>
      </c>
      <c r="G50" s="9"/>
      <c r="H50" s="205"/>
      <c r="I50" s="206"/>
      <c r="J50" s="207"/>
      <c r="K50" s="208"/>
      <c r="L50" s="209"/>
      <c r="M50" s="210"/>
      <c r="N50" s="191"/>
      <c r="O50" s="192"/>
      <c r="P50" s="211"/>
      <c r="Q50" s="212"/>
      <c r="R50" s="213"/>
      <c r="S50" s="214"/>
      <c r="T50" s="9"/>
      <c r="U50" s="20"/>
      <c r="V50" s="20"/>
      <c r="W50" s="20"/>
      <c r="X50" s="20"/>
      <c r="Y50" s="20"/>
      <c r="Z50" s="48">
        <f t="shared" si="18"/>
        <v>0</v>
      </c>
      <c r="AA50" s="20"/>
      <c r="AB50" s="20"/>
      <c r="AC50" s="48"/>
      <c r="AD50" s="48"/>
      <c r="AE50" s="48"/>
      <c r="AF50" s="48"/>
      <c r="AG50" s="48"/>
      <c r="AH50" s="48">
        <v>3</v>
      </c>
      <c r="AI50" s="48"/>
      <c r="AJ50" s="48"/>
      <c r="AK50" s="9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9"/>
      <c r="BM50" s="74">
        <f t="shared" si="19"/>
        <v>0</v>
      </c>
      <c r="BN50" s="51"/>
      <c r="BO50" s="74">
        <f>+SUM(BO47:BO49)</f>
        <v>14</v>
      </c>
      <c r="BP50" s="74"/>
      <c r="BR50" s="74">
        <f>+SUM(BR47:BR49)</f>
        <v>3.7199999999999998</v>
      </c>
      <c r="BS50" s="98">
        <f t="shared" si="20"/>
        <v>0</v>
      </c>
    </row>
    <row r="51" spans="1:71" s="1" customFormat="1" ht="18.75" customHeight="1">
      <c r="A51" s="358" t="s">
        <v>764</v>
      </c>
      <c r="B51" s="336" t="s">
        <v>6</v>
      </c>
      <c r="C51" s="337">
        <v>1</v>
      </c>
      <c r="D51" s="334">
        <f t="shared" si="16"/>
        <v>0</v>
      </c>
      <c r="E51" s="335">
        <v>257.5</v>
      </c>
      <c r="F51" s="8">
        <f t="shared" si="17"/>
        <v>0</v>
      </c>
      <c r="G51" s="9"/>
      <c r="H51" s="205"/>
      <c r="I51" s="206"/>
      <c r="J51" s="207"/>
      <c r="K51" s="208"/>
      <c r="L51" s="209"/>
      <c r="M51" s="210"/>
      <c r="N51" s="191"/>
      <c r="O51" s="192"/>
      <c r="P51" s="211"/>
      <c r="Q51" s="212"/>
      <c r="R51" s="213"/>
      <c r="S51" s="214"/>
      <c r="T51" s="9"/>
      <c r="U51" s="20"/>
      <c r="V51" s="20"/>
      <c r="W51" s="20"/>
      <c r="X51" s="20"/>
      <c r="Y51" s="20"/>
      <c r="Z51" s="48">
        <f t="shared" si="18"/>
        <v>0</v>
      </c>
      <c r="AA51" s="20"/>
      <c r="AB51" s="20"/>
      <c r="AC51" s="48"/>
      <c r="AD51" s="48"/>
      <c r="AE51" s="48"/>
      <c r="AF51" s="48"/>
      <c r="AG51" s="48"/>
      <c r="AH51" s="48">
        <v>1</v>
      </c>
      <c r="AI51" s="48"/>
      <c r="AJ51" s="48"/>
      <c r="AK51" s="9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9"/>
      <c r="BM51" s="74">
        <f t="shared" si="19"/>
        <v>0</v>
      </c>
      <c r="BN51" s="51"/>
      <c r="BO51" s="74">
        <v>5</v>
      </c>
      <c r="BP51" s="74"/>
      <c r="BR51" s="98">
        <v>1.2</v>
      </c>
      <c r="BS51" s="98">
        <f t="shared" si="20"/>
        <v>0</v>
      </c>
    </row>
    <row r="52" spans="1:71" s="1" customFormat="1" ht="18.75" customHeight="1">
      <c r="A52" s="358" t="s">
        <v>765</v>
      </c>
      <c r="B52" s="336" t="s">
        <v>6</v>
      </c>
      <c r="C52" s="337">
        <v>1</v>
      </c>
      <c r="D52" s="334">
        <f t="shared" si="16"/>
        <v>0</v>
      </c>
      <c r="E52" s="335">
        <v>257.5</v>
      </c>
      <c r="F52" s="8">
        <f t="shared" si="17"/>
        <v>0</v>
      </c>
      <c r="G52" s="9"/>
      <c r="H52" s="205"/>
      <c r="I52" s="206"/>
      <c r="J52" s="207"/>
      <c r="K52" s="208"/>
      <c r="L52" s="209"/>
      <c r="M52" s="210"/>
      <c r="N52" s="191"/>
      <c r="O52" s="192"/>
      <c r="P52" s="211"/>
      <c r="Q52" s="212"/>
      <c r="R52" s="213"/>
      <c r="S52" s="214"/>
      <c r="T52" s="9"/>
      <c r="U52" s="20"/>
      <c r="V52" s="20"/>
      <c r="W52" s="20"/>
      <c r="X52" s="20"/>
      <c r="Y52" s="20"/>
      <c r="Z52" s="48">
        <f t="shared" si="18"/>
        <v>0</v>
      </c>
      <c r="AA52" s="20"/>
      <c r="AB52" s="20"/>
      <c r="AC52" s="48"/>
      <c r="AD52" s="48"/>
      <c r="AE52" s="48"/>
      <c r="AF52" s="48"/>
      <c r="AG52" s="48"/>
      <c r="AH52" s="48">
        <v>1</v>
      </c>
      <c r="AI52" s="48"/>
      <c r="AJ52" s="48"/>
      <c r="AK52" s="9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9"/>
      <c r="BM52" s="74">
        <f t="shared" si="19"/>
        <v>0</v>
      </c>
      <c r="BN52" s="51"/>
      <c r="BO52" s="74">
        <v>4</v>
      </c>
      <c r="BP52" s="74"/>
      <c r="BR52" s="98">
        <v>1.05</v>
      </c>
      <c r="BS52" s="98">
        <f t="shared" si="20"/>
        <v>0</v>
      </c>
    </row>
    <row r="53" spans="1:71" s="1" customFormat="1" ht="18.75" customHeight="1">
      <c r="A53" s="358" t="s">
        <v>766</v>
      </c>
      <c r="B53" s="336" t="s">
        <v>6</v>
      </c>
      <c r="C53" s="337">
        <v>1</v>
      </c>
      <c r="D53" s="334">
        <f t="shared" si="16"/>
        <v>0</v>
      </c>
      <c r="E53" s="335">
        <v>257.5</v>
      </c>
      <c r="F53" s="8">
        <f t="shared" si="17"/>
        <v>0</v>
      </c>
      <c r="G53" s="9"/>
      <c r="H53" s="205"/>
      <c r="I53" s="206"/>
      <c r="J53" s="207"/>
      <c r="K53" s="208"/>
      <c r="L53" s="209"/>
      <c r="M53" s="210"/>
      <c r="N53" s="191"/>
      <c r="O53" s="192"/>
      <c r="P53" s="211"/>
      <c r="Q53" s="212"/>
      <c r="R53" s="213"/>
      <c r="S53" s="214"/>
      <c r="T53" s="9"/>
      <c r="U53" s="20"/>
      <c r="V53" s="20"/>
      <c r="W53" s="20"/>
      <c r="X53" s="20"/>
      <c r="Y53" s="20"/>
      <c r="Z53" s="48">
        <f t="shared" si="18"/>
        <v>0</v>
      </c>
      <c r="AA53" s="20"/>
      <c r="AB53" s="20"/>
      <c r="AC53" s="48"/>
      <c r="AD53" s="48"/>
      <c r="AE53" s="48"/>
      <c r="AF53" s="48"/>
      <c r="AG53" s="48"/>
      <c r="AH53" s="48">
        <v>1</v>
      </c>
      <c r="AI53" s="48"/>
      <c r="AJ53" s="48"/>
      <c r="AK53" s="9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9"/>
      <c r="BM53" s="74">
        <f t="shared" si="19"/>
        <v>0</v>
      </c>
      <c r="BN53" s="51"/>
      <c r="BO53" s="74">
        <v>4</v>
      </c>
      <c r="BP53" s="74"/>
      <c r="BR53" s="98">
        <v>1.05</v>
      </c>
      <c r="BS53" s="98">
        <f t="shared" si="20"/>
        <v>0</v>
      </c>
    </row>
    <row r="54" spans="1:71" s="1" customFormat="1" ht="18.75" customHeight="1">
      <c r="A54" s="338" t="s">
        <v>772</v>
      </c>
      <c r="B54" s="336" t="s">
        <v>6</v>
      </c>
      <c r="C54" s="337">
        <v>3</v>
      </c>
      <c r="D54" s="334">
        <f t="shared" si="16"/>
        <v>0</v>
      </c>
      <c r="E54" s="335">
        <v>722.5</v>
      </c>
      <c r="F54" s="8">
        <f t="shared" si="17"/>
        <v>0</v>
      </c>
      <c r="G54" s="9"/>
      <c r="H54" s="205"/>
      <c r="I54" s="206"/>
      <c r="J54" s="207"/>
      <c r="K54" s="208"/>
      <c r="L54" s="209"/>
      <c r="M54" s="210"/>
      <c r="N54" s="191"/>
      <c r="O54" s="192"/>
      <c r="P54" s="211"/>
      <c r="Q54" s="212"/>
      <c r="R54" s="213"/>
      <c r="S54" s="214"/>
      <c r="T54" s="9"/>
      <c r="U54" s="20"/>
      <c r="V54" s="20"/>
      <c r="W54" s="20"/>
      <c r="X54" s="20"/>
      <c r="Y54" s="20"/>
      <c r="Z54" s="48">
        <f t="shared" si="18"/>
        <v>0</v>
      </c>
      <c r="AA54" s="20"/>
      <c r="AB54" s="20"/>
      <c r="AC54" s="48"/>
      <c r="AD54" s="48"/>
      <c r="AE54" s="48"/>
      <c r="AF54" s="48"/>
      <c r="AG54" s="48"/>
      <c r="AH54" s="48">
        <v>3</v>
      </c>
      <c r="AI54" s="48"/>
      <c r="AJ54" s="48"/>
      <c r="AK54" s="9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9"/>
      <c r="BM54" s="74">
        <f t="shared" si="19"/>
        <v>0</v>
      </c>
      <c r="BN54" s="51"/>
      <c r="BO54" s="74">
        <f>+SUM(BO51:BO53)</f>
        <v>13</v>
      </c>
      <c r="BP54" s="74"/>
      <c r="BR54" s="74">
        <f>+SUM(BR51:BR53)</f>
        <v>3.3</v>
      </c>
      <c r="BS54" s="98">
        <f t="shared" si="20"/>
        <v>0</v>
      </c>
    </row>
    <row r="55" spans="1:71" s="1" customFormat="1" ht="18.75" customHeight="1">
      <c r="A55" s="333" t="s">
        <v>767</v>
      </c>
      <c r="B55" s="336" t="s">
        <v>24</v>
      </c>
      <c r="C55" s="337">
        <v>1</v>
      </c>
      <c r="D55" s="334">
        <f t="shared" si="16"/>
        <v>0</v>
      </c>
      <c r="E55" s="335">
        <v>340</v>
      </c>
      <c r="F55" s="8">
        <f t="shared" si="17"/>
        <v>0</v>
      </c>
      <c r="G55" s="9"/>
      <c r="H55" s="205"/>
      <c r="I55" s="206"/>
      <c r="J55" s="207"/>
      <c r="K55" s="208"/>
      <c r="L55" s="209"/>
      <c r="M55" s="210"/>
      <c r="N55" s="332"/>
      <c r="O55" s="192"/>
      <c r="P55" s="211"/>
      <c r="Q55" s="212"/>
      <c r="R55" s="213"/>
      <c r="S55" s="214"/>
      <c r="T55" s="9"/>
      <c r="U55" s="20"/>
      <c r="V55" s="20"/>
      <c r="W55" s="20"/>
      <c r="X55" s="20"/>
      <c r="Y55" s="20"/>
      <c r="Z55" s="20"/>
      <c r="AA55" s="48">
        <f t="shared" si="18"/>
        <v>0</v>
      </c>
      <c r="AB55" s="20"/>
      <c r="AC55" s="48"/>
      <c r="AD55" s="48"/>
      <c r="AE55" s="48"/>
      <c r="AF55" s="48"/>
      <c r="AG55" s="48"/>
      <c r="AH55" s="48"/>
      <c r="AI55" s="48">
        <v>1</v>
      </c>
      <c r="AJ55" s="48"/>
      <c r="AK55" s="9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9"/>
      <c r="BM55" s="74">
        <f t="shared" si="19"/>
        <v>0</v>
      </c>
      <c r="BN55" s="51"/>
      <c r="BO55" s="74">
        <v>7</v>
      </c>
      <c r="BP55" s="74"/>
      <c r="BR55" s="98">
        <v>2.8</v>
      </c>
      <c r="BS55" s="98">
        <f t="shared" si="20"/>
        <v>0</v>
      </c>
    </row>
    <row r="56" spans="1:71" s="1" customFormat="1" ht="20.100000000000001" customHeight="1">
      <c r="A56" s="2"/>
      <c r="F56" s="109">
        <f>SUM(F26:F55)</f>
        <v>0</v>
      </c>
      <c r="G56" s="3"/>
      <c r="H56" s="7">
        <f t="shared" ref="H56:S56" si="21">SUM(H26:H55)</f>
        <v>0</v>
      </c>
      <c r="I56" s="7">
        <f t="shared" si="21"/>
        <v>0</v>
      </c>
      <c r="J56" s="7">
        <f t="shared" si="21"/>
        <v>0</v>
      </c>
      <c r="K56" s="7">
        <f t="shared" si="21"/>
        <v>0</v>
      </c>
      <c r="L56" s="7">
        <f t="shared" si="21"/>
        <v>0</v>
      </c>
      <c r="M56" s="7">
        <f t="shared" si="21"/>
        <v>0</v>
      </c>
      <c r="N56" s="7">
        <f t="shared" si="21"/>
        <v>0</v>
      </c>
      <c r="O56" s="7">
        <f t="shared" si="21"/>
        <v>0</v>
      </c>
      <c r="P56" s="7">
        <f t="shared" si="21"/>
        <v>0</v>
      </c>
      <c r="Q56" s="7">
        <f t="shared" si="21"/>
        <v>0</v>
      </c>
      <c r="R56" s="7">
        <f t="shared" si="21"/>
        <v>0</v>
      </c>
      <c r="S56" s="7">
        <f t="shared" si="21"/>
        <v>0</v>
      </c>
      <c r="T56" s="3"/>
      <c r="U56" s="21"/>
      <c r="V56" s="21"/>
      <c r="W56" s="21"/>
      <c r="X56" s="21"/>
      <c r="Y56" s="21"/>
      <c r="Z56" s="13">
        <f>SUM(Z26:Z55)</f>
        <v>0</v>
      </c>
      <c r="AA56" s="13">
        <f>SUM(AA26:AA55)</f>
        <v>0</v>
      </c>
      <c r="AB56" s="20"/>
      <c r="AC56" s="21"/>
      <c r="AD56" s="21"/>
      <c r="AE56" s="21"/>
      <c r="AF56" s="21"/>
      <c r="AG56" s="21"/>
      <c r="AH56" s="21"/>
      <c r="AI56" s="21"/>
      <c r="AJ56" s="21"/>
      <c r="AK56" s="3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3"/>
      <c r="BM56" s="7">
        <f>SUM(BM26:BM55)</f>
        <v>0</v>
      </c>
      <c r="BN56" s="51"/>
      <c r="BO56" s="51"/>
      <c r="BP56" s="51"/>
      <c r="BR56" s="51"/>
      <c r="BS56" s="100">
        <f>SUM(BS26:BS55)</f>
        <v>0</v>
      </c>
    </row>
    <row r="57" spans="1:71" s="1" customFormat="1" ht="20.100000000000001" customHeight="1">
      <c r="A57" s="215" t="s">
        <v>253</v>
      </c>
      <c r="B57" s="16"/>
      <c r="C57" s="16"/>
      <c r="D57" s="16"/>
      <c r="E57" s="12"/>
      <c r="F57" s="12"/>
      <c r="G57" s="3"/>
      <c r="H57" s="16"/>
      <c r="I57" s="16"/>
      <c r="J57" s="16"/>
      <c r="K57" s="16"/>
      <c r="L57" s="16"/>
      <c r="M57" s="16"/>
      <c r="N57" s="77"/>
      <c r="O57" s="77"/>
      <c r="P57" s="16"/>
      <c r="Q57" s="16"/>
      <c r="R57" s="16"/>
      <c r="S57" s="16"/>
      <c r="T57" s="3"/>
      <c r="U57" s="6" t="s">
        <v>61</v>
      </c>
      <c r="V57" s="6" t="s">
        <v>20</v>
      </c>
      <c r="W57" s="6" t="s">
        <v>21</v>
      </c>
      <c r="X57" s="6" t="s">
        <v>22</v>
      </c>
      <c r="Y57" s="6" t="s">
        <v>23</v>
      </c>
      <c r="Z57" s="6" t="s">
        <v>6</v>
      </c>
      <c r="AA57" s="6" t="s">
        <v>24</v>
      </c>
      <c r="AB57" s="6" t="s">
        <v>391</v>
      </c>
      <c r="AC57" s="13" t="s">
        <v>61</v>
      </c>
      <c r="AD57" s="13" t="s">
        <v>20</v>
      </c>
      <c r="AE57" s="13" t="s">
        <v>21</v>
      </c>
      <c r="AF57" s="13" t="s">
        <v>22</v>
      </c>
      <c r="AG57" s="13" t="s">
        <v>23</v>
      </c>
      <c r="AH57" s="13" t="s">
        <v>6</v>
      </c>
      <c r="AI57" s="13" t="s">
        <v>24</v>
      </c>
      <c r="AJ57" s="13" t="s">
        <v>391</v>
      </c>
      <c r="AK57" s="3"/>
      <c r="AL57" s="6" t="s">
        <v>48</v>
      </c>
      <c r="AM57" s="84" t="s">
        <v>49</v>
      </c>
      <c r="AN57" s="84" t="s">
        <v>50</v>
      </c>
      <c r="AO57" s="84" t="s">
        <v>51</v>
      </c>
      <c r="AP57" s="84" t="s">
        <v>52</v>
      </c>
      <c r="AQ57" s="84" t="s">
        <v>53</v>
      </c>
      <c r="AR57" s="84" t="s">
        <v>54</v>
      </c>
      <c r="AS57" s="84" t="s">
        <v>55</v>
      </c>
      <c r="AT57" s="84" t="s">
        <v>56</v>
      </c>
      <c r="AU57" s="84" t="s">
        <v>57</v>
      </c>
      <c r="AV57" s="84" t="s">
        <v>58</v>
      </c>
      <c r="AW57" s="84" t="s">
        <v>239</v>
      </c>
      <c r="AX57" s="84" t="s">
        <v>240</v>
      </c>
      <c r="AY57" s="13" t="s">
        <v>48</v>
      </c>
      <c r="AZ57" s="13" t="s">
        <v>49</v>
      </c>
      <c r="BA57" s="13" t="s">
        <v>50</v>
      </c>
      <c r="BB57" s="13" t="s">
        <v>51</v>
      </c>
      <c r="BC57" s="13" t="s">
        <v>52</v>
      </c>
      <c r="BD57" s="13" t="s">
        <v>53</v>
      </c>
      <c r="BE57" s="13" t="s">
        <v>54</v>
      </c>
      <c r="BF57" s="13" t="s">
        <v>55</v>
      </c>
      <c r="BG57" s="13" t="s">
        <v>56</v>
      </c>
      <c r="BH57" s="13" t="s">
        <v>57</v>
      </c>
      <c r="BI57" s="13" t="s">
        <v>58</v>
      </c>
      <c r="BJ57" s="13" t="s">
        <v>239</v>
      </c>
      <c r="BK57" s="13" t="s">
        <v>240</v>
      </c>
      <c r="BL57" s="3"/>
      <c r="BM57" s="73" t="s">
        <v>50</v>
      </c>
      <c r="BN57" s="73" t="s">
        <v>52</v>
      </c>
      <c r="BO57" s="39" t="s">
        <v>50</v>
      </c>
      <c r="BP57" s="39" t="s">
        <v>52</v>
      </c>
      <c r="BR57" s="73" t="s">
        <v>68</v>
      </c>
      <c r="BS57" s="73" t="s">
        <v>69</v>
      </c>
    </row>
    <row r="58" spans="1:71" s="1" customFormat="1" ht="20.100000000000001" customHeight="1">
      <c r="A58" s="266" t="s">
        <v>661</v>
      </c>
      <c r="B58" s="18" t="s">
        <v>20</v>
      </c>
      <c r="C58" s="19">
        <v>5</v>
      </c>
      <c r="D58" s="107">
        <f t="shared" ref="D58:D92" si="22">SUM(H58:S58)</f>
        <v>0</v>
      </c>
      <c r="E58" s="8">
        <v>47.5</v>
      </c>
      <c r="F58" s="8">
        <f t="shared" ref="F58:F92" si="23">D58*E58*(100-$D$4)/100</f>
        <v>0</v>
      </c>
      <c r="G58" s="9"/>
      <c r="H58" s="205"/>
      <c r="I58" s="206"/>
      <c r="J58" s="207"/>
      <c r="K58" s="208"/>
      <c r="L58" s="20"/>
      <c r="M58" s="20"/>
      <c r="N58" s="191"/>
      <c r="O58" s="192"/>
      <c r="P58" s="20"/>
      <c r="Q58" s="212"/>
      <c r="R58" s="213"/>
      <c r="S58" s="214"/>
      <c r="T58" s="9"/>
      <c r="U58" s="20"/>
      <c r="V58" s="48">
        <f>AD58*$D58</f>
        <v>0</v>
      </c>
      <c r="W58" s="20"/>
      <c r="X58" s="20"/>
      <c r="Y58" s="20"/>
      <c r="Z58" s="20"/>
      <c r="AA58" s="20"/>
      <c r="AB58" s="20"/>
      <c r="AC58" s="48"/>
      <c r="AD58" s="48">
        <v>5</v>
      </c>
      <c r="AE58" s="48"/>
      <c r="AF58" s="48"/>
      <c r="AG58" s="48"/>
      <c r="AH58" s="48"/>
      <c r="AI58" s="48"/>
      <c r="AJ58" s="48"/>
      <c r="AK58" s="9"/>
      <c r="AL58" s="21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9"/>
      <c r="BM58" s="74">
        <f>BO58*D58</f>
        <v>0</v>
      </c>
      <c r="BN58" s="51"/>
      <c r="BO58" s="74">
        <v>10</v>
      </c>
      <c r="BP58" s="74"/>
      <c r="BR58" s="98">
        <v>0.3</v>
      </c>
      <c r="BS58" s="98">
        <f t="shared" ref="BS58:BS92" si="24">BR58*D58</f>
        <v>0</v>
      </c>
    </row>
    <row r="59" spans="1:71" s="1" customFormat="1" ht="20.100000000000001" customHeight="1">
      <c r="A59" s="266" t="s">
        <v>662</v>
      </c>
      <c r="B59" s="18" t="s">
        <v>21</v>
      </c>
      <c r="C59" s="19">
        <v>5</v>
      </c>
      <c r="D59" s="107">
        <f t="shared" si="22"/>
        <v>0</v>
      </c>
      <c r="E59" s="8">
        <v>137.5</v>
      </c>
      <c r="F59" s="8">
        <f t="shared" si="23"/>
        <v>0</v>
      </c>
      <c r="G59" s="9"/>
      <c r="H59" s="205"/>
      <c r="I59" s="206"/>
      <c r="J59" s="207"/>
      <c r="K59" s="208"/>
      <c r="L59" s="20"/>
      <c r="M59" s="20"/>
      <c r="N59" s="191"/>
      <c r="O59" s="192"/>
      <c r="P59" s="20"/>
      <c r="Q59" s="212"/>
      <c r="R59" s="213"/>
      <c r="S59" s="214"/>
      <c r="T59" s="9"/>
      <c r="U59" s="20"/>
      <c r="V59" s="20"/>
      <c r="W59" s="48">
        <f>AE59*$D59</f>
        <v>0</v>
      </c>
      <c r="X59" s="20"/>
      <c r="Y59" s="20"/>
      <c r="Z59" s="20"/>
      <c r="AA59" s="20"/>
      <c r="AB59" s="20"/>
      <c r="AC59" s="48"/>
      <c r="AD59" s="48"/>
      <c r="AE59" s="48">
        <v>5</v>
      </c>
      <c r="AF59" s="48"/>
      <c r="AG59" s="48"/>
      <c r="AH59" s="48"/>
      <c r="AI59" s="48"/>
      <c r="AJ59" s="48"/>
      <c r="AK59" s="9"/>
      <c r="AL59" s="21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9"/>
      <c r="BM59" s="74">
        <f>BO59*D59</f>
        <v>0</v>
      </c>
      <c r="BN59" s="51"/>
      <c r="BO59" s="74">
        <v>15</v>
      </c>
      <c r="BP59" s="74"/>
      <c r="BR59" s="98">
        <v>2.8</v>
      </c>
      <c r="BS59" s="98">
        <f t="shared" si="24"/>
        <v>0</v>
      </c>
    </row>
    <row r="60" spans="1:71" s="1" customFormat="1" ht="20.100000000000001" customHeight="1">
      <c r="A60" s="266" t="s">
        <v>317</v>
      </c>
      <c r="B60" s="18" t="s">
        <v>335</v>
      </c>
      <c r="C60" s="19">
        <v>5</v>
      </c>
      <c r="D60" s="107">
        <f t="shared" si="22"/>
        <v>0</v>
      </c>
      <c r="E60" s="8">
        <v>590</v>
      </c>
      <c r="F60" s="8">
        <f t="shared" si="23"/>
        <v>0</v>
      </c>
      <c r="G60" s="9"/>
      <c r="H60" s="205"/>
      <c r="I60" s="206"/>
      <c r="J60" s="207"/>
      <c r="K60" s="208"/>
      <c r="L60" s="209"/>
      <c r="M60" s="210"/>
      <c r="N60" s="191"/>
      <c r="O60" s="192"/>
      <c r="P60" s="211"/>
      <c r="Q60" s="212"/>
      <c r="R60" s="213"/>
      <c r="S60" s="214"/>
      <c r="T60" s="9"/>
      <c r="U60" s="20"/>
      <c r="V60" s="20"/>
      <c r="W60" s="20"/>
      <c r="X60" s="48">
        <f>AF60*$D60</f>
        <v>0</v>
      </c>
      <c r="Y60" s="20"/>
      <c r="Z60" s="20"/>
      <c r="AA60" s="20"/>
      <c r="AB60" s="20"/>
      <c r="AC60" s="48"/>
      <c r="AD60" s="48"/>
      <c r="AE60" s="48"/>
      <c r="AF60" s="48">
        <v>5</v>
      </c>
      <c r="AG60" s="48"/>
      <c r="AH60" s="48"/>
      <c r="AI60" s="48"/>
      <c r="AJ60" s="48"/>
      <c r="AK60" s="9"/>
      <c r="AL60" s="21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9"/>
      <c r="BM60" s="74">
        <f>BO60*D60</f>
        <v>0</v>
      </c>
      <c r="BN60" s="51"/>
      <c r="BO60" s="74">
        <v>15</v>
      </c>
      <c r="BP60" s="74"/>
      <c r="BR60" s="98">
        <v>2.7</v>
      </c>
      <c r="BS60" s="98">
        <f t="shared" si="24"/>
        <v>0</v>
      </c>
    </row>
    <row r="61" spans="1:71" s="1" customFormat="1" ht="20.100000000000001" customHeight="1">
      <c r="A61" s="266" t="s">
        <v>318</v>
      </c>
      <c r="B61" s="18" t="s">
        <v>336</v>
      </c>
      <c r="C61" s="19">
        <v>5</v>
      </c>
      <c r="D61" s="107">
        <f t="shared" si="22"/>
        <v>0</v>
      </c>
      <c r="E61" s="8">
        <v>695</v>
      </c>
      <c r="F61" s="8">
        <f t="shared" si="23"/>
        <v>0</v>
      </c>
      <c r="G61" s="9"/>
      <c r="H61" s="205"/>
      <c r="I61" s="206"/>
      <c r="J61" s="207"/>
      <c r="K61" s="208"/>
      <c r="L61" s="209"/>
      <c r="M61" s="210"/>
      <c r="N61" s="191"/>
      <c r="O61" s="192"/>
      <c r="P61" s="211"/>
      <c r="Q61" s="212"/>
      <c r="R61" s="213"/>
      <c r="S61" s="214"/>
      <c r="T61" s="9"/>
      <c r="U61" s="20"/>
      <c r="V61" s="20"/>
      <c r="W61" s="20"/>
      <c r="X61" s="20"/>
      <c r="Y61" s="48">
        <f>AG61*$D61</f>
        <v>0</v>
      </c>
      <c r="Z61" s="20"/>
      <c r="AA61" s="20"/>
      <c r="AB61" s="20"/>
      <c r="AC61" s="48"/>
      <c r="AD61" s="48"/>
      <c r="AE61" s="48"/>
      <c r="AF61" s="48"/>
      <c r="AG61" s="48">
        <v>5</v>
      </c>
      <c r="AH61" s="48"/>
      <c r="AI61" s="48"/>
      <c r="AJ61" s="48"/>
      <c r="AK61" s="9"/>
      <c r="AL61" s="21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9"/>
      <c r="BM61" s="74">
        <f>BO61*D61</f>
        <v>0</v>
      </c>
      <c r="BN61" s="51"/>
      <c r="BO61" s="74">
        <v>25</v>
      </c>
      <c r="BP61" s="74"/>
      <c r="BR61" s="98">
        <v>4.5999999999999996</v>
      </c>
      <c r="BS61" s="98">
        <f t="shared" si="24"/>
        <v>0</v>
      </c>
    </row>
    <row r="62" spans="1:71" s="1" customFormat="1" ht="20.100000000000001" customHeight="1">
      <c r="A62" s="266" t="s">
        <v>319</v>
      </c>
      <c r="B62" s="18" t="s">
        <v>337</v>
      </c>
      <c r="C62" s="19">
        <v>1</v>
      </c>
      <c r="D62" s="107">
        <f t="shared" si="22"/>
        <v>0</v>
      </c>
      <c r="E62" s="8">
        <v>232.5</v>
      </c>
      <c r="F62" s="8">
        <f t="shared" si="23"/>
        <v>0</v>
      </c>
      <c r="G62" s="9"/>
      <c r="H62" s="205"/>
      <c r="I62" s="206"/>
      <c r="J62" s="207"/>
      <c r="K62" s="208"/>
      <c r="L62" s="209"/>
      <c r="M62" s="210"/>
      <c r="N62" s="191"/>
      <c r="O62" s="192"/>
      <c r="P62" s="211"/>
      <c r="Q62" s="212"/>
      <c r="R62" s="213"/>
      <c r="S62" s="214"/>
      <c r="T62" s="9"/>
      <c r="U62" s="20"/>
      <c r="V62" s="20"/>
      <c r="W62" s="20"/>
      <c r="X62" s="20"/>
      <c r="Y62" s="20"/>
      <c r="Z62" s="20"/>
      <c r="AA62" s="48">
        <f t="shared" ref="AA62:AA63" si="25">AI62*$D62</f>
        <v>0</v>
      </c>
      <c r="AB62" s="20"/>
      <c r="AC62" s="48"/>
      <c r="AD62" s="48"/>
      <c r="AE62" s="48"/>
      <c r="AF62" s="48"/>
      <c r="AG62" s="48"/>
      <c r="AH62" s="48"/>
      <c r="AI62" s="48">
        <v>1</v>
      </c>
      <c r="AJ62" s="48"/>
      <c r="AK62" s="9"/>
      <c r="AL62" s="21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9"/>
      <c r="BM62" s="51"/>
      <c r="BN62" s="74">
        <f t="shared" ref="BN62:BN72" si="26">BP62*D62</f>
        <v>0</v>
      </c>
      <c r="BO62" s="74"/>
      <c r="BP62" s="74">
        <v>7</v>
      </c>
      <c r="BR62" s="98">
        <v>2.8</v>
      </c>
      <c r="BS62" s="98">
        <f t="shared" si="24"/>
        <v>0</v>
      </c>
    </row>
    <row r="63" spans="1:71" s="1" customFormat="1" ht="20.100000000000001" customHeight="1">
      <c r="A63" s="266" t="s">
        <v>320</v>
      </c>
      <c r="B63" s="18" t="s">
        <v>337</v>
      </c>
      <c r="C63" s="19">
        <v>1</v>
      </c>
      <c r="D63" s="107">
        <f t="shared" si="22"/>
        <v>0</v>
      </c>
      <c r="E63" s="8">
        <v>242.5</v>
      </c>
      <c r="F63" s="8">
        <f t="shared" si="23"/>
        <v>0</v>
      </c>
      <c r="G63" s="9"/>
      <c r="H63" s="205"/>
      <c r="I63" s="206"/>
      <c r="J63" s="207"/>
      <c r="K63" s="208"/>
      <c r="L63" s="209"/>
      <c r="M63" s="210"/>
      <c r="N63" s="191"/>
      <c r="O63" s="192"/>
      <c r="P63" s="211"/>
      <c r="Q63" s="212"/>
      <c r="R63" s="213"/>
      <c r="S63" s="214"/>
      <c r="T63" s="9"/>
      <c r="U63" s="20"/>
      <c r="V63" s="20"/>
      <c r="W63" s="20"/>
      <c r="X63" s="20"/>
      <c r="Y63" s="20"/>
      <c r="Z63" s="20"/>
      <c r="AA63" s="48">
        <f t="shared" si="25"/>
        <v>0</v>
      </c>
      <c r="AB63" s="20"/>
      <c r="AC63" s="48"/>
      <c r="AD63" s="48"/>
      <c r="AE63" s="48"/>
      <c r="AF63" s="48"/>
      <c r="AG63" s="48"/>
      <c r="AH63" s="48"/>
      <c r="AI63" s="48">
        <v>1</v>
      </c>
      <c r="AJ63" s="48"/>
      <c r="AK63" s="9"/>
      <c r="AL63" s="21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9"/>
      <c r="BM63" s="51"/>
      <c r="BN63" s="74">
        <f t="shared" si="26"/>
        <v>0</v>
      </c>
      <c r="BO63" s="74"/>
      <c r="BP63" s="74">
        <v>7</v>
      </c>
      <c r="BR63" s="98">
        <v>2.9</v>
      </c>
      <c r="BS63" s="98">
        <f t="shared" si="24"/>
        <v>0</v>
      </c>
    </row>
    <row r="64" spans="1:71" s="1" customFormat="1" ht="20.100000000000001" customHeight="1">
      <c r="A64" s="266" t="s">
        <v>321</v>
      </c>
      <c r="B64" s="18" t="s">
        <v>337</v>
      </c>
      <c r="C64" s="19">
        <v>1</v>
      </c>
      <c r="D64" s="107">
        <f t="shared" si="22"/>
        <v>0</v>
      </c>
      <c r="E64" s="8">
        <v>242.5</v>
      </c>
      <c r="F64" s="8">
        <f t="shared" si="23"/>
        <v>0</v>
      </c>
      <c r="G64" s="9"/>
      <c r="H64" s="205"/>
      <c r="I64" s="206"/>
      <c r="J64" s="207"/>
      <c r="K64" s="208"/>
      <c r="L64" s="209"/>
      <c r="M64" s="210"/>
      <c r="N64" s="191"/>
      <c r="O64" s="192"/>
      <c r="P64" s="211"/>
      <c r="Q64" s="212"/>
      <c r="R64" s="213"/>
      <c r="S64" s="214"/>
      <c r="T64" s="9"/>
      <c r="U64" s="20"/>
      <c r="V64" s="20"/>
      <c r="W64" s="20"/>
      <c r="X64" s="20"/>
      <c r="Y64" s="20"/>
      <c r="Z64" s="20"/>
      <c r="AA64" s="48">
        <f>AI64*$D64</f>
        <v>0</v>
      </c>
      <c r="AB64" s="20"/>
      <c r="AC64" s="48"/>
      <c r="AD64" s="48"/>
      <c r="AE64" s="48"/>
      <c r="AF64" s="48"/>
      <c r="AG64" s="48"/>
      <c r="AH64" s="48"/>
      <c r="AI64" s="48">
        <v>1</v>
      </c>
      <c r="AJ64" s="48"/>
      <c r="AK64" s="9"/>
      <c r="AL64" s="21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9"/>
      <c r="BM64" s="51"/>
      <c r="BN64" s="74">
        <f t="shared" si="26"/>
        <v>0</v>
      </c>
      <c r="BO64" s="74"/>
      <c r="BP64" s="74">
        <v>7</v>
      </c>
      <c r="BR64" s="98">
        <v>3.1</v>
      </c>
      <c r="BS64" s="98">
        <f t="shared" si="24"/>
        <v>0</v>
      </c>
    </row>
    <row r="65" spans="1:71" s="1" customFormat="1" ht="20.100000000000001" customHeight="1">
      <c r="A65" s="266" t="s">
        <v>322</v>
      </c>
      <c r="B65" s="18" t="s">
        <v>337</v>
      </c>
      <c r="C65" s="19">
        <v>1</v>
      </c>
      <c r="D65" s="107">
        <f t="shared" si="22"/>
        <v>0</v>
      </c>
      <c r="E65" s="8">
        <v>242.5</v>
      </c>
      <c r="F65" s="8">
        <f t="shared" si="23"/>
        <v>0</v>
      </c>
      <c r="G65" s="9"/>
      <c r="H65" s="205"/>
      <c r="I65" s="206"/>
      <c r="J65" s="207"/>
      <c r="K65" s="208"/>
      <c r="L65" s="209"/>
      <c r="M65" s="210"/>
      <c r="N65" s="191"/>
      <c r="O65" s="192"/>
      <c r="P65" s="211"/>
      <c r="Q65" s="212"/>
      <c r="R65" s="213"/>
      <c r="S65" s="214"/>
      <c r="T65" s="9"/>
      <c r="U65" s="20"/>
      <c r="V65" s="20"/>
      <c r="W65" s="20"/>
      <c r="X65" s="20"/>
      <c r="Y65" s="20"/>
      <c r="Z65" s="20"/>
      <c r="AA65" s="48">
        <f t="shared" ref="AA65:AB72" si="27">AI65*$D65</f>
        <v>0</v>
      </c>
      <c r="AB65" s="20"/>
      <c r="AC65" s="48"/>
      <c r="AD65" s="48"/>
      <c r="AE65" s="48"/>
      <c r="AF65" s="48"/>
      <c r="AG65" s="48"/>
      <c r="AH65" s="48"/>
      <c r="AI65" s="48">
        <v>1</v>
      </c>
      <c r="AJ65" s="48"/>
      <c r="AK65" s="9"/>
      <c r="AL65" s="21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9"/>
      <c r="BM65" s="51"/>
      <c r="BN65" s="74">
        <f t="shared" si="26"/>
        <v>0</v>
      </c>
      <c r="BO65" s="74"/>
      <c r="BP65" s="74">
        <v>7</v>
      </c>
      <c r="BR65" s="98">
        <v>3.5</v>
      </c>
      <c r="BS65" s="98">
        <f t="shared" si="24"/>
        <v>0</v>
      </c>
    </row>
    <row r="66" spans="1:71" s="1" customFormat="1" ht="20.100000000000001" customHeight="1">
      <c r="A66" s="266" t="s">
        <v>323</v>
      </c>
      <c r="B66" s="18" t="s">
        <v>337</v>
      </c>
      <c r="C66" s="19">
        <v>1</v>
      </c>
      <c r="D66" s="107">
        <f t="shared" si="22"/>
        <v>0</v>
      </c>
      <c r="E66" s="8">
        <v>242.5</v>
      </c>
      <c r="F66" s="8">
        <f t="shared" si="23"/>
        <v>0</v>
      </c>
      <c r="G66" s="9"/>
      <c r="H66" s="205"/>
      <c r="I66" s="206"/>
      <c r="J66" s="207"/>
      <c r="K66" s="208"/>
      <c r="L66" s="209"/>
      <c r="M66" s="210"/>
      <c r="N66" s="191"/>
      <c r="O66" s="192"/>
      <c r="P66" s="211"/>
      <c r="Q66" s="212"/>
      <c r="R66" s="213"/>
      <c r="S66" s="214"/>
      <c r="T66" s="9"/>
      <c r="U66" s="20"/>
      <c r="V66" s="20"/>
      <c r="W66" s="20"/>
      <c r="X66" s="20"/>
      <c r="Y66" s="20"/>
      <c r="Z66" s="20"/>
      <c r="AA66" s="48">
        <f t="shared" si="27"/>
        <v>0</v>
      </c>
      <c r="AB66" s="20"/>
      <c r="AC66" s="48"/>
      <c r="AD66" s="48"/>
      <c r="AE66" s="48"/>
      <c r="AF66" s="48"/>
      <c r="AG66" s="48"/>
      <c r="AH66" s="48"/>
      <c r="AI66" s="48">
        <v>1</v>
      </c>
      <c r="AJ66" s="48"/>
      <c r="AK66" s="9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9"/>
      <c r="BM66" s="51"/>
      <c r="BN66" s="74">
        <f t="shared" si="26"/>
        <v>0</v>
      </c>
      <c r="BO66" s="74"/>
      <c r="BP66" s="74">
        <v>7</v>
      </c>
      <c r="BR66" s="98">
        <v>3.7</v>
      </c>
      <c r="BS66" s="98">
        <f t="shared" si="24"/>
        <v>0</v>
      </c>
    </row>
    <row r="67" spans="1:71" s="1" customFormat="1" ht="20.100000000000001" customHeight="1">
      <c r="A67" s="217" t="s">
        <v>276</v>
      </c>
      <c r="B67" s="18" t="s">
        <v>337</v>
      </c>
      <c r="C67" s="19">
        <v>5</v>
      </c>
      <c r="D67" s="107">
        <f t="shared" si="22"/>
        <v>0</v>
      </c>
      <c r="E67" s="8">
        <v>1145</v>
      </c>
      <c r="F67" s="8">
        <f t="shared" si="23"/>
        <v>0</v>
      </c>
      <c r="G67" s="9"/>
      <c r="H67" s="205"/>
      <c r="I67" s="206"/>
      <c r="J67" s="207"/>
      <c r="K67" s="208"/>
      <c r="L67" s="209"/>
      <c r="M67" s="210"/>
      <c r="N67" s="191"/>
      <c r="O67" s="192"/>
      <c r="P67" s="211"/>
      <c r="Q67" s="212"/>
      <c r="R67" s="213"/>
      <c r="S67" s="214"/>
      <c r="T67" s="9"/>
      <c r="U67" s="20"/>
      <c r="V67" s="20"/>
      <c r="W67" s="20"/>
      <c r="X67" s="20"/>
      <c r="Y67" s="20"/>
      <c r="Z67" s="20"/>
      <c r="AA67" s="48">
        <f t="shared" si="27"/>
        <v>0</v>
      </c>
      <c r="AB67" s="20"/>
      <c r="AC67" s="48"/>
      <c r="AD67" s="48"/>
      <c r="AE67" s="48"/>
      <c r="AF67" s="48"/>
      <c r="AG67" s="48"/>
      <c r="AH67" s="48"/>
      <c r="AI67" s="48">
        <v>5</v>
      </c>
      <c r="AJ67" s="48"/>
      <c r="AK67" s="9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9"/>
      <c r="BM67" s="51"/>
      <c r="BN67" s="74">
        <f t="shared" si="26"/>
        <v>0</v>
      </c>
      <c r="BO67" s="74"/>
      <c r="BP67" s="74">
        <v>35</v>
      </c>
      <c r="BR67" s="98">
        <v>16</v>
      </c>
      <c r="BS67" s="98">
        <f t="shared" si="24"/>
        <v>0</v>
      </c>
    </row>
    <row r="68" spans="1:71" s="1" customFormat="1" ht="20.100000000000001" customHeight="1">
      <c r="A68" s="217" t="s">
        <v>277</v>
      </c>
      <c r="B68" s="18" t="s">
        <v>256</v>
      </c>
      <c r="C68" s="19">
        <v>25</v>
      </c>
      <c r="D68" s="107">
        <f t="shared" si="22"/>
        <v>0</v>
      </c>
      <c r="E68" s="8">
        <v>2570</v>
      </c>
      <c r="F68" s="8">
        <f t="shared" si="23"/>
        <v>0</v>
      </c>
      <c r="G68" s="9"/>
      <c r="H68" s="205"/>
      <c r="I68" s="206"/>
      <c r="J68" s="207"/>
      <c r="K68" s="208"/>
      <c r="L68" s="20"/>
      <c r="M68" s="20"/>
      <c r="N68" s="191"/>
      <c r="O68" s="192"/>
      <c r="P68" s="20"/>
      <c r="Q68" s="212"/>
      <c r="R68" s="213"/>
      <c r="S68" s="214"/>
      <c r="T68" s="9"/>
      <c r="U68" s="20"/>
      <c r="V68" s="48">
        <f>AD68*$D68</f>
        <v>0</v>
      </c>
      <c r="W68" s="48">
        <f>AE68*$D68</f>
        <v>0</v>
      </c>
      <c r="X68" s="48">
        <f>AF68*$D68</f>
        <v>0</v>
      </c>
      <c r="Y68" s="48">
        <f>AG68*$D68</f>
        <v>0</v>
      </c>
      <c r="Z68" s="20"/>
      <c r="AA68" s="48">
        <f t="shared" si="27"/>
        <v>0</v>
      </c>
      <c r="AB68" s="20"/>
      <c r="AC68" s="48"/>
      <c r="AD68" s="48">
        <v>5</v>
      </c>
      <c r="AE68" s="48">
        <v>5</v>
      </c>
      <c r="AF68" s="48">
        <v>5</v>
      </c>
      <c r="AG68" s="48">
        <v>5</v>
      </c>
      <c r="AH68" s="48"/>
      <c r="AI68" s="48">
        <v>5</v>
      </c>
      <c r="AJ68" s="48"/>
      <c r="AK68" s="9"/>
      <c r="AL68" s="21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9"/>
      <c r="BM68" s="74">
        <f>BO68*D68</f>
        <v>0</v>
      </c>
      <c r="BN68" s="74">
        <f t="shared" si="26"/>
        <v>0</v>
      </c>
      <c r="BO68" s="74">
        <v>65</v>
      </c>
      <c r="BP68" s="74">
        <v>35</v>
      </c>
      <c r="BR68" s="98">
        <v>26.4</v>
      </c>
      <c r="BS68" s="98">
        <f t="shared" si="24"/>
        <v>0</v>
      </c>
    </row>
    <row r="69" spans="1:71" s="1" customFormat="1" ht="20.100000000000001" customHeight="1">
      <c r="A69" s="266" t="s">
        <v>358</v>
      </c>
      <c r="B69" s="18" t="s">
        <v>332</v>
      </c>
      <c r="C69" s="19">
        <v>1</v>
      </c>
      <c r="D69" s="107">
        <f t="shared" si="22"/>
        <v>0</v>
      </c>
      <c r="E69" s="8">
        <v>422.5</v>
      </c>
      <c r="F69" s="8">
        <f t="shared" si="23"/>
        <v>0</v>
      </c>
      <c r="G69" s="9"/>
      <c r="H69" s="205"/>
      <c r="I69" s="206"/>
      <c r="J69" s="207"/>
      <c r="K69" s="208"/>
      <c r="L69" s="209"/>
      <c r="M69" s="210"/>
      <c r="N69" s="191"/>
      <c r="O69" s="192"/>
      <c r="P69" s="211"/>
      <c r="Q69" s="212"/>
      <c r="R69" s="213"/>
      <c r="S69" s="214"/>
      <c r="T69" s="9"/>
      <c r="U69" s="20"/>
      <c r="V69" s="20"/>
      <c r="W69" s="20"/>
      <c r="X69" s="20"/>
      <c r="Y69" s="20"/>
      <c r="Z69" s="20"/>
      <c r="AA69" s="20"/>
      <c r="AB69" s="48">
        <f t="shared" si="27"/>
        <v>0</v>
      </c>
      <c r="AC69" s="48"/>
      <c r="AD69" s="48"/>
      <c r="AE69" s="48"/>
      <c r="AF69" s="48"/>
      <c r="AG69" s="48"/>
      <c r="AH69" s="48"/>
      <c r="AI69" s="48"/>
      <c r="AJ69" s="48">
        <v>1</v>
      </c>
      <c r="AK69" s="9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9"/>
      <c r="BM69" s="74"/>
      <c r="BN69" s="74">
        <f t="shared" si="26"/>
        <v>0</v>
      </c>
      <c r="BO69" s="74"/>
      <c r="BP69" s="74">
        <v>7</v>
      </c>
      <c r="BR69" s="98">
        <v>6.45</v>
      </c>
      <c r="BS69" s="98">
        <f t="shared" si="24"/>
        <v>0</v>
      </c>
    </row>
    <row r="70" spans="1:71" s="1" customFormat="1" ht="20.100000000000001" customHeight="1">
      <c r="A70" s="266" t="s">
        <v>357</v>
      </c>
      <c r="B70" s="18" t="s">
        <v>332</v>
      </c>
      <c r="C70" s="19">
        <v>1</v>
      </c>
      <c r="D70" s="107">
        <f t="shared" si="22"/>
        <v>0</v>
      </c>
      <c r="E70" s="8">
        <v>435</v>
      </c>
      <c r="F70" s="8">
        <f t="shared" si="23"/>
        <v>0</v>
      </c>
      <c r="G70" s="9"/>
      <c r="H70" s="205"/>
      <c r="I70" s="206"/>
      <c r="J70" s="207"/>
      <c r="K70" s="208"/>
      <c r="L70" s="209"/>
      <c r="M70" s="210"/>
      <c r="N70" s="191"/>
      <c r="O70" s="192"/>
      <c r="P70" s="211"/>
      <c r="Q70" s="212"/>
      <c r="R70" s="213"/>
      <c r="S70" s="214"/>
      <c r="T70" s="9"/>
      <c r="U70" s="20"/>
      <c r="V70" s="20"/>
      <c r="W70" s="20"/>
      <c r="X70" s="20"/>
      <c r="Y70" s="20"/>
      <c r="Z70" s="20"/>
      <c r="AA70" s="20"/>
      <c r="AB70" s="48">
        <f t="shared" si="27"/>
        <v>0</v>
      </c>
      <c r="AC70" s="48"/>
      <c r="AD70" s="48"/>
      <c r="AE70" s="48"/>
      <c r="AF70" s="48"/>
      <c r="AG70" s="48"/>
      <c r="AH70" s="48"/>
      <c r="AI70" s="48"/>
      <c r="AJ70" s="48">
        <v>1</v>
      </c>
      <c r="AK70" s="9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9"/>
      <c r="BM70" s="74"/>
      <c r="BN70" s="74">
        <f t="shared" si="26"/>
        <v>0</v>
      </c>
      <c r="BO70" s="74"/>
      <c r="BP70" s="74">
        <v>7</v>
      </c>
      <c r="BR70" s="98">
        <v>10.3</v>
      </c>
      <c r="BS70" s="98">
        <f t="shared" si="24"/>
        <v>0</v>
      </c>
    </row>
    <row r="71" spans="1:71" s="1" customFormat="1" ht="20.100000000000001" customHeight="1">
      <c r="A71" s="266" t="s">
        <v>663</v>
      </c>
      <c r="B71" s="18" t="s">
        <v>331</v>
      </c>
      <c r="C71" s="19">
        <v>1</v>
      </c>
      <c r="D71" s="107">
        <f t="shared" si="22"/>
        <v>0</v>
      </c>
      <c r="E71" s="8">
        <v>535</v>
      </c>
      <c r="F71" s="8">
        <f t="shared" si="23"/>
        <v>0</v>
      </c>
      <c r="G71" s="9"/>
      <c r="H71" s="205"/>
      <c r="I71" s="206"/>
      <c r="J71" s="207"/>
      <c r="K71" s="208"/>
      <c r="L71" s="209"/>
      <c r="M71" s="210"/>
      <c r="N71" s="191"/>
      <c r="O71" s="192"/>
      <c r="P71" s="211"/>
      <c r="Q71" s="212"/>
      <c r="R71" s="213"/>
      <c r="S71" s="214"/>
      <c r="T71" s="9"/>
      <c r="U71" s="20"/>
      <c r="V71" s="20"/>
      <c r="W71" s="20"/>
      <c r="X71" s="20"/>
      <c r="Y71" s="20"/>
      <c r="Z71" s="20"/>
      <c r="AA71" s="20"/>
      <c r="AB71" s="48">
        <f t="shared" si="27"/>
        <v>0</v>
      </c>
      <c r="AC71" s="48"/>
      <c r="AD71" s="48"/>
      <c r="AE71" s="48"/>
      <c r="AF71" s="48"/>
      <c r="AG71" s="48"/>
      <c r="AH71" s="48"/>
      <c r="AI71" s="48"/>
      <c r="AJ71" s="48">
        <v>1</v>
      </c>
      <c r="AK71" s="9"/>
      <c r="AL71" s="21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9"/>
      <c r="BM71" s="74"/>
      <c r="BN71" s="74">
        <f t="shared" si="26"/>
        <v>0</v>
      </c>
      <c r="BO71" s="74"/>
      <c r="BP71" s="74">
        <v>9</v>
      </c>
      <c r="BR71" s="98">
        <v>17.2</v>
      </c>
      <c r="BS71" s="98">
        <f t="shared" si="24"/>
        <v>0</v>
      </c>
    </row>
    <row r="72" spans="1:71" s="1" customFormat="1" ht="20.100000000000001" customHeight="1">
      <c r="A72" s="266" t="s">
        <v>664</v>
      </c>
      <c r="B72" s="18" t="s">
        <v>331</v>
      </c>
      <c r="C72" s="19">
        <v>1</v>
      </c>
      <c r="D72" s="107">
        <f t="shared" si="22"/>
        <v>0</v>
      </c>
      <c r="E72" s="8">
        <v>565</v>
      </c>
      <c r="F72" s="8">
        <f t="shared" si="23"/>
        <v>0</v>
      </c>
      <c r="G72" s="9"/>
      <c r="H72" s="205"/>
      <c r="I72" s="206"/>
      <c r="J72" s="207"/>
      <c r="K72" s="208"/>
      <c r="L72" s="209"/>
      <c r="M72" s="210"/>
      <c r="N72" s="191"/>
      <c r="O72" s="192"/>
      <c r="P72" s="211"/>
      <c r="Q72" s="212"/>
      <c r="R72" s="213"/>
      <c r="S72" s="214"/>
      <c r="T72" s="9"/>
      <c r="U72" s="20"/>
      <c r="V72" s="20"/>
      <c r="W72" s="20"/>
      <c r="X72" s="20"/>
      <c r="Y72" s="20"/>
      <c r="Z72" s="20"/>
      <c r="AA72" s="20"/>
      <c r="AB72" s="48">
        <f t="shared" si="27"/>
        <v>0</v>
      </c>
      <c r="AC72" s="48"/>
      <c r="AD72" s="48"/>
      <c r="AE72" s="48"/>
      <c r="AF72" s="48"/>
      <c r="AG72" s="48"/>
      <c r="AH72" s="48"/>
      <c r="AI72" s="48"/>
      <c r="AJ72" s="48">
        <v>1</v>
      </c>
      <c r="AK72" s="9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9"/>
      <c r="BM72" s="74"/>
      <c r="BN72" s="74">
        <f t="shared" si="26"/>
        <v>0</v>
      </c>
      <c r="BO72" s="74"/>
      <c r="BP72" s="74">
        <v>9</v>
      </c>
      <c r="BR72" s="98">
        <v>18.100000000000001</v>
      </c>
      <c r="BS72" s="98">
        <f t="shared" si="24"/>
        <v>0</v>
      </c>
    </row>
    <row r="73" spans="1:71" s="1" customFormat="1" ht="20.100000000000001" customHeight="1">
      <c r="A73" s="266" t="s">
        <v>665</v>
      </c>
      <c r="B73" s="18" t="s">
        <v>21</v>
      </c>
      <c r="C73" s="19">
        <v>5</v>
      </c>
      <c r="D73" s="107">
        <f t="shared" si="22"/>
        <v>0</v>
      </c>
      <c r="E73" s="8">
        <v>57.5</v>
      </c>
      <c r="F73" s="8">
        <f t="shared" si="23"/>
        <v>0</v>
      </c>
      <c r="G73" s="9"/>
      <c r="H73" s="205"/>
      <c r="I73" s="206"/>
      <c r="J73" s="207"/>
      <c r="K73" s="208"/>
      <c r="L73" s="20"/>
      <c r="M73" s="20"/>
      <c r="N73" s="191"/>
      <c r="O73" s="192"/>
      <c r="P73" s="20"/>
      <c r="Q73" s="212"/>
      <c r="R73" s="213"/>
      <c r="S73" s="214"/>
      <c r="T73" s="9"/>
      <c r="U73" s="20"/>
      <c r="V73" s="20"/>
      <c r="W73" s="48">
        <f>AE73*$D73</f>
        <v>0</v>
      </c>
      <c r="X73" s="20"/>
      <c r="Y73" s="20"/>
      <c r="Z73" s="20"/>
      <c r="AA73" s="20"/>
      <c r="AB73" s="20"/>
      <c r="AC73" s="48"/>
      <c r="AD73" s="48"/>
      <c r="AE73" s="48">
        <v>5</v>
      </c>
      <c r="AF73" s="48"/>
      <c r="AG73" s="48"/>
      <c r="AH73" s="48"/>
      <c r="AI73" s="48"/>
      <c r="AJ73" s="48"/>
      <c r="AK73" s="9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9"/>
      <c r="BM73" s="74">
        <f>BO73*D73</f>
        <v>0</v>
      </c>
      <c r="BN73" s="74"/>
      <c r="BO73" s="74">
        <v>10</v>
      </c>
      <c r="BP73" s="74"/>
      <c r="BR73" s="98">
        <v>0.2</v>
      </c>
      <c r="BS73" s="98">
        <f t="shared" si="24"/>
        <v>0</v>
      </c>
    </row>
    <row r="74" spans="1:71" s="1" customFormat="1" ht="20.100000000000001" customHeight="1">
      <c r="A74" s="266" t="s">
        <v>666</v>
      </c>
      <c r="B74" s="18" t="s">
        <v>22</v>
      </c>
      <c r="C74" s="19">
        <v>5</v>
      </c>
      <c r="D74" s="107">
        <f t="shared" si="22"/>
        <v>0</v>
      </c>
      <c r="E74" s="8">
        <v>92.5</v>
      </c>
      <c r="F74" s="8">
        <f t="shared" si="23"/>
        <v>0</v>
      </c>
      <c r="G74" s="9"/>
      <c r="H74" s="205"/>
      <c r="I74" s="206"/>
      <c r="J74" s="207"/>
      <c r="K74" s="208"/>
      <c r="L74" s="20"/>
      <c r="M74" s="20"/>
      <c r="N74" s="191"/>
      <c r="O74" s="192"/>
      <c r="P74" s="20"/>
      <c r="Q74" s="212"/>
      <c r="R74" s="213"/>
      <c r="S74" s="214"/>
      <c r="T74" s="9"/>
      <c r="U74" s="20"/>
      <c r="V74" s="20"/>
      <c r="W74" s="20"/>
      <c r="X74" s="48">
        <f>AF74*$D74</f>
        <v>0</v>
      </c>
      <c r="Y74" s="20"/>
      <c r="Z74" s="20"/>
      <c r="AA74" s="20"/>
      <c r="AB74" s="20"/>
      <c r="AC74" s="48"/>
      <c r="AD74" s="48"/>
      <c r="AE74" s="48"/>
      <c r="AF74" s="48">
        <v>5</v>
      </c>
      <c r="AG74" s="48"/>
      <c r="AH74" s="48"/>
      <c r="AI74" s="48"/>
      <c r="AJ74" s="48"/>
      <c r="AK74" s="9"/>
      <c r="AL74" s="21"/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9"/>
      <c r="BM74" s="74">
        <f>BO74*D74</f>
        <v>0</v>
      </c>
      <c r="BN74" s="74"/>
      <c r="BO74" s="74">
        <v>20</v>
      </c>
      <c r="BP74" s="74"/>
      <c r="BR74" s="98">
        <v>1</v>
      </c>
      <c r="BS74" s="98">
        <f t="shared" si="24"/>
        <v>0</v>
      </c>
    </row>
    <row r="75" spans="1:71" s="1" customFormat="1" ht="20.100000000000001" customHeight="1">
      <c r="A75" s="266" t="s">
        <v>356</v>
      </c>
      <c r="B75" s="18" t="s">
        <v>6</v>
      </c>
      <c r="C75" s="19">
        <v>5</v>
      </c>
      <c r="D75" s="107">
        <f t="shared" si="22"/>
        <v>0</v>
      </c>
      <c r="E75" s="8">
        <v>700</v>
      </c>
      <c r="F75" s="8">
        <f t="shared" si="23"/>
        <v>0</v>
      </c>
      <c r="G75" s="9"/>
      <c r="H75" s="205"/>
      <c r="I75" s="206"/>
      <c r="J75" s="207"/>
      <c r="K75" s="208"/>
      <c r="L75" s="209"/>
      <c r="M75" s="210"/>
      <c r="N75" s="191"/>
      <c r="O75" s="192"/>
      <c r="P75" s="211"/>
      <c r="Q75" s="212"/>
      <c r="R75" s="213"/>
      <c r="S75" s="214"/>
      <c r="T75" s="9"/>
      <c r="U75" s="20"/>
      <c r="V75" s="20"/>
      <c r="W75" s="20"/>
      <c r="X75" s="20"/>
      <c r="Y75" s="20"/>
      <c r="Z75" s="48">
        <f>AH75*$D75</f>
        <v>0</v>
      </c>
      <c r="AA75" s="20"/>
      <c r="AB75" s="20"/>
      <c r="AC75" s="48"/>
      <c r="AD75" s="48"/>
      <c r="AE75" s="48"/>
      <c r="AF75" s="48"/>
      <c r="AG75" s="48"/>
      <c r="AH75" s="48">
        <v>5</v>
      </c>
      <c r="AI75" s="48"/>
      <c r="AJ75" s="48"/>
      <c r="AK75" s="9"/>
      <c r="AL75" s="21"/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9"/>
      <c r="BM75" s="74">
        <f>BO75*D75</f>
        <v>0</v>
      </c>
      <c r="BN75" s="74"/>
      <c r="BO75" s="74">
        <v>20</v>
      </c>
      <c r="BP75" s="74"/>
      <c r="BR75" s="98">
        <v>3.9</v>
      </c>
      <c r="BS75" s="98">
        <f t="shared" si="24"/>
        <v>0</v>
      </c>
    </row>
    <row r="76" spans="1:71" s="1" customFormat="1" ht="20.100000000000001" customHeight="1">
      <c r="A76" s="217" t="s">
        <v>355</v>
      </c>
      <c r="B76" s="18" t="s">
        <v>338</v>
      </c>
      <c r="C76" s="19">
        <v>1</v>
      </c>
      <c r="D76" s="107">
        <f t="shared" si="22"/>
        <v>0</v>
      </c>
      <c r="E76" s="8">
        <v>185</v>
      </c>
      <c r="F76" s="8">
        <f t="shared" si="23"/>
        <v>0</v>
      </c>
      <c r="G76" s="9"/>
      <c r="H76" s="205"/>
      <c r="I76" s="206"/>
      <c r="J76" s="207"/>
      <c r="K76" s="208"/>
      <c r="L76" s="209"/>
      <c r="M76" s="210"/>
      <c r="N76" s="191"/>
      <c r="O76" s="192"/>
      <c r="P76" s="211"/>
      <c r="Q76" s="212"/>
      <c r="R76" s="213"/>
      <c r="S76" s="214"/>
      <c r="T76" s="9"/>
      <c r="U76" s="20"/>
      <c r="V76" s="20"/>
      <c r="W76" s="20"/>
      <c r="X76" s="20"/>
      <c r="Y76" s="20"/>
      <c r="Z76" s="20"/>
      <c r="AA76" s="48">
        <f t="shared" ref="AA76:AA90" si="28">AI76*$D76</f>
        <v>0</v>
      </c>
      <c r="AB76" s="20"/>
      <c r="AC76" s="48"/>
      <c r="AD76" s="48"/>
      <c r="AE76" s="48"/>
      <c r="AF76" s="48"/>
      <c r="AG76" s="48"/>
      <c r="AH76" s="48"/>
      <c r="AI76" s="48">
        <v>1</v>
      </c>
      <c r="AJ76" s="48"/>
      <c r="AK76" s="9"/>
      <c r="AL76" s="21"/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9"/>
      <c r="BM76" s="74"/>
      <c r="BN76" s="74">
        <f t="shared" ref="BN76:BN92" si="29">BP76*D76</f>
        <v>0</v>
      </c>
      <c r="BO76" s="74"/>
      <c r="BP76" s="74">
        <v>4</v>
      </c>
      <c r="BR76" s="98">
        <v>1.5</v>
      </c>
      <c r="BS76" s="98">
        <f t="shared" si="24"/>
        <v>0</v>
      </c>
    </row>
    <row r="77" spans="1:71" s="1" customFormat="1" ht="20.100000000000001" customHeight="1">
      <c r="A77" s="217" t="s">
        <v>354</v>
      </c>
      <c r="B77" s="18" t="s">
        <v>339</v>
      </c>
      <c r="C77" s="19">
        <v>1</v>
      </c>
      <c r="D77" s="107">
        <f t="shared" si="22"/>
        <v>0</v>
      </c>
      <c r="E77" s="8">
        <v>187.5</v>
      </c>
      <c r="F77" s="8">
        <f t="shared" si="23"/>
        <v>0</v>
      </c>
      <c r="G77" s="9"/>
      <c r="H77" s="205"/>
      <c r="I77" s="206"/>
      <c r="J77" s="207"/>
      <c r="K77" s="208"/>
      <c r="L77" s="209"/>
      <c r="M77" s="210"/>
      <c r="N77" s="191"/>
      <c r="O77" s="192"/>
      <c r="P77" s="211"/>
      <c r="Q77" s="212"/>
      <c r="R77" s="213"/>
      <c r="S77" s="214"/>
      <c r="T77" s="9"/>
      <c r="U77" s="20"/>
      <c r="V77" s="20"/>
      <c r="W77" s="20"/>
      <c r="X77" s="20"/>
      <c r="Y77" s="20"/>
      <c r="Z77" s="20"/>
      <c r="AA77" s="48">
        <f t="shared" si="28"/>
        <v>0</v>
      </c>
      <c r="AB77" s="20"/>
      <c r="AC77" s="48"/>
      <c r="AD77" s="48"/>
      <c r="AE77" s="48"/>
      <c r="AF77" s="48"/>
      <c r="AG77" s="48"/>
      <c r="AH77" s="48"/>
      <c r="AI77" s="48">
        <v>1</v>
      </c>
      <c r="AJ77" s="48"/>
      <c r="AK77" s="9"/>
      <c r="AL77" s="21"/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9"/>
      <c r="BM77" s="74"/>
      <c r="BN77" s="74">
        <f t="shared" si="29"/>
        <v>0</v>
      </c>
      <c r="BO77" s="74"/>
      <c r="BP77" s="74">
        <v>4</v>
      </c>
      <c r="BR77" s="98">
        <v>1.9</v>
      </c>
      <c r="BS77" s="98">
        <f t="shared" si="24"/>
        <v>0</v>
      </c>
    </row>
    <row r="78" spans="1:71" s="1" customFormat="1" ht="20.100000000000001" customHeight="1">
      <c r="A78" s="217" t="s">
        <v>353</v>
      </c>
      <c r="B78" s="18" t="s">
        <v>340</v>
      </c>
      <c r="C78" s="19">
        <v>1</v>
      </c>
      <c r="D78" s="107">
        <f t="shared" si="22"/>
        <v>0</v>
      </c>
      <c r="E78" s="8">
        <v>187.5</v>
      </c>
      <c r="F78" s="8">
        <f t="shared" si="23"/>
        <v>0</v>
      </c>
      <c r="G78" s="9"/>
      <c r="H78" s="205"/>
      <c r="I78" s="206"/>
      <c r="J78" s="207"/>
      <c r="K78" s="208"/>
      <c r="L78" s="209"/>
      <c r="M78" s="210"/>
      <c r="N78" s="191"/>
      <c r="O78" s="192"/>
      <c r="P78" s="211"/>
      <c r="Q78" s="212"/>
      <c r="R78" s="213"/>
      <c r="S78" s="214"/>
      <c r="T78" s="9"/>
      <c r="U78" s="20"/>
      <c r="V78" s="20"/>
      <c r="W78" s="20"/>
      <c r="X78" s="20"/>
      <c r="Y78" s="20"/>
      <c r="Z78" s="20"/>
      <c r="AA78" s="48">
        <f t="shared" si="28"/>
        <v>0</v>
      </c>
      <c r="AB78" s="20"/>
      <c r="AC78" s="48"/>
      <c r="AD78" s="48"/>
      <c r="AE78" s="48"/>
      <c r="AF78" s="48"/>
      <c r="AG78" s="48"/>
      <c r="AH78" s="48"/>
      <c r="AI78" s="48">
        <v>1</v>
      </c>
      <c r="AJ78" s="48"/>
      <c r="AK78" s="9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9"/>
      <c r="BM78" s="74"/>
      <c r="BN78" s="74">
        <f t="shared" si="29"/>
        <v>0</v>
      </c>
      <c r="BO78" s="74"/>
      <c r="BP78" s="74">
        <v>4</v>
      </c>
      <c r="BR78" s="98">
        <v>1.6</v>
      </c>
      <c r="BS78" s="98">
        <f t="shared" si="24"/>
        <v>0</v>
      </c>
    </row>
    <row r="79" spans="1:71" s="1" customFormat="1" ht="20.100000000000001" customHeight="1">
      <c r="A79" s="217" t="s">
        <v>352</v>
      </c>
      <c r="B79" s="18" t="s">
        <v>405</v>
      </c>
      <c r="C79" s="19">
        <v>1</v>
      </c>
      <c r="D79" s="107">
        <f t="shared" si="22"/>
        <v>0</v>
      </c>
      <c r="E79" s="8">
        <v>187.5</v>
      </c>
      <c r="F79" s="8">
        <f t="shared" si="23"/>
        <v>0</v>
      </c>
      <c r="G79" s="9"/>
      <c r="H79" s="205"/>
      <c r="I79" s="206"/>
      <c r="J79" s="207"/>
      <c r="K79" s="208"/>
      <c r="L79" s="209"/>
      <c r="M79" s="210"/>
      <c r="N79" s="191"/>
      <c r="O79" s="192"/>
      <c r="P79" s="211"/>
      <c r="Q79" s="212"/>
      <c r="R79" s="213"/>
      <c r="S79" s="214"/>
      <c r="T79" s="9"/>
      <c r="U79" s="20"/>
      <c r="V79" s="20"/>
      <c r="W79" s="20"/>
      <c r="X79" s="20"/>
      <c r="Y79" s="20"/>
      <c r="Z79" s="20"/>
      <c r="AA79" s="48">
        <f t="shared" si="28"/>
        <v>0</v>
      </c>
      <c r="AB79" s="20"/>
      <c r="AC79" s="48"/>
      <c r="AD79" s="48"/>
      <c r="AE79" s="48"/>
      <c r="AF79" s="48"/>
      <c r="AG79" s="48"/>
      <c r="AH79" s="48"/>
      <c r="AI79" s="48">
        <v>1</v>
      </c>
      <c r="AJ79" s="48"/>
      <c r="AK79" s="9"/>
      <c r="AL79" s="21"/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9"/>
      <c r="BM79" s="74"/>
      <c r="BN79" s="74">
        <f t="shared" si="29"/>
        <v>0</v>
      </c>
      <c r="BO79" s="74"/>
      <c r="BP79" s="74">
        <v>4</v>
      </c>
      <c r="BR79" s="98">
        <v>1.9</v>
      </c>
      <c r="BS79" s="98">
        <f t="shared" si="24"/>
        <v>0</v>
      </c>
    </row>
    <row r="80" spans="1:71" s="1" customFormat="1" ht="20.100000000000001" customHeight="1">
      <c r="A80" s="217" t="s">
        <v>677</v>
      </c>
      <c r="B80" s="18" t="s">
        <v>341</v>
      </c>
      <c r="C80" s="19">
        <v>1</v>
      </c>
      <c r="D80" s="107">
        <f t="shared" si="22"/>
        <v>0</v>
      </c>
      <c r="E80" s="8">
        <v>197.5</v>
      </c>
      <c r="F80" s="8">
        <f t="shared" si="23"/>
        <v>0</v>
      </c>
      <c r="G80" s="9"/>
      <c r="H80" s="205"/>
      <c r="I80" s="206"/>
      <c r="J80" s="207"/>
      <c r="K80" s="208"/>
      <c r="L80" s="209"/>
      <c r="M80" s="210"/>
      <c r="N80" s="191"/>
      <c r="O80" s="192"/>
      <c r="P80" s="211"/>
      <c r="Q80" s="212"/>
      <c r="R80" s="213"/>
      <c r="S80" s="214"/>
      <c r="T80" s="9"/>
      <c r="U80" s="20"/>
      <c r="V80" s="20"/>
      <c r="W80" s="20"/>
      <c r="X80" s="20"/>
      <c r="Y80" s="20"/>
      <c r="Z80" s="20"/>
      <c r="AA80" s="48">
        <f t="shared" si="28"/>
        <v>0</v>
      </c>
      <c r="AB80" s="20"/>
      <c r="AC80" s="48"/>
      <c r="AD80" s="48"/>
      <c r="AE80" s="48"/>
      <c r="AF80" s="48"/>
      <c r="AG80" s="48"/>
      <c r="AH80" s="48"/>
      <c r="AI80" s="48">
        <v>1</v>
      </c>
      <c r="AJ80" s="48"/>
      <c r="AK80" s="9"/>
      <c r="AL80" s="21"/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9"/>
      <c r="BM80" s="74"/>
      <c r="BN80" s="74">
        <f t="shared" si="29"/>
        <v>0</v>
      </c>
      <c r="BO80" s="74"/>
      <c r="BP80" s="74">
        <v>4</v>
      </c>
      <c r="BR80" s="98">
        <v>1.9</v>
      </c>
      <c r="BS80" s="98">
        <f t="shared" si="24"/>
        <v>0</v>
      </c>
    </row>
    <row r="81" spans="1:71" s="1" customFormat="1" ht="20.100000000000001" customHeight="1">
      <c r="A81" s="266" t="s">
        <v>676</v>
      </c>
      <c r="B81" s="18" t="s">
        <v>24</v>
      </c>
      <c r="C81" s="19">
        <v>5</v>
      </c>
      <c r="D81" s="107">
        <f t="shared" si="22"/>
        <v>0</v>
      </c>
      <c r="E81" s="8">
        <v>907.5</v>
      </c>
      <c r="F81" s="8">
        <f t="shared" si="23"/>
        <v>0</v>
      </c>
      <c r="G81" s="9"/>
      <c r="H81" s="205"/>
      <c r="I81" s="206"/>
      <c r="J81" s="207"/>
      <c r="K81" s="208"/>
      <c r="L81" s="209"/>
      <c r="M81" s="210"/>
      <c r="N81" s="191"/>
      <c r="O81" s="192"/>
      <c r="P81" s="211"/>
      <c r="Q81" s="212"/>
      <c r="R81" s="213"/>
      <c r="S81" s="214"/>
      <c r="T81" s="9"/>
      <c r="U81" s="20"/>
      <c r="V81" s="20"/>
      <c r="W81" s="20"/>
      <c r="X81" s="20"/>
      <c r="Y81" s="20"/>
      <c r="Z81" s="20"/>
      <c r="AA81" s="48">
        <f t="shared" si="28"/>
        <v>0</v>
      </c>
      <c r="AB81" s="20"/>
      <c r="AC81" s="48"/>
      <c r="AD81" s="48"/>
      <c r="AE81" s="48"/>
      <c r="AF81" s="48"/>
      <c r="AG81" s="48"/>
      <c r="AH81" s="48"/>
      <c r="AI81" s="48">
        <v>5</v>
      </c>
      <c r="AJ81" s="48"/>
      <c r="AK81" s="9"/>
      <c r="AL81" s="21"/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9"/>
      <c r="BM81" s="74"/>
      <c r="BN81" s="74">
        <f t="shared" si="29"/>
        <v>0</v>
      </c>
      <c r="BO81" s="74"/>
      <c r="BP81" s="74">
        <v>20</v>
      </c>
      <c r="BR81" s="98">
        <v>8.8000000000000007</v>
      </c>
      <c r="BS81" s="98">
        <f t="shared" si="24"/>
        <v>0</v>
      </c>
    </row>
    <row r="82" spans="1:71" s="1" customFormat="1" ht="20.100000000000001" customHeight="1">
      <c r="A82" s="266" t="s">
        <v>667</v>
      </c>
      <c r="B82" s="18" t="s">
        <v>342</v>
      </c>
      <c r="C82" s="19">
        <v>1</v>
      </c>
      <c r="D82" s="107">
        <f t="shared" si="22"/>
        <v>0</v>
      </c>
      <c r="E82" s="8">
        <v>240</v>
      </c>
      <c r="F82" s="8">
        <f t="shared" si="23"/>
        <v>0</v>
      </c>
      <c r="G82" s="9"/>
      <c r="H82" s="205"/>
      <c r="I82" s="206"/>
      <c r="J82" s="207"/>
      <c r="K82" s="208"/>
      <c r="L82" s="209"/>
      <c r="M82" s="210"/>
      <c r="N82" s="191"/>
      <c r="O82" s="192"/>
      <c r="P82" s="211"/>
      <c r="Q82" s="212"/>
      <c r="R82" s="213"/>
      <c r="S82" s="214"/>
      <c r="T82" s="9"/>
      <c r="U82" s="20"/>
      <c r="V82" s="20"/>
      <c r="W82" s="20"/>
      <c r="X82" s="20"/>
      <c r="Y82" s="20"/>
      <c r="Z82" s="20"/>
      <c r="AA82" s="48">
        <f t="shared" si="28"/>
        <v>0</v>
      </c>
      <c r="AB82" s="20"/>
      <c r="AC82" s="48"/>
      <c r="AD82" s="48"/>
      <c r="AE82" s="48"/>
      <c r="AF82" s="48"/>
      <c r="AG82" s="48"/>
      <c r="AH82" s="48"/>
      <c r="AI82" s="48">
        <v>1</v>
      </c>
      <c r="AJ82" s="48"/>
      <c r="AK82" s="9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9"/>
      <c r="BM82" s="74"/>
      <c r="BN82" s="74">
        <f t="shared" si="29"/>
        <v>0</v>
      </c>
      <c r="BO82" s="74"/>
      <c r="BP82" s="74">
        <v>5</v>
      </c>
      <c r="BR82" s="98">
        <v>2</v>
      </c>
      <c r="BS82" s="98">
        <f t="shared" si="24"/>
        <v>0</v>
      </c>
    </row>
    <row r="83" spans="1:71" s="1" customFormat="1" ht="20.100000000000001" customHeight="1">
      <c r="A83" s="266" t="s">
        <v>668</v>
      </c>
      <c r="B83" s="18" t="s">
        <v>343</v>
      </c>
      <c r="C83" s="19">
        <v>1</v>
      </c>
      <c r="D83" s="107">
        <f t="shared" si="22"/>
        <v>0</v>
      </c>
      <c r="E83" s="8">
        <v>252.5</v>
      </c>
      <c r="F83" s="8">
        <f t="shared" si="23"/>
        <v>0</v>
      </c>
      <c r="G83" s="9"/>
      <c r="H83" s="205"/>
      <c r="I83" s="206"/>
      <c r="J83" s="207"/>
      <c r="K83" s="208"/>
      <c r="L83" s="209"/>
      <c r="M83" s="210"/>
      <c r="N83" s="191"/>
      <c r="O83" s="192"/>
      <c r="P83" s="211"/>
      <c r="Q83" s="212"/>
      <c r="R83" s="213"/>
      <c r="S83" s="214"/>
      <c r="T83" s="9"/>
      <c r="U83" s="20"/>
      <c r="V83" s="20"/>
      <c r="W83" s="20"/>
      <c r="X83" s="20"/>
      <c r="Y83" s="20"/>
      <c r="Z83" s="20"/>
      <c r="AA83" s="48">
        <f t="shared" si="28"/>
        <v>0</v>
      </c>
      <c r="AB83" s="20"/>
      <c r="AC83" s="48"/>
      <c r="AD83" s="48"/>
      <c r="AE83" s="48"/>
      <c r="AF83" s="48"/>
      <c r="AG83" s="48"/>
      <c r="AH83" s="48"/>
      <c r="AI83" s="48">
        <v>1</v>
      </c>
      <c r="AJ83" s="48"/>
      <c r="AK83" s="9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9"/>
      <c r="BM83" s="74"/>
      <c r="BN83" s="74">
        <f t="shared" si="29"/>
        <v>0</v>
      </c>
      <c r="BO83" s="74"/>
      <c r="BP83" s="74">
        <v>5</v>
      </c>
      <c r="BR83" s="98">
        <v>2.35</v>
      </c>
      <c r="BS83" s="98">
        <f t="shared" si="24"/>
        <v>0</v>
      </c>
    </row>
    <row r="84" spans="1:71" s="1" customFormat="1" ht="20.100000000000001" customHeight="1">
      <c r="A84" s="266" t="s">
        <v>669</v>
      </c>
      <c r="B84" s="18" t="s">
        <v>344</v>
      </c>
      <c r="C84" s="19">
        <v>1</v>
      </c>
      <c r="D84" s="107">
        <f t="shared" si="22"/>
        <v>0</v>
      </c>
      <c r="E84" s="8">
        <v>252.5</v>
      </c>
      <c r="F84" s="8">
        <f t="shared" si="23"/>
        <v>0</v>
      </c>
      <c r="G84" s="9"/>
      <c r="H84" s="205"/>
      <c r="I84" s="206"/>
      <c r="J84" s="207"/>
      <c r="K84" s="208"/>
      <c r="L84" s="209"/>
      <c r="M84" s="210"/>
      <c r="N84" s="191"/>
      <c r="O84" s="192"/>
      <c r="P84" s="211"/>
      <c r="Q84" s="212"/>
      <c r="R84" s="213"/>
      <c r="S84" s="214"/>
      <c r="T84" s="9"/>
      <c r="U84" s="20"/>
      <c r="V84" s="20"/>
      <c r="W84" s="20"/>
      <c r="X84" s="20"/>
      <c r="Y84" s="20"/>
      <c r="Z84" s="20"/>
      <c r="AA84" s="48">
        <f t="shared" si="28"/>
        <v>0</v>
      </c>
      <c r="AB84" s="20"/>
      <c r="AC84" s="48"/>
      <c r="AD84" s="48"/>
      <c r="AE84" s="48"/>
      <c r="AF84" s="48"/>
      <c r="AG84" s="48"/>
      <c r="AH84" s="48"/>
      <c r="AI84" s="48">
        <v>1</v>
      </c>
      <c r="AJ84" s="48"/>
      <c r="AK84" s="9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9"/>
      <c r="BM84" s="74"/>
      <c r="BN84" s="74">
        <f t="shared" si="29"/>
        <v>0</v>
      </c>
      <c r="BO84" s="74"/>
      <c r="BP84" s="74">
        <v>5</v>
      </c>
      <c r="BR84" s="98">
        <v>2.5</v>
      </c>
      <c r="BS84" s="98">
        <f t="shared" si="24"/>
        <v>0</v>
      </c>
    </row>
    <row r="85" spans="1:71" s="1" customFormat="1" ht="20.100000000000001" customHeight="1">
      <c r="A85" s="266" t="s">
        <v>351</v>
      </c>
      <c r="B85" s="18" t="s">
        <v>345</v>
      </c>
      <c r="C85" s="19">
        <v>1</v>
      </c>
      <c r="D85" s="107">
        <f t="shared" si="22"/>
        <v>0</v>
      </c>
      <c r="E85" s="8">
        <v>265</v>
      </c>
      <c r="F85" s="8">
        <f t="shared" si="23"/>
        <v>0</v>
      </c>
      <c r="G85" s="9"/>
      <c r="H85" s="205"/>
      <c r="I85" s="206"/>
      <c r="J85" s="207"/>
      <c r="K85" s="208"/>
      <c r="L85" s="209"/>
      <c r="M85" s="210"/>
      <c r="N85" s="191"/>
      <c r="O85" s="192"/>
      <c r="P85" s="211"/>
      <c r="Q85" s="212"/>
      <c r="R85" s="213"/>
      <c r="S85" s="214"/>
      <c r="T85" s="9"/>
      <c r="U85" s="20"/>
      <c r="V85" s="20"/>
      <c r="W85" s="20"/>
      <c r="X85" s="20"/>
      <c r="Y85" s="20"/>
      <c r="Z85" s="20"/>
      <c r="AA85" s="48">
        <f t="shared" si="28"/>
        <v>0</v>
      </c>
      <c r="AB85" s="20"/>
      <c r="AC85" s="48"/>
      <c r="AD85" s="48"/>
      <c r="AE85" s="48"/>
      <c r="AF85" s="48"/>
      <c r="AG85" s="48"/>
      <c r="AH85" s="48"/>
      <c r="AI85" s="48">
        <v>1</v>
      </c>
      <c r="AJ85" s="48"/>
      <c r="AK85" s="9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9"/>
      <c r="BM85" s="74"/>
      <c r="BN85" s="74">
        <f t="shared" si="29"/>
        <v>0</v>
      </c>
      <c r="BO85" s="74"/>
      <c r="BP85" s="74">
        <v>5</v>
      </c>
      <c r="BR85" s="98">
        <v>3.2</v>
      </c>
      <c r="BS85" s="98">
        <f t="shared" si="24"/>
        <v>0</v>
      </c>
    </row>
    <row r="86" spans="1:71" s="1" customFormat="1" ht="20.100000000000001" customHeight="1">
      <c r="A86" s="266" t="s">
        <v>670</v>
      </c>
      <c r="B86" s="18" t="s">
        <v>346</v>
      </c>
      <c r="C86" s="19">
        <v>1</v>
      </c>
      <c r="D86" s="107">
        <f t="shared" si="22"/>
        <v>0</v>
      </c>
      <c r="E86" s="8">
        <v>275</v>
      </c>
      <c r="F86" s="8">
        <f t="shared" si="23"/>
        <v>0</v>
      </c>
      <c r="G86" s="9"/>
      <c r="H86" s="205"/>
      <c r="I86" s="206"/>
      <c r="J86" s="207"/>
      <c r="K86" s="208"/>
      <c r="L86" s="209"/>
      <c r="M86" s="210"/>
      <c r="N86" s="191"/>
      <c r="O86" s="192"/>
      <c r="P86" s="211"/>
      <c r="Q86" s="212"/>
      <c r="R86" s="213"/>
      <c r="S86" s="214"/>
      <c r="T86" s="9"/>
      <c r="U86" s="20"/>
      <c r="V86" s="20"/>
      <c r="W86" s="20"/>
      <c r="X86" s="20"/>
      <c r="Y86" s="20"/>
      <c r="Z86" s="20"/>
      <c r="AA86" s="48">
        <f t="shared" si="28"/>
        <v>0</v>
      </c>
      <c r="AB86" s="20"/>
      <c r="AC86" s="48"/>
      <c r="AD86" s="48"/>
      <c r="AE86" s="48"/>
      <c r="AF86" s="48"/>
      <c r="AG86" s="48"/>
      <c r="AH86" s="48"/>
      <c r="AI86" s="48">
        <v>1</v>
      </c>
      <c r="AJ86" s="48"/>
      <c r="AK86" s="9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9"/>
      <c r="BM86" s="74"/>
      <c r="BN86" s="74">
        <f t="shared" si="29"/>
        <v>0</v>
      </c>
      <c r="BO86" s="74"/>
      <c r="BP86" s="74">
        <v>5</v>
      </c>
      <c r="BR86" s="98">
        <v>3.4</v>
      </c>
      <c r="BS86" s="98">
        <f t="shared" si="24"/>
        <v>0</v>
      </c>
    </row>
    <row r="87" spans="1:71" s="1" customFormat="1" ht="20.100000000000001" customHeight="1">
      <c r="A87" s="217" t="s">
        <v>350</v>
      </c>
      <c r="B87" s="18" t="s">
        <v>24</v>
      </c>
      <c r="C87" s="19">
        <v>5</v>
      </c>
      <c r="D87" s="107">
        <f t="shared" si="22"/>
        <v>0</v>
      </c>
      <c r="E87" s="8">
        <v>1235</v>
      </c>
      <c r="F87" s="8">
        <f t="shared" si="23"/>
        <v>0</v>
      </c>
      <c r="G87" s="9"/>
      <c r="H87" s="205"/>
      <c r="I87" s="206"/>
      <c r="J87" s="207"/>
      <c r="K87" s="208"/>
      <c r="L87" s="209"/>
      <c r="M87" s="210"/>
      <c r="N87" s="191"/>
      <c r="O87" s="192"/>
      <c r="P87" s="211"/>
      <c r="Q87" s="212"/>
      <c r="R87" s="213"/>
      <c r="S87" s="214"/>
      <c r="T87" s="9"/>
      <c r="U87" s="20"/>
      <c r="V87" s="20"/>
      <c r="W87" s="20"/>
      <c r="X87" s="20"/>
      <c r="Y87" s="20"/>
      <c r="Z87" s="20"/>
      <c r="AA87" s="48">
        <f t="shared" si="28"/>
        <v>0</v>
      </c>
      <c r="AB87" s="20"/>
      <c r="AC87" s="48"/>
      <c r="AD87" s="48"/>
      <c r="AE87" s="48"/>
      <c r="AF87" s="48"/>
      <c r="AG87" s="48"/>
      <c r="AH87" s="48"/>
      <c r="AI87" s="48">
        <v>5</v>
      </c>
      <c r="AJ87" s="48"/>
      <c r="AK87" s="9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9"/>
      <c r="BM87" s="74"/>
      <c r="BN87" s="74">
        <f t="shared" si="29"/>
        <v>0</v>
      </c>
      <c r="BO87" s="74"/>
      <c r="BP87" s="74">
        <v>25</v>
      </c>
      <c r="BR87" s="98">
        <v>13.450000000000001</v>
      </c>
      <c r="BS87" s="98">
        <f t="shared" si="24"/>
        <v>0</v>
      </c>
    </row>
    <row r="88" spans="1:71" s="1" customFormat="1" ht="20.100000000000001" customHeight="1">
      <c r="A88" s="217" t="s">
        <v>349</v>
      </c>
      <c r="B88" s="18" t="s">
        <v>324</v>
      </c>
      <c r="C88" s="19">
        <v>15</v>
      </c>
      <c r="D88" s="107">
        <f t="shared" si="22"/>
        <v>0</v>
      </c>
      <c r="E88" s="8">
        <v>2817.5</v>
      </c>
      <c r="F88" s="8">
        <f t="shared" si="23"/>
        <v>0</v>
      </c>
      <c r="G88" s="9"/>
      <c r="H88" s="205"/>
      <c r="I88" s="206"/>
      <c r="J88" s="207"/>
      <c r="K88" s="208"/>
      <c r="L88" s="209"/>
      <c r="M88" s="210"/>
      <c r="N88" s="191"/>
      <c r="O88" s="192"/>
      <c r="P88" s="211"/>
      <c r="Q88" s="212"/>
      <c r="R88" s="213"/>
      <c r="S88" s="214"/>
      <c r="T88" s="9"/>
      <c r="U88" s="20"/>
      <c r="V88" s="20"/>
      <c r="W88" s="20"/>
      <c r="X88" s="20"/>
      <c r="Y88" s="20"/>
      <c r="Z88" s="48">
        <f>AH88*$D88</f>
        <v>0</v>
      </c>
      <c r="AA88" s="48">
        <f t="shared" si="28"/>
        <v>0</v>
      </c>
      <c r="AB88" s="20"/>
      <c r="AC88" s="48"/>
      <c r="AD88" s="48"/>
      <c r="AE88" s="48"/>
      <c r="AF88" s="48"/>
      <c r="AG88" s="48"/>
      <c r="AH88" s="48">
        <v>5</v>
      </c>
      <c r="AI88" s="48">
        <v>10</v>
      </c>
      <c r="AJ88" s="48"/>
      <c r="AK88" s="9"/>
      <c r="AL88" s="21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21"/>
      <c r="BA88" s="21"/>
      <c r="BB88" s="21"/>
      <c r="BC88" s="21"/>
      <c r="BD88" s="21"/>
      <c r="BE88" s="21"/>
      <c r="BF88" s="21"/>
      <c r="BG88" s="21"/>
      <c r="BH88" s="21"/>
      <c r="BI88" s="21"/>
      <c r="BJ88" s="21"/>
      <c r="BK88" s="21"/>
      <c r="BL88" s="9"/>
      <c r="BM88" s="74">
        <f>BO88*D88</f>
        <v>0</v>
      </c>
      <c r="BN88" s="74">
        <f t="shared" si="29"/>
        <v>0</v>
      </c>
      <c r="BO88" s="74">
        <v>20</v>
      </c>
      <c r="BP88" s="74">
        <v>45</v>
      </c>
      <c r="BR88" s="98">
        <v>26.150000000000002</v>
      </c>
      <c r="BS88" s="98">
        <f t="shared" si="24"/>
        <v>0</v>
      </c>
    </row>
    <row r="89" spans="1:71" s="1" customFormat="1" ht="20.100000000000001" customHeight="1">
      <c r="A89" s="266" t="s">
        <v>671</v>
      </c>
      <c r="B89" s="18" t="s">
        <v>343</v>
      </c>
      <c r="C89" s="19">
        <v>1</v>
      </c>
      <c r="D89" s="107">
        <f t="shared" si="22"/>
        <v>0</v>
      </c>
      <c r="E89" s="8">
        <v>252.5</v>
      </c>
      <c r="F89" s="8">
        <f t="shared" si="23"/>
        <v>0</v>
      </c>
      <c r="G89" s="9"/>
      <c r="H89" s="205"/>
      <c r="I89" s="206"/>
      <c r="J89" s="207"/>
      <c r="K89" s="208"/>
      <c r="L89" s="209"/>
      <c r="M89" s="210"/>
      <c r="N89" s="191"/>
      <c r="O89" s="192"/>
      <c r="P89" s="211"/>
      <c r="Q89" s="212"/>
      <c r="R89" s="213"/>
      <c r="S89" s="214"/>
      <c r="T89" s="9"/>
      <c r="U89" s="20"/>
      <c r="V89" s="20"/>
      <c r="W89" s="20"/>
      <c r="X89" s="20"/>
      <c r="Y89" s="20"/>
      <c r="Z89" s="20"/>
      <c r="AA89" s="48">
        <f t="shared" si="28"/>
        <v>0</v>
      </c>
      <c r="AB89" s="20"/>
      <c r="AC89" s="48"/>
      <c r="AD89" s="48"/>
      <c r="AE89" s="48"/>
      <c r="AF89" s="48"/>
      <c r="AG89" s="48"/>
      <c r="AH89" s="48"/>
      <c r="AI89" s="48">
        <v>1</v>
      </c>
      <c r="AJ89" s="48"/>
      <c r="AK89" s="9"/>
      <c r="AL89" s="21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21"/>
      <c r="BC89" s="21"/>
      <c r="BD89" s="21"/>
      <c r="BE89" s="21"/>
      <c r="BF89" s="21"/>
      <c r="BG89" s="21"/>
      <c r="BH89" s="21"/>
      <c r="BI89" s="21"/>
      <c r="BJ89" s="21"/>
      <c r="BK89" s="21"/>
      <c r="BL89" s="9"/>
      <c r="BM89" s="74"/>
      <c r="BN89" s="74">
        <f t="shared" si="29"/>
        <v>0</v>
      </c>
      <c r="BO89" s="74"/>
      <c r="BP89" s="74">
        <v>5</v>
      </c>
      <c r="BR89" s="98">
        <v>2.35</v>
      </c>
      <c r="BS89" s="98">
        <f t="shared" si="24"/>
        <v>0</v>
      </c>
    </row>
    <row r="90" spans="1:71" s="1" customFormat="1" ht="20.100000000000001" customHeight="1">
      <c r="A90" s="266" t="s">
        <v>348</v>
      </c>
      <c r="B90" s="18" t="s">
        <v>345</v>
      </c>
      <c r="C90" s="19">
        <v>1</v>
      </c>
      <c r="D90" s="107">
        <f t="shared" si="22"/>
        <v>0</v>
      </c>
      <c r="E90" s="8">
        <v>265</v>
      </c>
      <c r="F90" s="8">
        <f t="shared" si="23"/>
        <v>0</v>
      </c>
      <c r="G90" s="9"/>
      <c r="H90" s="205"/>
      <c r="I90" s="206"/>
      <c r="J90" s="207"/>
      <c r="K90" s="208"/>
      <c r="L90" s="209"/>
      <c r="M90" s="210"/>
      <c r="N90" s="191"/>
      <c r="O90" s="192"/>
      <c r="P90" s="211"/>
      <c r="Q90" s="212"/>
      <c r="R90" s="213"/>
      <c r="S90" s="214"/>
      <c r="T90" s="9"/>
      <c r="U90" s="20"/>
      <c r="V90" s="20"/>
      <c r="W90" s="20"/>
      <c r="X90" s="20"/>
      <c r="Y90" s="20"/>
      <c r="Z90" s="20"/>
      <c r="AA90" s="48">
        <f t="shared" si="28"/>
        <v>0</v>
      </c>
      <c r="AB90" s="20"/>
      <c r="AC90" s="48"/>
      <c r="AD90" s="48"/>
      <c r="AE90" s="48"/>
      <c r="AF90" s="48"/>
      <c r="AG90" s="48"/>
      <c r="AH90" s="48"/>
      <c r="AI90" s="48">
        <v>1</v>
      </c>
      <c r="AJ90" s="48"/>
      <c r="AK90" s="9"/>
      <c r="AL90" s="21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21"/>
      <c r="BC90" s="21"/>
      <c r="BD90" s="21"/>
      <c r="BE90" s="21"/>
      <c r="BF90" s="21"/>
      <c r="BG90" s="21"/>
      <c r="BH90" s="21"/>
      <c r="BI90" s="21"/>
      <c r="BJ90" s="21"/>
      <c r="BK90" s="21"/>
      <c r="BL90" s="9"/>
      <c r="BM90" s="74"/>
      <c r="BN90" s="74">
        <f t="shared" si="29"/>
        <v>0</v>
      </c>
      <c r="BO90" s="74"/>
      <c r="BP90" s="74">
        <v>5</v>
      </c>
      <c r="BR90" s="98">
        <v>3.2</v>
      </c>
      <c r="BS90" s="98">
        <f t="shared" si="24"/>
        <v>0</v>
      </c>
    </row>
    <row r="91" spans="1:71" s="1" customFormat="1" ht="20.100000000000001" customHeight="1">
      <c r="A91" s="258" t="s">
        <v>387</v>
      </c>
      <c r="B91" s="19" t="s">
        <v>389</v>
      </c>
      <c r="C91" s="19">
        <v>1</v>
      </c>
      <c r="D91" s="107">
        <f t="shared" si="22"/>
        <v>0</v>
      </c>
      <c r="E91" s="8">
        <v>522.5</v>
      </c>
      <c r="F91" s="8">
        <f t="shared" si="23"/>
        <v>0</v>
      </c>
      <c r="G91" s="9"/>
      <c r="H91" s="205"/>
      <c r="I91" s="206"/>
      <c r="J91" s="207"/>
      <c r="K91" s="208"/>
      <c r="L91" s="209"/>
      <c r="M91" s="210"/>
      <c r="N91" s="191"/>
      <c r="O91" s="192"/>
      <c r="P91" s="211"/>
      <c r="Q91" s="212"/>
      <c r="R91" s="213"/>
      <c r="S91" s="214"/>
      <c r="T91" s="9"/>
      <c r="U91" s="20"/>
      <c r="V91" s="20"/>
      <c r="W91" s="20"/>
      <c r="X91" s="20"/>
      <c r="Y91" s="20"/>
      <c r="Z91" s="20"/>
      <c r="AA91" s="20"/>
      <c r="AB91" s="48">
        <f t="shared" ref="AB91:AB92" si="30">AJ91*$D91</f>
        <v>0</v>
      </c>
      <c r="AC91" s="48"/>
      <c r="AD91" s="48"/>
      <c r="AE91" s="48"/>
      <c r="AF91" s="48"/>
      <c r="AG91" s="48"/>
      <c r="AH91" s="48"/>
      <c r="AI91" s="48"/>
      <c r="AJ91" s="48">
        <v>1</v>
      </c>
      <c r="AK91" s="9"/>
      <c r="AL91" s="21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21"/>
      <c r="BC91" s="21"/>
      <c r="BD91" s="21"/>
      <c r="BE91" s="21"/>
      <c r="BF91" s="21"/>
      <c r="BG91" s="21"/>
      <c r="BH91" s="21"/>
      <c r="BI91" s="21"/>
      <c r="BJ91" s="21"/>
      <c r="BK91" s="21"/>
      <c r="BL91" s="9"/>
      <c r="BM91" s="74"/>
      <c r="BN91" s="74">
        <f t="shared" si="29"/>
        <v>0</v>
      </c>
      <c r="BO91" s="74"/>
      <c r="BP91" s="74">
        <v>8</v>
      </c>
      <c r="BR91" s="98">
        <v>7.95</v>
      </c>
      <c r="BS91" s="98">
        <f t="shared" si="24"/>
        <v>0</v>
      </c>
    </row>
    <row r="92" spans="1:71" s="1" customFormat="1" ht="20.100000000000001" customHeight="1">
      <c r="A92" s="258" t="s">
        <v>388</v>
      </c>
      <c r="B92" s="19" t="s">
        <v>390</v>
      </c>
      <c r="C92" s="19">
        <v>1</v>
      </c>
      <c r="D92" s="107">
        <f t="shared" si="22"/>
        <v>0</v>
      </c>
      <c r="E92" s="8">
        <v>522.5</v>
      </c>
      <c r="F92" s="8">
        <f t="shared" si="23"/>
        <v>0</v>
      </c>
      <c r="G92" s="9"/>
      <c r="H92" s="205"/>
      <c r="I92" s="206"/>
      <c r="J92" s="207"/>
      <c r="K92" s="208"/>
      <c r="L92" s="209"/>
      <c r="M92" s="210"/>
      <c r="N92" s="191"/>
      <c r="O92" s="192"/>
      <c r="P92" s="211"/>
      <c r="Q92" s="212"/>
      <c r="R92" s="213"/>
      <c r="S92" s="214"/>
      <c r="T92" s="9"/>
      <c r="U92" s="20"/>
      <c r="V92" s="20"/>
      <c r="W92" s="20"/>
      <c r="X92" s="20"/>
      <c r="Y92" s="20"/>
      <c r="Z92" s="20"/>
      <c r="AA92" s="20"/>
      <c r="AB92" s="48">
        <f t="shared" si="30"/>
        <v>0</v>
      </c>
      <c r="AC92" s="48"/>
      <c r="AD92" s="48"/>
      <c r="AE92" s="48"/>
      <c r="AF92" s="48"/>
      <c r="AG92" s="48"/>
      <c r="AH92" s="48"/>
      <c r="AI92" s="48"/>
      <c r="AJ92" s="48">
        <v>1</v>
      </c>
      <c r="AK92" s="9"/>
      <c r="AL92" s="21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21"/>
      <c r="BC92" s="21"/>
      <c r="BD92" s="21"/>
      <c r="BE92" s="21"/>
      <c r="BF92" s="21"/>
      <c r="BG92" s="21"/>
      <c r="BH92" s="21"/>
      <c r="BI92" s="21"/>
      <c r="BJ92" s="21"/>
      <c r="BK92" s="21"/>
      <c r="BL92" s="9"/>
      <c r="BM92" s="74"/>
      <c r="BN92" s="74">
        <f t="shared" si="29"/>
        <v>0</v>
      </c>
      <c r="BO92" s="74"/>
      <c r="BP92" s="74">
        <v>8</v>
      </c>
      <c r="BR92" s="98">
        <v>8.25</v>
      </c>
      <c r="BS92" s="98">
        <f t="shared" si="24"/>
        <v>0</v>
      </c>
    </row>
    <row r="93" spans="1:71" s="1" customFormat="1" ht="20.100000000000001" customHeight="1">
      <c r="F93" s="129">
        <f>SUM(F58:F92)</f>
        <v>0</v>
      </c>
      <c r="G93" s="3"/>
      <c r="H93" s="7">
        <f>SUM(H58:H92)</f>
        <v>0</v>
      </c>
      <c r="I93" s="7">
        <f t="shared" ref="I93:S93" si="31">SUM(I58:I92)</f>
        <v>0</v>
      </c>
      <c r="J93" s="7">
        <f t="shared" si="31"/>
        <v>0</v>
      </c>
      <c r="K93" s="7">
        <f t="shared" si="31"/>
        <v>0</v>
      </c>
      <c r="L93" s="7">
        <f t="shared" si="31"/>
        <v>0</v>
      </c>
      <c r="M93" s="7">
        <f t="shared" si="31"/>
        <v>0</v>
      </c>
      <c r="N93" s="7">
        <f t="shared" si="31"/>
        <v>0</v>
      </c>
      <c r="O93" s="7">
        <f t="shared" si="31"/>
        <v>0</v>
      </c>
      <c r="P93" s="7">
        <f t="shared" si="31"/>
        <v>0</v>
      </c>
      <c r="Q93" s="7">
        <f t="shared" si="31"/>
        <v>0</v>
      </c>
      <c r="R93" s="7">
        <f t="shared" si="31"/>
        <v>0</v>
      </c>
      <c r="S93" s="7">
        <f t="shared" si="31"/>
        <v>0</v>
      </c>
      <c r="T93" s="3"/>
      <c r="U93" s="21"/>
      <c r="V93" s="7">
        <f t="shared" ref="V93" si="32">SUM(V58:V92)</f>
        <v>0</v>
      </c>
      <c r="W93" s="7">
        <f t="shared" ref="W93" si="33">SUM(W58:W92)</f>
        <v>0</v>
      </c>
      <c r="X93" s="7">
        <f t="shared" ref="X93" si="34">SUM(X58:X92)</f>
        <v>0</v>
      </c>
      <c r="Y93" s="7">
        <f t="shared" ref="Y93" si="35">SUM(Y58:Y92)</f>
        <v>0</v>
      </c>
      <c r="Z93" s="7">
        <f t="shared" ref="Z93" si="36">SUM(Z58:Z92)</f>
        <v>0</v>
      </c>
      <c r="AA93" s="7">
        <f>SUM(AA58:AA92)</f>
        <v>0</v>
      </c>
      <c r="AB93" s="7">
        <f>SUM(AB58:AB92)</f>
        <v>0</v>
      </c>
      <c r="AC93" s="21"/>
      <c r="AD93" s="21"/>
      <c r="AE93" s="21"/>
      <c r="AF93" s="21"/>
      <c r="AG93" s="21"/>
      <c r="AH93" s="21"/>
      <c r="AI93" s="21"/>
      <c r="AJ93" s="21"/>
      <c r="AK93" s="3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3"/>
      <c r="BM93" s="7">
        <f t="shared" ref="BM93" si="37">SUM(BM58:BM92)</f>
        <v>0</v>
      </c>
      <c r="BN93" s="7">
        <f>SUM(BN58:BN92)</f>
        <v>0</v>
      </c>
      <c r="BO93" s="51"/>
      <c r="BP93" s="51"/>
      <c r="BR93" s="51"/>
      <c r="BS93" s="99">
        <f>SUM(BS58:BS92)</f>
        <v>0</v>
      </c>
    </row>
    <row r="94" spans="1:71" s="1" customFormat="1" ht="20.100000000000001" customHeight="1">
      <c r="A94" s="215" t="s">
        <v>785</v>
      </c>
      <c r="B94" s="16"/>
      <c r="C94" s="16"/>
      <c r="D94" s="16"/>
      <c r="E94" s="12"/>
      <c r="F94" s="12"/>
      <c r="G94" s="3"/>
      <c r="H94" s="16"/>
      <c r="I94" s="16"/>
      <c r="J94" s="16"/>
      <c r="K94" s="16"/>
      <c r="L94" s="16"/>
      <c r="M94" s="16"/>
      <c r="N94" s="77"/>
      <c r="O94" s="77"/>
      <c r="P94" s="16"/>
      <c r="Q94" s="16"/>
      <c r="R94" s="16"/>
      <c r="S94" s="16"/>
      <c r="T94" s="3"/>
      <c r="U94" s="6" t="s">
        <v>61</v>
      </c>
      <c r="V94" s="6" t="s">
        <v>20</v>
      </c>
      <c r="W94" s="6" t="s">
        <v>21</v>
      </c>
      <c r="X94" s="6" t="s">
        <v>22</v>
      </c>
      <c r="Y94" s="6" t="s">
        <v>23</v>
      </c>
      <c r="Z94" s="6" t="s">
        <v>6</v>
      </c>
      <c r="AA94" s="6" t="s">
        <v>24</v>
      </c>
      <c r="AB94" s="6"/>
      <c r="AC94" s="13" t="s">
        <v>61</v>
      </c>
      <c r="AD94" s="13" t="s">
        <v>20</v>
      </c>
      <c r="AE94" s="13" t="s">
        <v>21</v>
      </c>
      <c r="AF94" s="13" t="s">
        <v>22</v>
      </c>
      <c r="AG94" s="13" t="s">
        <v>23</v>
      </c>
      <c r="AH94" s="13" t="s">
        <v>6</v>
      </c>
      <c r="AI94" s="13" t="s">
        <v>24</v>
      </c>
      <c r="AJ94" s="13" t="s">
        <v>391</v>
      </c>
      <c r="AK94" s="3"/>
      <c r="AL94" s="6" t="s">
        <v>48</v>
      </c>
      <c r="AM94" s="84" t="s">
        <v>49</v>
      </c>
      <c r="AN94" s="84" t="s">
        <v>50</v>
      </c>
      <c r="AO94" s="84" t="s">
        <v>51</v>
      </c>
      <c r="AP94" s="84" t="s">
        <v>52</v>
      </c>
      <c r="AQ94" s="84" t="s">
        <v>53</v>
      </c>
      <c r="AR94" s="84" t="s">
        <v>54</v>
      </c>
      <c r="AS94" s="84" t="s">
        <v>55</v>
      </c>
      <c r="AT94" s="84" t="s">
        <v>56</v>
      </c>
      <c r="AU94" s="84" t="s">
        <v>57</v>
      </c>
      <c r="AV94" s="84" t="s">
        <v>58</v>
      </c>
      <c r="AW94" s="84" t="s">
        <v>239</v>
      </c>
      <c r="AX94" s="84" t="s">
        <v>240</v>
      </c>
      <c r="AY94" s="13" t="s">
        <v>48</v>
      </c>
      <c r="AZ94" s="13" t="s">
        <v>49</v>
      </c>
      <c r="BA94" s="13" t="s">
        <v>50</v>
      </c>
      <c r="BB94" s="13" t="s">
        <v>51</v>
      </c>
      <c r="BC94" s="13" t="s">
        <v>52</v>
      </c>
      <c r="BD94" s="13" t="s">
        <v>53</v>
      </c>
      <c r="BE94" s="13" t="s">
        <v>54</v>
      </c>
      <c r="BF94" s="13" t="s">
        <v>55</v>
      </c>
      <c r="BG94" s="13" t="s">
        <v>56</v>
      </c>
      <c r="BH94" s="13" t="s">
        <v>57</v>
      </c>
      <c r="BI94" s="13" t="s">
        <v>58</v>
      </c>
      <c r="BJ94" s="13" t="s">
        <v>239</v>
      </c>
      <c r="BK94" s="13" t="s">
        <v>240</v>
      </c>
      <c r="BL94" s="3"/>
      <c r="BM94" s="73" t="s">
        <v>50</v>
      </c>
      <c r="BN94" s="73" t="s">
        <v>52</v>
      </c>
      <c r="BO94" s="39" t="s">
        <v>50</v>
      </c>
      <c r="BP94" s="39" t="s">
        <v>52</v>
      </c>
      <c r="BR94" s="73" t="s">
        <v>68</v>
      </c>
      <c r="BS94" s="73" t="s">
        <v>69</v>
      </c>
    </row>
    <row r="95" spans="1:71" s="1" customFormat="1" ht="20.100000000000001" customHeight="1">
      <c r="A95" s="266" t="s">
        <v>876</v>
      </c>
      <c r="B95" s="32" t="s">
        <v>249</v>
      </c>
      <c r="C95" s="19">
        <v>1</v>
      </c>
      <c r="D95" s="107">
        <f t="shared" ref="D95:D112" si="38">SUM(H95:S95)</f>
        <v>0</v>
      </c>
      <c r="E95" s="30">
        <v>187.5</v>
      </c>
      <c r="F95" s="8">
        <f t="shared" ref="F95:F112" si="39">D95*E95*(100-$D$3)/100</f>
        <v>0</v>
      </c>
      <c r="G95" s="9"/>
      <c r="H95" s="205"/>
      <c r="I95" s="206"/>
      <c r="J95" s="207"/>
      <c r="K95" s="208"/>
      <c r="L95" s="209"/>
      <c r="M95" s="210"/>
      <c r="N95" s="191"/>
      <c r="O95" s="192"/>
      <c r="P95" s="211"/>
      <c r="Q95" s="212"/>
      <c r="R95" s="213"/>
      <c r="S95" s="214"/>
      <c r="T95" s="9"/>
      <c r="U95" s="20"/>
      <c r="V95" s="20"/>
      <c r="W95" s="20"/>
      <c r="X95" s="20"/>
      <c r="Y95" s="20"/>
      <c r="Z95" s="48">
        <f t="shared" ref="Z95:Z100" si="40">AH95*$D95</f>
        <v>0</v>
      </c>
      <c r="AA95" s="20"/>
      <c r="AB95" s="20"/>
      <c r="AC95" s="48"/>
      <c r="AD95" s="48"/>
      <c r="AE95" s="48"/>
      <c r="AF95" s="48"/>
      <c r="AG95" s="48"/>
      <c r="AH95" s="48">
        <v>1</v>
      </c>
      <c r="AI95" s="48"/>
      <c r="AJ95" s="48"/>
      <c r="AK95" s="9"/>
      <c r="AL95" s="21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21"/>
      <c r="BC95" s="21"/>
      <c r="BD95" s="21"/>
      <c r="BE95" s="21"/>
      <c r="BF95" s="21"/>
      <c r="BG95" s="21"/>
      <c r="BH95" s="21"/>
      <c r="BI95" s="21"/>
      <c r="BJ95" s="21"/>
      <c r="BK95" s="21"/>
      <c r="BL95" s="9"/>
      <c r="BM95" s="74">
        <f t="shared" ref="BM95:BM100" si="41">BO95*D95</f>
        <v>0</v>
      </c>
      <c r="BN95" s="51"/>
      <c r="BO95" s="74">
        <v>5</v>
      </c>
      <c r="BP95" s="74"/>
      <c r="BR95" s="98">
        <v>1.1000000000000001</v>
      </c>
      <c r="BS95" s="98">
        <f t="shared" ref="BS95:BS112" si="42">BR95*D95</f>
        <v>0</v>
      </c>
    </row>
    <row r="96" spans="1:71" s="1" customFormat="1" ht="20.100000000000001" customHeight="1">
      <c r="A96" s="266" t="s">
        <v>877</v>
      </c>
      <c r="B96" s="32" t="s">
        <v>248</v>
      </c>
      <c r="C96" s="19">
        <v>1</v>
      </c>
      <c r="D96" s="107">
        <f t="shared" si="38"/>
        <v>0</v>
      </c>
      <c r="E96" s="30">
        <v>187.5</v>
      </c>
      <c r="F96" s="8">
        <f>D96*E96*(100-$D$3)/100</f>
        <v>0</v>
      </c>
      <c r="G96" s="9"/>
      <c r="H96" s="205"/>
      <c r="I96" s="206"/>
      <c r="J96" s="207"/>
      <c r="K96" s="208"/>
      <c r="L96" s="209"/>
      <c r="M96" s="210"/>
      <c r="N96" s="191"/>
      <c r="O96" s="192"/>
      <c r="P96" s="211"/>
      <c r="Q96" s="212"/>
      <c r="R96" s="213"/>
      <c r="S96" s="214"/>
      <c r="T96" s="9"/>
      <c r="U96" s="20"/>
      <c r="V96" s="20"/>
      <c r="W96" s="20"/>
      <c r="X96" s="20"/>
      <c r="Y96" s="20"/>
      <c r="Z96" s="48">
        <f t="shared" si="40"/>
        <v>0</v>
      </c>
      <c r="AA96" s="20"/>
      <c r="AB96" s="20"/>
      <c r="AC96" s="48"/>
      <c r="AD96" s="48"/>
      <c r="AE96" s="48"/>
      <c r="AF96" s="48"/>
      <c r="AG96" s="48"/>
      <c r="AH96" s="48">
        <v>1</v>
      </c>
      <c r="AI96" s="48"/>
      <c r="AJ96" s="48"/>
      <c r="AK96" s="9"/>
      <c r="AL96" s="21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21"/>
      <c r="BC96" s="21"/>
      <c r="BD96" s="21"/>
      <c r="BE96" s="21"/>
      <c r="BF96" s="21"/>
      <c r="BG96" s="21"/>
      <c r="BH96" s="21"/>
      <c r="BI96" s="21"/>
      <c r="BJ96" s="21"/>
      <c r="BK96" s="21"/>
      <c r="BL96" s="9"/>
      <c r="BM96" s="74">
        <f t="shared" si="41"/>
        <v>0</v>
      </c>
      <c r="BN96" s="51"/>
      <c r="BO96" s="74">
        <v>5</v>
      </c>
      <c r="BP96" s="74"/>
      <c r="BR96" s="98">
        <v>1.3</v>
      </c>
      <c r="BS96" s="98">
        <f t="shared" si="42"/>
        <v>0</v>
      </c>
    </row>
    <row r="97" spans="1:71" s="1" customFormat="1" ht="20.100000000000001" customHeight="1">
      <c r="A97" s="266" t="s">
        <v>878</v>
      </c>
      <c r="B97" s="32" t="s">
        <v>250</v>
      </c>
      <c r="C97" s="19">
        <v>1</v>
      </c>
      <c r="D97" s="107">
        <f t="shared" si="38"/>
        <v>0</v>
      </c>
      <c r="E97" s="30">
        <v>187.5</v>
      </c>
      <c r="F97" s="8">
        <f t="shared" si="39"/>
        <v>0</v>
      </c>
      <c r="G97" s="9"/>
      <c r="H97" s="205"/>
      <c r="I97" s="206"/>
      <c r="J97" s="207"/>
      <c r="K97" s="208"/>
      <c r="L97" s="209"/>
      <c r="M97" s="210"/>
      <c r="N97" s="191"/>
      <c r="O97" s="192"/>
      <c r="P97" s="211"/>
      <c r="Q97" s="212"/>
      <c r="R97" s="213"/>
      <c r="S97" s="214"/>
      <c r="T97" s="9"/>
      <c r="U97" s="20"/>
      <c r="V97" s="20"/>
      <c r="W97" s="20"/>
      <c r="X97" s="20"/>
      <c r="Y97" s="20"/>
      <c r="Z97" s="48">
        <f t="shared" si="40"/>
        <v>0</v>
      </c>
      <c r="AA97" s="20"/>
      <c r="AB97" s="20"/>
      <c r="AC97" s="48"/>
      <c r="AD97" s="48"/>
      <c r="AE97" s="48"/>
      <c r="AF97" s="48"/>
      <c r="AG97" s="48"/>
      <c r="AH97" s="48">
        <v>1</v>
      </c>
      <c r="AI97" s="48"/>
      <c r="AJ97" s="48"/>
      <c r="AK97" s="9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9"/>
      <c r="BM97" s="74">
        <f t="shared" si="41"/>
        <v>0</v>
      </c>
      <c r="BN97" s="51"/>
      <c r="BO97" s="74">
        <v>5</v>
      </c>
      <c r="BP97" s="74"/>
      <c r="BR97" s="98">
        <v>1.2</v>
      </c>
      <c r="BS97" s="98">
        <f t="shared" si="42"/>
        <v>0</v>
      </c>
    </row>
    <row r="98" spans="1:71" s="1" customFormat="1" ht="20.100000000000001" customHeight="1">
      <c r="A98" s="266" t="s">
        <v>879</v>
      </c>
      <c r="B98" s="32" t="s">
        <v>251</v>
      </c>
      <c r="C98" s="19">
        <v>1</v>
      </c>
      <c r="D98" s="107">
        <f t="shared" si="38"/>
        <v>0</v>
      </c>
      <c r="E98" s="30">
        <v>202.5</v>
      </c>
      <c r="F98" s="8">
        <f t="shared" si="39"/>
        <v>0</v>
      </c>
      <c r="G98" s="9"/>
      <c r="H98" s="205"/>
      <c r="I98" s="206"/>
      <c r="J98" s="207"/>
      <c r="K98" s="208"/>
      <c r="L98" s="209"/>
      <c r="M98" s="210"/>
      <c r="N98" s="191"/>
      <c r="O98" s="192"/>
      <c r="P98" s="211"/>
      <c r="Q98" s="212"/>
      <c r="R98" s="213"/>
      <c r="S98" s="214"/>
      <c r="T98" s="9"/>
      <c r="U98" s="20"/>
      <c r="V98" s="20"/>
      <c r="W98" s="20"/>
      <c r="X98" s="20"/>
      <c r="Y98" s="20"/>
      <c r="Z98" s="48">
        <f t="shared" si="40"/>
        <v>0</v>
      </c>
      <c r="AA98" s="20"/>
      <c r="AB98" s="20"/>
      <c r="AC98" s="48"/>
      <c r="AD98" s="48"/>
      <c r="AE98" s="48"/>
      <c r="AF98" s="48"/>
      <c r="AG98" s="48"/>
      <c r="AH98" s="48">
        <v>1</v>
      </c>
      <c r="AI98" s="48"/>
      <c r="AJ98" s="48"/>
      <c r="AK98" s="9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9"/>
      <c r="BM98" s="74">
        <f t="shared" si="41"/>
        <v>0</v>
      </c>
      <c r="BN98" s="51"/>
      <c r="BO98" s="74">
        <v>6</v>
      </c>
      <c r="BP98" s="74"/>
      <c r="BR98" s="98">
        <v>1.3</v>
      </c>
      <c r="BS98" s="98">
        <f t="shared" si="42"/>
        <v>0</v>
      </c>
    </row>
    <row r="99" spans="1:71" s="1" customFormat="1" ht="20.100000000000001" customHeight="1">
      <c r="A99" s="266" t="s">
        <v>880</v>
      </c>
      <c r="B99" s="32" t="s">
        <v>252</v>
      </c>
      <c r="C99" s="19">
        <v>1</v>
      </c>
      <c r="D99" s="107">
        <f t="shared" si="38"/>
        <v>0</v>
      </c>
      <c r="E99" s="30">
        <v>195</v>
      </c>
      <c r="F99" s="8">
        <f t="shared" si="39"/>
        <v>0</v>
      </c>
      <c r="G99" s="9"/>
      <c r="H99" s="205"/>
      <c r="I99" s="206"/>
      <c r="J99" s="207"/>
      <c r="K99" s="208"/>
      <c r="L99" s="209"/>
      <c r="M99" s="210"/>
      <c r="N99" s="191"/>
      <c r="O99" s="192"/>
      <c r="P99" s="211"/>
      <c r="Q99" s="212"/>
      <c r="R99" s="213"/>
      <c r="S99" s="214"/>
      <c r="T99" s="9"/>
      <c r="U99" s="20"/>
      <c r="V99" s="20"/>
      <c r="W99" s="20"/>
      <c r="X99" s="20"/>
      <c r="Y99" s="20"/>
      <c r="Z99" s="48">
        <f t="shared" si="40"/>
        <v>0</v>
      </c>
      <c r="AA99" s="20"/>
      <c r="AB99" s="20"/>
      <c r="AC99" s="48"/>
      <c r="AD99" s="48"/>
      <c r="AE99" s="48"/>
      <c r="AF99" s="48"/>
      <c r="AG99" s="48"/>
      <c r="AH99" s="48">
        <v>1</v>
      </c>
      <c r="AI99" s="48"/>
      <c r="AJ99" s="48"/>
      <c r="AK99" s="9"/>
      <c r="AL99" s="21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21"/>
      <c r="BA99" s="21"/>
      <c r="BB99" s="21"/>
      <c r="BC99" s="21"/>
      <c r="BD99" s="21"/>
      <c r="BE99" s="21"/>
      <c r="BF99" s="21"/>
      <c r="BG99" s="21"/>
      <c r="BH99" s="21"/>
      <c r="BI99" s="21"/>
      <c r="BJ99" s="21"/>
      <c r="BK99" s="21"/>
      <c r="BL99" s="9"/>
      <c r="BM99" s="74">
        <f t="shared" si="41"/>
        <v>0</v>
      </c>
      <c r="BN99" s="51"/>
      <c r="BO99" s="74">
        <v>5</v>
      </c>
      <c r="BP99" s="74"/>
      <c r="BR99" s="98">
        <v>1.4</v>
      </c>
      <c r="BS99" s="98">
        <f t="shared" si="42"/>
        <v>0</v>
      </c>
    </row>
    <row r="100" spans="1:71" s="1" customFormat="1" ht="20.100000000000001" customHeight="1">
      <c r="A100" s="219" t="s">
        <v>868</v>
      </c>
      <c r="B100" s="18" t="s">
        <v>6</v>
      </c>
      <c r="C100" s="19">
        <v>5</v>
      </c>
      <c r="D100" s="107">
        <f t="shared" si="38"/>
        <v>0</v>
      </c>
      <c r="E100" s="30">
        <v>915</v>
      </c>
      <c r="F100" s="8">
        <f t="shared" si="39"/>
        <v>0</v>
      </c>
      <c r="G100" s="9"/>
      <c r="H100" s="205"/>
      <c r="I100" s="206"/>
      <c r="J100" s="207"/>
      <c r="K100" s="208"/>
      <c r="L100" s="209"/>
      <c r="M100" s="210"/>
      <c r="N100" s="191"/>
      <c r="O100" s="192"/>
      <c r="P100" s="211"/>
      <c r="Q100" s="212"/>
      <c r="R100" s="213"/>
      <c r="S100" s="214"/>
      <c r="T100" s="9"/>
      <c r="U100" s="20"/>
      <c r="V100" s="20"/>
      <c r="W100" s="20"/>
      <c r="X100" s="20"/>
      <c r="Y100" s="20"/>
      <c r="Z100" s="48">
        <f t="shared" si="40"/>
        <v>0</v>
      </c>
      <c r="AA100" s="20"/>
      <c r="AB100" s="20"/>
      <c r="AC100" s="48"/>
      <c r="AD100" s="48"/>
      <c r="AE100" s="48"/>
      <c r="AF100" s="48"/>
      <c r="AG100" s="48"/>
      <c r="AH100" s="48">
        <v>5</v>
      </c>
      <c r="AI100" s="48"/>
      <c r="AJ100" s="48"/>
      <c r="AK100" s="9"/>
      <c r="AL100" s="21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21"/>
      <c r="BI100" s="21"/>
      <c r="BJ100" s="21"/>
      <c r="BK100" s="21"/>
      <c r="BL100" s="9"/>
      <c r="BM100" s="74">
        <f t="shared" si="41"/>
        <v>0</v>
      </c>
      <c r="BN100" s="51"/>
      <c r="BO100" s="74">
        <v>26</v>
      </c>
      <c r="BP100" s="74"/>
      <c r="BR100" s="98">
        <v>6.3</v>
      </c>
      <c r="BS100" s="98">
        <f t="shared" si="42"/>
        <v>0</v>
      </c>
    </row>
    <row r="101" spans="1:71" s="1" customFormat="1" ht="19.5" hidden="1" customHeight="1">
      <c r="A101" s="372" t="s">
        <v>881</v>
      </c>
      <c r="B101" s="32" t="s">
        <v>916</v>
      </c>
      <c r="C101" s="19">
        <v>1</v>
      </c>
      <c r="D101" s="107">
        <f t="shared" ref="D101:D106" si="43">SUM(H101:S101)</f>
        <v>0</v>
      </c>
      <c r="E101" s="30">
        <v>180</v>
      </c>
      <c r="F101" s="8">
        <f t="shared" ref="F101" si="44">D101*E101*(100-$D$3)/100</f>
        <v>0</v>
      </c>
      <c r="G101" s="9"/>
      <c r="H101" s="205"/>
      <c r="I101" s="206"/>
      <c r="J101" s="207"/>
      <c r="K101" s="208"/>
      <c r="L101" s="209"/>
      <c r="M101" s="210"/>
      <c r="N101" s="191"/>
      <c r="O101" s="192"/>
      <c r="P101" s="211"/>
      <c r="Q101" s="212"/>
      <c r="R101" s="213"/>
      <c r="S101" s="214"/>
      <c r="T101" s="9"/>
      <c r="U101" s="20"/>
      <c r="V101" s="20"/>
      <c r="W101" s="20"/>
      <c r="X101" s="20"/>
      <c r="Y101" s="20"/>
      <c r="Z101" s="48">
        <f t="shared" ref="Z101:Z106" si="45">AH101*$D101</f>
        <v>0</v>
      </c>
      <c r="AA101" s="20"/>
      <c r="AB101" s="20"/>
      <c r="AC101" s="48"/>
      <c r="AD101" s="48"/>
      <c r="AE101" s="48"/>
      <c r="AF101" s="48"/>
      <c r="AG101" s="48"/>
      <c r="AH101" s="48">
        <v>1</v>
      </c>
      <c r="AI101" s="48"/>
      <c r="AJ101" s="48"/>
      <c r="AK101" s="9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9"/>
      <c r="BM101" s="74">
        <f t="shared" ref="BM101:BM106" si="46">BO101*D101</f>
        <v>0</v>
      </c>
      <c r="BN101" s="51"/>
      <c r="BO101" s="74">
        <v>5</v>
      </c>
      <c r="BP101" s="74"/>
      <c r="BR101" s="98">
        <v>1.1000000000000001</v>
      </c>
      <c r="BS101" s="98">
        <f t="shared" ref="BS101:BS106" si="47">BR101*D101</f>
        <v>0</v>
      </c>
    </row>
    <row r="102" spans="1:71" s="1" customFormat="1" ht="19.5" hidden="1" customHeight="1">
      <c r="A102" s="372" t="s">
        <v>882</v>
      </c>
      <c r="B102" s="32" t="s">
        <v>917</v>
      </c>
      <c r="C102" s="19">
        <v>1</v>
      </c>
      <c r="D102" s="107">
        <f t="shared" si="43"/>
        <v>0</v>
      </c>
      <c r="E102" s="30">
        <v>175</v>
      </c>
      <c r="F102" s="8">
        <f>D102*E102*(100-$D$3)/100</f>
        <v>0</v>
      </c>
      <c r="G102" s="9"/>
      <c r="H102" s="205"/>
      <c r="I102" s="206"/>
      <c r="J102" s="207"/>
      <c r="K102" s="208"/>
      <c r="L102" s="209"/>
      <c r="M102" s="210"/>
      <c r="N102" s="191"/>
      <c r="O102" s="192"/>
      <c r="P102" s="211"/>
      <c r="Q102" s="212"/>
      <c r="R102" s="213"/>
      <c r="S102" s="214"/>
      <c r="T102" s="9"/>
      <c r="U102" s="20"/>
      <c r="V102" s="20"/>
      <c r="W102" s="20"/>
      <c r="X102" s="20"/>
      <c r="Y102" s="20"/>
      <c r="Z102" s="48">
        <f t="shared" si="45"/>
        <v>0</v>
      </c>
      <c r="AA102" s="20"/>
      <c r="AB102" s="20"/>
      <c r="AC102" s="48"/>
      <c r="AD102" s="48"/>
      <c r="AE102" s="48"/>
      <c r="AF102" s="48"/>
      <c r="AG102" s="48"/>
      <c r="AH102" s="48">
        <v>1</v>
      </c>
      <c r="AI102" s="48"/>
      <c r="AJ102" s="48"/>
      <c r="AK102" s="9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9"/>
      <c r="BM102" s="74">
        <f t="shared" si="46"/>
        <v>0</v>
      </c>
      <c r="BN102" s="51"/>
      <c r="BO102" s="74">
        <v>5</v>
      </c>
      <c r="BP102" s="74"/>
      <c r="BR102" s="98">
        <v>1.3</v>
      </c>
      <c r="BS102" s="98">
        <f t="shared" si="47"/>
        <v>0</v>
      </c>
    </row>
    <row r="103" spans="1:71" s="1" customFormat="1" ht="19.5" hidden="1" customHeight="1">
      <c r="A103" s="372" t="s">
        <v>883</v>
      </c>
      <c r="B103" s="32" t="s">
        <v>918</v>
      </c>
      <c r="C103" s="19">
        <v>1</v>
      </c>
      <c r="D103" s="107">
        <f t="shared" si="43"/>
        <v>0</v>
      </c>
      <c r="E103" s="30">
        <v>175</v>
      </c>
      <c r="F103" s="8">
        <f t="shared" ref="F103:F106" si="48">D103*E103*(100-$D$3)/100</f>
        <v>0</v>
      </c>
      <c r="G103" s="9"/>
      <c r="H103" s="205"/>
      <c r="I103" s="206"/>
      <c r="J103" s="207"/>
      <c r="K103" s="208"/>
      <c r="L103" s="209"/>
      <c r="M103" s="210"/>
      <c r="N103" s="191"/>
      <c r="O103" s="192"/>
      <c r="P103" s="211"/>
      <c r="Q103" s="212"/>
      <c r="R103" s="213"/>
      <c r="S103" s="214"/>
      <c r="T103" s="9"/>
      <c r="U103" s="20"/>
      <c r="V103" s="20"/>
      <c r="W103" s="20"/>
      <c r="X103" s="20"/>
      <c r="Y103" s="20"/>
      <c r="Z103" s="48">
        <f t="shared" si="45"/>
        <v>0</v>
      </c>
      <c r="AA103" s="20"/>
      <c r="AB103" s="20"/>
      <c r="AC103" s="48"/>
      <c r="AD103" s="48"/>
      <c r="AE103" s="48"/>
      <c r="AF103" s="48"/>
      <c r="AG103" s="48"/>
      <c r="AH103" s="48">
        <v>1</v>
      </c>
      <c r="AI103" s="48"/>
      <c r="AJ103" s="48"/>
      <c r="AK103" s="9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21"/>
      <c r="BH103" s="21"/>
      <c r="BI103" s="21"/>
      <c r="BJ103" s="21"/>
      <c r="BK103" s="21"/>
      <c r="BL103" s="9"/>
      <c r="BM103" s="74">
        <f t="shared" si="46"/>
        <v>0</v>
      </c>
      <c r="BN103" s="51"/>
      <c r="BO103" s="74">
        <v>5</v>
      </c>
      <c r="BP103" s="74"/>
      <c r="BR103" s="98">
        <v>1.2</v>
      </c>
      <c r="BS103" s="98">
        <f t="shared" si="47"/>
        <v>0</v>
      </c>
    </row>
    <row r="104" spans="1:71" s="1" customFormat="1" ht="19.5" hidden="1" customHeight="1">
      <c r="A104" s="372" t="s">
        <v>884</v>
      </c>
      <c r="B104" s="32" t="s">
        <v>919</v>
      </c>
      <c r="C104" s="19">
        <v>1</v>
      </c>
      <c r="D104" s="107">
        <f t="shared" si="43"/>
        <v>0</v>
      </c>
      <c r="E104" s="30">
        <v>187.5</v>
      </c>
      <c r="F104" s="8">
        <f t="shared" si="48"/>
        <v>0</v>
      </c>
      <c r="G104" s="9"/>
      <c r="H104" s="205"/>
      <c r="I104" s="206"/>
      <c r="J104" s="207"/>
      <c r="K104" s="208"/>
      <c r="L104" s="209"/>
      <c r="M104" s="210"/>
      <c r="N104" s="191"/>
      <c r="O104" s="192"/>
      <c r="P104" s="211"/>
      <c r="Q104" s="212"/>
      <c r="R104" s="213"/>
      <c r="S104" s="214"/>
      <c r="T104" s="9"/>
      <c r="U104" s="20"/>
      <c r="V104" s="20"/>
      <c r="W104" s="20"/>
      <c r="X104" s="20"/>
      <c r="Y104" s="20"/>
      <c r="Z104" s="48">
        <f t="shared" si="45"/>
        <v>0</v>
      </c>
      <c r="AA104" s="20"/>
      <c r="AB104" s="20"/>
      <c r="AC104" s="48"/>
      <c r="AD104" s="48"/>
      <c r="AE104" s="48"/>
      <c r="AF104" s="48"/>
      <c r="AG104" s="48"/>
      <c r="AH104" s="48">
        <v>1</v>
      </c>
      <c r="AI104" s="48"/>
      <c r="AJ104" s="48"/>
      <c r="AK104" s="9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21"/>
      <c r="BH104" s="21"/>
      <c r="BI104" s="21"/>
      <c r="BJ104" s="21"/>
      <c r="BK104" s="21"/>
      <c r="BL104" s="9"/>
      <c r="BM104" s="74">
        <f t="shared" si="46"/>
        <v>0</v>
      </c>
      <c r="BN104" s="51"/>
      <c r="BO104" s="74">
        <v>6</v>
      </c>
      <c r="BP104" s="74"/>
      <c r="BR104" s="98">
        <v>1.3</v>
      </c>
      <c r="BS104" s="98">
        <f t="shared" si="47"/>
        <v>0</v>
      </c>
    </row>
    <row r="105" spans="1:71" s="1" customFormat="1" ht="19.5" hidden="1" customHeight="1">
      <c r="A105" s="372" t="s">
        <v>885</v>
      </c>
      <c r="B105" s="32" t="s">
        <v>920</v>
      </c>
      <c r="C105" s="19">
        <v>1</v>
      </c>
      <c r="D105" s="107">
        <f t="shared" si="43"/>
        <v>0</v>
      </c>
      <c r="E105" s="30">
        <v>187.5</v>
      </c>
      <c r="F105" s="8">
        <f t="shared" si="48"/>
        <v>0</v>
      </c>
      <c r="G105" s="9"/>
      <c r="H105" s="205"/>
      <c r="I105" s="206"/>
      <c r="J105" s="207"/>
      <c r="K105" s="208"/>
      <c r="L105" s="209"/>
      <c r="M105" s="210"/>
      <c r="N105" s="191"/>
      <c r="O105" s="192"/>
      <c r="P105" s="211"/>
      <c r="Q105" s="212"/>
      <c r="R105" s="213"/>
      <c r="S105" s="214"/>
      <c r="T105" s="9"/>
      <c r="U105" s="20"/>
      <c r="V105" s="20"/>
      <c r="W105" s="20"/>
      <c r="X105" s="20"/>
      <c r="Y105" s="20"/>
      <c r="Z105" s="48">
        <f t="shared" si="45"/>
        <v>0</v>
      </c>
      <c r="AA105" s="20"/>
      <c r="AB105" s="20"/>
      <c r="AC105" s="48"/>
      <c r="AD105" s="48"/>
      <c r="AE105" s="48"/>
      <c r="AF105" s="48"/>
      <c r="AG105" s="48"/>
      <c r="AH105" s="48">
        <v>1</v>
      </c>
      <c r="AI105" s="48"/>
      <c r="AJ105" s="48"/>
      <c r="AK105" s="9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9"/>
      <c r="BM105" s="74">
        <f t="shared" si="46"/>
        <v>0</v>
      </c>
      <c r="BN105" s="51"/>
      <c r="BO105" s="74">
        <v>5</v>
      </c>
      <c r="BP105" s="74"/>
      <c r="BR105" s="98">
        <v>1.4</v>
      </c>
      <c r="BS105" s="98">
        <f t="shared" si="47"/>
        <v>0</v>
      </c>
    </row>
    <row r="106" spans="1:71" s="1" customFormat="1" ht="19.5" hidden="1" customHeight="1">
      <c r="A106" s="372" t="s">
        <v>869</v>
      </c>
      <c r="B106" s="18" t="s">
        <v>6</v>
      </c>
      <c r="C106" s="19">
        <v>5</v>
      </c>
      <c r="D106" s="107">
        <f t="shared" si="43"/>
        <v>0</v>
      </c>
      <c r="E106" s="30">
        <v>860</v>
      </c>
      <c r="F106" s="8">
        <f t="shared" si="48"/>
        <v>0</v>
      </c>
      <c r="G106" s="9"/>
      <c r="H106" s="205"/>
      <c r="I106" s="206"/>
      <c r="J106" s="207"/>
      <c r="K106" s="208"/>
      <c r="L106" s="209"/>
      <c r="M106" s="210"/>
      <c r="N106" s="191"/>
      <c r="O106" s="192"/>
      <c r="P106" s="211"/>
      <c r="Q106" s="212"/>
      <c r="R106" s="213"/>
      <c r="S106" s="214"/>
      <c r="T106" s="9"/>
      <c r="U106" s="20"/>
      <c r="V106" s="20"/>
      <c r="W106" s="20"/>
      <c r="X106" s="20"/>
      <c r="Y106" s="20"/>
      <c r="Z106" s="48">
        <f t="shared" si="45"/>
        <v>0</v>
      </c>
      <c r="AA106" s="20"/>
      <c r="AB106" s="20"/>
      <c r="AC106" s="48"/>
      <c r="AD106" s="48"/>
      <c r="AE106" s="48"/>
      <c r="AF106" s="48"/>
      <c r="AG106" s="48"/>
      <c r="AH106" s="48">
        <v>5</v>
      </c>
      <c r="AI106" s="48"/>
      <c r="AJ106" s="48"/>
      <c r="AK106" s="9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9"/>
      <c r="BM106" s="74">
        <f t="shared" si="46"/>
        <v>0</v>
      </c>
      <c r="BN106" s="51"/>
      <c r="BO106" s="74">
        <v>26</v>
      </c>
      <c r="BP106" s="74"/>
      <c r="BR106" s="98">
        <v>6.3</v>
      </c>
      <c r="BS106" s="98">
        <f t="shared" si="47"/>
        <v>0</v>
      </c>
    </row>
    <row r="107" spans="1:71" s="1" customFormat="1" ht="20.100000000000001" customHeight="1">
      <c r="A107" s="266" t="s">
        <v>886</v>
      </c>
      <c r="B107" s="32" t="s">
        <v>200</v>
      </c>
      <c r="C107" s="32">
        <v>1</v>
      </c>
      <c r="D107" s="107">
        <f t="shared" si="38"/>
        <v>0</v>
      </c>
      <c r="E107" s="30">
        <v>245</v>
      </c>
      <c r="F107" s="8">
        <f t="shared" si="39"/>
        <v>0</v>
      </c>
      <c r="G107" s="9"/>
      <c r="H107" s="205"/>
      <c r="I107" s="206"/>
      <c r="J107" s="207"/>
      <c r="K107" s="208"/>
      <c r="L107" s="209"/>
      <c r="M107" s="210"/>
      <c r="N107" s="191"/>
      <c r="O107" s="192"/>
      <c r="P107" s="211"/>
      <c r="Q107" s="212"/>
      <c r="R107" s="213"/>
      <c r="S107" s="214"/>
      <c r="T107" s="9"/>
      <c r="U107" s="20"/>
      <c r="V107" s="20"/>
      <c r="W107" s="20"/>
      <c r="X107" s="20"/>
      <c r="Y107" s="20"/>
      <c r="Z107" s="20"/>
      <c r="AA107" s="48">
        <f t="shared" ref="AA107:AA112" si="49">AI107*$D107</f>
        <v>0</v>
      </c>
      <c r="AB107" s="20"/>
      <c r="AC107" s="48"/>
      <c r="AD107" s="48"/>
      <c r="AE107" s="48"/>
      <c r="AF107" s="48"/>
      <c r="AG107" s="48"/>
      <c r="AH107" s="48"/>
      <c r="AI107" s="48">
        <v>1</v>
      </c>
      <c r="AJ107" s="48"/>
      <c r="AK107" s="9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9"/>
      <c r="BM107" s="51"/>
      <c r="BN107" s="74">
        <f t="shared" ref="BN107:BN112" si="50">BP107*D107</f>
        <v>0</v>
      </c>
      <c r="BO107" s="74"/>
      <c r="BP107" s="74">
        <v>7</v>
      </c>
      <c r="BR107" s="98">
        <v>2.35</v>
      </c>
      <c r="BS107" s="98">
        <f t="shared" si="42"/>
        <v>0</v>
      </c>
    </row>
    <row r="108" spans="1:71" s="1" customFormat="1" ht="20.100000000000001" customHeight="1">
      <c r="A108" s="266" t="s">
        <v>887</v>
      </c>
      <c r="B108" s="32" t="s">
        <v>219</v>
      </c>
      <c r="C108" s="32">
        <v>1</v>
      </c>
      <c r="D108" s="107">
        <f t="shared" si="38"/>
        <v>0</v>
      </c>
      <c r="E108" s="30">
        <v>245</v>
      </c>
      <c r="F108" s="8">
        <f t="shared" si="39"/>
        <v>0</v>
      </c>
      <c r="G108" s="9"/>
      <c r="H108" s="205"/>
      <c r="I108" s="206"/>
      <c r="J108" s="207"/>
      <c r="K108" s="208"/>
      <c r="L108" s="209"/>
      <c r="M108" s="210"/>
      <c r="N108" s="191"/>
      <c r="O108" s="192"/>
      <c r="P108" s="211"/>
      <c r="Q108" s="212"/>
      <c r="R108" s="213"/>
      <c r="S108" s="214"/>
      <c r="T108" s="9"/>
      <c r="U108" s="20"/>
      <c r="V108" s="20"/>
      <c r="W108" s="20"/>
      <c r="X108" s="20"/>
      <c r="Y108" s="20"/>
      <c r="Z108" s="20"/>
      <c r="AA108" s="48">
        <f t="shared" si="49"/>
        <v>0</v>
      </c>
      <c r="AB108" s="20"/>
      <c r="AC108" s="48"/>
      <c r="AD108" s="48"/>
      <c r="AE108" s="48"/>
      <c r="AF108" s="48"/>
      <c r="AG108" s="48"/>
      <c r="AH108" s="48"/>
      <c r="AI108" s="48">
        <v>1</v>
      </c>
      <c r="AJ108" s="48"/>
      <c r="AK108" s="9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9"/>
      <c r="BM108" s="51"/>
      <c r="BN108" s="74">
        <f t="shared" si="50"/>
        <v>0</v>
      </c>
      <c r="BO108" s="74"/>
      <c r="BP108" s="74">
        <v>7</v>
      </c>
      <c r="BR108" s="98">
        <v>2.5</v>
      </c>
      <c r="BS108" s="98">
        <f t="shared" si="42"/>
        <v>0</v>
      </c>
    </row>
    <row r="109" spans="1:71" s="1" customFormat="1" ht="20.100000000000001" customHeight="1">
      <c r="A109" s="266" t="s">
        <v>888</v>
      </c>
      <c r="B109" s="19" t="s">
        <v>220</v>
      </c>
      <c r="C109" s="19">
        <v>1</v>
      </c>
      <c r="D109" s="107">
        <f t="shared" si="38"/>
        <v>0</v>
      </c>
      <c r="E109" s="30">
        <v>235</v>
      </c>
      <c r="F109" s="8">
        <f t="shared" si="39"/>
        <v>0</v>
      </c>
      <c r="G109" s="9"/>
      <c r="H109" s="205"/>
      <c r="I109" s="206"/>
      <c r="J109" s="207"/>
      <c r="K109" s="208"/>
      <c r="L109" s="209"/>
      <c r="M109" s="210"/>
      <c r="N109" s="191"/>
      <c r="O109" s="192"/>
      <c r="P109" s="211"/>
      <c r="Q109" s="212"/>
      <c r="R109" s="213"/>
      <c r="S109" s="214"/>
      <c r="T109" s="9"/>
      <c r="U109" s="20"/>
      <c r="V109" s="20"/>
      <c r="W109" s="20"/>
      <c r="X109" s="20"/>
      <c r="Y109" s="20"/>
      <c r="Z109" s="20"/>
      <c r="AA109" s="48">
        <f t="shared" si="49"/>
        <v>0</v>
      </c>
      <c r="AB109" s="20"/>
      <c r="AC109" s="48"/>
      <c r="AD109" s="48"/>
      <c r="AE109" s="48"/>
      <c r="AF109" s="48"/>
      <c r="AG109" s="48"/>
      <c r="AH109" s="48"/>
      <c r="AI109" s="48">
        <v>1</v>
      </c>
      <c r="AJ109" s="48"/>
      <c r="AK109" s="9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21"/>
      <c r="BH109" s="21"/>
      <c r="BI109" s="21"/>
      <c r="BJ109" s="21"/>
      <c r="BK109" s="21"/>
      <c r="BL109" s="9"/>
      <c r="BM109" s="51"/>
      <c r="BN109" s="74">
        <f t="shared" si="50"/>
        <v>0</v>
      </c>
      <c r="BO109" s="74"/>
      <c r="BP109" s="74">
        <v>7</v>
      </c>
      <c r="BR109" s="98">
        <v>2.6</v>
      </c>
      <c r="BS109" s="98">
        <f t="shared" si="42"/>
        <v>0</v>
      </c>
    </row>
    <row r="110" spans="1:71" s="1" customFormat="1" ht="20.100000000000001" customHeight="1">
      <c r="A110" s="266" t="s">
        <v>889</v>
      </c>
      <c r="B110" s="32" t="s">
        <v>221</v>
      </c>
      <c r="C110" s="32">
        <v>1</v>
      </c>
      <c r="D110" s="107">
        <f t="shared" si="38"/>
        <v>0</v>
      </c>
      <c r="E110" s="30">
        <v>235</v>
      </c>
      <c r="F110" s="8">
        <f t="shared" si="39"/>
        <v>0</v>
      </c>
      <c r="G110" s="9"/>
      <c r="H110" s="205"/>
      <c r="I110" s="206"/>
      <c r="J110" s="207"/>
      <c r="K110" s="208"/>
      <c r="L110" s="209"/>
      <c r="M110" s="210"/>
      <c r="N110" s="191"/>
      <c r="O110" s="192"/>
      <c r="P110" s="211"/>
      <c r="Q110" s="212"/>
      <c r="R110" s="213"/>
      <c r="S110" s="214"/>
      <c r="T110" s="9"/>
      <c r="U110" s="20"/>
      <c r="V110" s="20"/>
      <c r="W110" s="20"/>
      <c r="X110" s="20"/>
      <c r="Y110" s="20"/>
      <c r="Z110" s="20"/>
      <c r="AA110" s="48">
        <f t="shared" si="49"/>
        <v>0</v>
      </c>
      <c r="AB110" s="20"/>
      <c r="AC110" s="48"/>
      <c r="AD110" s="48"/>
      <c r="AE110" s="48"/>
      <c r="AF110" s="48"/>
      <c r="AG110" s="48"/>
      <c r="AH110" s="48"/>
      <c r="AI110" s="48">
        <v>1</v>
      </c>
      <c r="AJ110" s="48"/>
      <c r="AK110" s="9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21"/>
      <c r="BH110" s="21"/>
      <c r="BI110" s="21"/>
      <c r="BJ110" s="21"/>
      <c r="BK110" s="21"/>
      <c r="BL110" s="9"/>
      <c r="BM110" s="51"/>
      <c r="BN110" s="74">
        <f t="shared" si="50"/>
        <v>0</v>
      </c>
      <c r="BO110" s="74"/>
      <c r="BP110" s="74">
        <v>7</v>
      </c>
      <c r="BR110" s="98">
        <v>2.2999999999999998</v>
      </c>
      <c r="BS110" s="98">
        <f t="shared" si="42"/>
        <v>0</v>
      </c>
    </row>
    <row r="111" spans="1:71" s="1" customFormat="1" ht="20.100000000000001" customHeight="1">
      <c r="A111" s="266" t="s">
        <v>890</v>
      </c>
      <c r="B111" s="19" t="s">
        <v>222</v>
      </c>
      <c r="C111" s="19">
        <v>1</v>
      </c>
      <c r="D111" s="107">
        <f t="shared" si="38"/>
        <v>0</v>
      </c>
      <c r="E111" s="30">
        <v>235</v>
      </c>
      <c r="F111" s="8">
        <f t="shared" si="39"/>
        <v>0</v>
      </c>
      <c r="G111" s="9"/>
      <c r="H111" s="205"/>
      <c r="I111" s="206"/>
      <c r="J111" s="207"/>
      <c r="K111" s="208"/>
      <c r="L111" s="209"/>
      <c r="M111" s="210"/>
      <c r="N111" s="191"/>
      <c r="O111" s="192"/>
      <c r="P111" s="211"/>
      <c r="Q111" s="212"/>
      <c r="R111" s="213"/>
      <c r="S111" s="214"/>
      <c r="T111" s="9"/>
      <c r="U111" s="20"/>
      <c r="V111" s="20"/>
      <c r="W111" s="20"/>
      <c r="X111" s="20"/>
      <c r="Y111" s="20"/>
      <c r="Z111" s="20"/>
      <c r="AA111" s="48">
        <f t="shared" si="49"/>
        <v>0</v>
      </c>
      <c r="AB111" s="20"/>
      <c r="AC111" s="48"/>
      <c r="AD111" s="48"/>
      <c r="AE111" s="48"/>
      <c r="AF111" s="48"/>
      <c r="AG111" s="48"/>
      <c r="AH111" s="48"/>
      <c r="AI111" s="48">
        <v>1</v>
      </c>
      <c r="AJ111" s="48"/>
      <c r="AK111" s="9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9"/>
      <c r="BM111" s="51"/>
      <c r="BN111" s="74">
        <f t="shared" si="50"/>
        <v>0</v>
      </c>
      <c r="BO111" s="74"/>
      <c r="BP111" s="74">
        <v>7</v>
      </c>
      <c r="BR111" s="98">
        <v>2.35</v>
      </c>
      <c r="BS111" s="98">
        <f t="shared" si="42"/>
        <v>0</v>
      </c>
    </row>
    <row r="112" spans="1:71" s="1" customFormat="1" ht="19.5" customHeight="1">
      <c r="A112" s="219" t="s">
        <v>870</v>
      </c>
      <c r="B112" s="18" t="s">
        <v>24</v>
      </c>
      <c r="C112" s="19">
        <v>5</v>
      </c>
      <c r="D112" s="107">
        <f t="shared" si="38"/>
        <v>0</v>
      </c>
      <c r="E112" s="8">
        <v>1120</v>
      </c>
      <c r="F112" s="8">
        <f t="shared" si="39"/>
        <v>0</v>
      </c>
      <c r="G112" s="9"/>
      <c r="H112" s="205"/>
      <c r="I112" s="206"/>
      <c r="J112" s="207"/>
      <c r="K112" s="208"/>
      <c r="L112" s="209"/>
      <c r="M112" s="210"/>
      <c r="N112" s="191"/>
      <c r="O112" s="192"/>
      <c r="P112" s="211"/>
      <c r="Q112" s="212"/>
      <c r="R112" s="213"/>
      <c r="S112" s="214"/>
      <c r="T112" s="9"/>
      <c r="U112" s="20"/>
      <c r="V112" s="20"/>
      <c r="W112" s="20"/>
      <c r="X112" s="20"/>
      <c r="Y112" s="20"/>
      <c r="Z112" s="20"/>
      <c r="AA112" s="48">
        <f t="shared" si="49"/>
        <v>0</v>
      </c>
      <c r="AB112" s="20"/>
      <c r="AC112" s="48"/>
      <c r="AD112" s="48"/>
      <c r="AE112" s="48"/>
      <c r="AF112" s="48"/>
      <c r="AG112" s="48"/>
      <c r="AH112" s="48"/>
      <c r="AI112" s="48">
        <v>5</v>
      </c>
      <c r="AJ112" s="48"/>
      <c r="AK112" s="9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9"/>
      <c r="BM112" s="51"/>
      <c r="BN112" s="74">
        <f t="shared" si="50"/>
        <v>0</v>
      </c>
      <c r="BO112" s="74"/>
      <c r="BP112" s="74">
        <v>35</v>
      </c>
      <c r="BR112" s="98">
        <v>12.2</v>
      </c>
      <c r="BS112" s="98">
        <f t="shared" si="42"/>
        <v>0</v>
      </c>
    </row>
    <row r="113" spans="1:71" s="1" customFormat="1" ht="19.5" hidden="1" customHeight="1">
      <c r="A113" s="372" t="s">
        <v>891</v>
      </c>
      <c r="B113" s="32" t="s">
        <v>200</v>
      </c>
      <c r="C113" s="32">
        <v>1</v>
      </c>
      <c r="D113" s="107">
        <f t="shared" ref="D113:D118" si="51">SUM(H113:S113)</f>
        <v>0</v>
      </c>
      <c r="E113" s="30">
        <v>220</v>
      </c>
      <c r="F113" s="8">
        <f t="shared" ref="F113:F118" si="52">D113*E113*(100-$D$3)/100</f>
        <v>0</v>
      </c>
      <c r="G113" s="9"/>
      <c r="H113" s="205"/>
      <c r="I113" s="206"/>
      <c r="J113" s="207"/>
      <c r="K113" s="208"/>
      <c r="L113" s="209"/>
      <c r="M113" s="210"/>
      <c r="N113" s="191"/>
      <c r="O113" s="192"/>
      <c r="P113" s="211"/>
      <c r="Q113" s="212"/>
      <c r="R113" s="213"/>
      <c r="S113" s="214"/>
      <c r="T113" s="9"/>
      <c r="U113" s="20"/>
      <c r="V113" s="20"/>
      <c r="W113" s="20"/>
      <c r="X113" s="20"/>
      <c r="Y113" s="20"/>
      <c r="Z113" s="20"/>
      <c r="AA113" s="48">
        <f t="shared" ref="AA113:AA118" si="53">AI113*$D113</f>
        <v>0</v>
      </c>
      <c r="AB113" s="20"/>
      <c r="AC113" s="48"/>
      <c r="AD113" s="48"/>
      <c r="AE113" s="48"/>
      <c r="AF113" s="48"/>
      <c r="AG113" s="48"/>
      <c r="AH113" s="48"/>
      <c r="AI113" s="48">
        <v>1</v>
      </c>
      <c r="AJ113" s="48"/>
      <c r="AK113" s="9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21"/>
      <c r="BH113" s="21"/>
      <c r="BI113" s="21"/>
      <c r="BJ113" s="21"/>
      <c r="BK113" s="21"/>
      <c r="BL113" s="9"/>
      <c r="BM113" s="51"/>
      <c r="BN113" s="74">
        <f t="shared" ref="BN113:BN118" si="54">BP113*D113</f>
        <v>0</v>
      </c>
      <c r="BO113" s="74"/>
      <c r="BP113" s="74">
        <v>7</v>
      </c>
      <c r="BR113" s="98">
        <v>2.35</v>
      </c>
      <c r="BS113" s="98">
        <f t="shared" ref="BS113:BS118" si="55">BR113*D113</f>
        <v>0</v>
      </c>
    </row>
    <row r="114" spans="1:71" s="1" customFormat="1" ht="19.5" hidden="1" customHeight="1">
      <c r="A114" s="372" t="s">
        <v>892</v>
      </c>
      <c r="B114" s="32" t="s">
        <v>219</v>
      </c>
      <c r="C114" s="32">
        <v>1</v>
      </c>
      <c r="D114" s="107">
        <f t="shared" si="51"/>
        <v>0</v>
      </c>
      <c r="E114" s="30">
        <v>220</v>
      </c>
      <c r="F114" s="8">
        <f t="shared" si="52"/>
        <v>0</v>
      </c>
      <c r="G114" s="9"/>
      <c r="H114" s="205"/>
      <c r="I114" s="206"/>
      <c r="J114" s="207"/>
      <c r="K114" s="208"/>
      <c r="L114" s="209"/>
      <c r="M114" s="210"/>
      <c r="N114" s="191"/>
      <c r="O114" s="192"/>
      <c r="P114" s="211"/>
      <c r="Q114" s="212"/>
      <c r="R114" s="213"/>
      <c r="S114" s="214"/>
      <c r="T114" s="9"/>
      <c r="U114" s="20"/>
      <c r="V114" s="20"/>
      <c r="W114" s="20"/>
      <c r="X114" s="20"/>
      <c r="Y114" s="20"/>
      <c r="Z114" s="20"/>
      <c r="AA114" s="48">
        <f t="shared" si="53"/>
        <v>0</v>
      </c>
      <c r="AB114" s="20"/>
      <c r="AC114" s="48"/>
      <c r="AD114" s="48"/>
      <c r="AE114" s="48"/>
      <c r="AF114" s="48"/>
      <c r="AG114" s="48"/>
      <c r="AH114" s="48"/>
      <c r="AI114" s="48">
        <v>1</v>
      </c>
      <c r="AJ114" s="48"/>
      <c r="AK114" s="9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21"/>
      <c r="BH114" s="21"/>
      <c r="BI114" s="21"/>
      <c r="BJ114" s="21"/>
      <c r="BK114" s="21"/>
      <c r="BL114" s="9"/>
      <c r="BM114" s="51"/>
      <c r="BN114" s="74">
        <f t="shared" si="54"/>
        <v>0</v>
      </c>
      <c r="BO114" s="74"/>
      <c r="BP114" s="74">
        <v>7</v>
      </c>
      <c r="BR114" s="98">
        <v>2.5</v>
      </c>
      <c r="BS114" s="98">
        <f t="shared" si="55"/>
        <v>0</v>
      </c>
    </row>
    <row r="115" spans="1:71" s="1" customFormat="1" ht="19.5" hidden="1" customHeight="1">
      <c r="A115" s="372" t="s">
        <v>893</v>
      </c>
      <c r="B115" s="19" t="s">
        <v>220</v>
      </c>
      <c r="C115" s="19">
        <v>1</v>
      </c>
      <c r="D115" s="107">
        <f t="shared" si="51"/>
        <v>0</v>
      </c>
      <c r="E115" s="30">
        <v>220</v>
      </c>
      <c r="F115" s="8">
        <f t="shared" si="52"/>
        <v>0</v>
      </c>
      <c r="G115" s="9"/>
      <c r="H115" s="205"/>
      <c r="I115" s="206"/>
      <c r="J115" s="207"/>
      <c r="K115" s="208"/>
      <c r="L115" s="209"/>
      <c r="M115" s="210"/>
      <c r="N115" s="191"/>
      <c r="O115" s="192"/>
      <c r="P115" s="211"/>
      <c r="Q115" s="212"/>
      <c r="R115" s="213"/>
      <c r="S115" s="214"/>
      <c r="T115" s="9"/>
      <c r="U115" s="20"/>
      <c r="V115" s="20"/>
      <c r="W115" s="20"/>
      <c r="X115" s="20"/>
      <c r="Y115" s="20"/>
      <c r="Z115" s="20"/>
      <c r="AA115" s="48">
        <f t="shared" si="53"/>
        <v>0</v>
      </c>
      <c r="AB115" s="20"/>
      <c r="AC115" s="48"/>
      <c r="AD115" s="48"/>
      <c r="AE115" s="48"/>
      <c r="AF115" s="48"/>
      <c r="AG115" s="48"/>
      <c r="AH115" s="48"/>
      <c r="AI115" s="48">
        <v>1</v>
      </c>
      <c r="AJ115" s="48"/>
      <c r="AK115" s="9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21"/>
      <c r="BH115" s="21"/>
      <c r="BI115" s="21"/>
      <c r="BJ115" s="21"/>
      <c r="BK115" s="21"/>
      <c r="BL115" s="9"/>
      <c r="BM115" s="51"/>
      <c r="BN115" s="74">
        <f t="shared" si="54"/>
        <v>0</v>
      </c>
      <c r="BO115" s="74"/>
      <c r="BP115" s="74">
        <v>7</v>
      </c>
      <c r="BR115" s="98">
        <v>2.6</v>
      </c>
      <c r="BS115" s="98">
        <f t="shared" si="55"/>
        <v>0</v>
      </c>
    </row>
    <row r="116" spans="1:71" s="1" customFormat="1" ht="19.5" hidden="1" customHeight="1">
      <c r="A116" s="372" t="s">
        <v>894</v>
      </c>
      <c r="B116" s="32" t="s">
        <v>221</v>
      </c>
      <c r="C116" s="32">
        <v>1</v>
      </c>
      <c r="D116" s="107">
        <f t="shared" si="51"/>
        <v>0</v>
      </c>
      <c r="E116" s="30">
        <v>220</v>
      </c>
      <c r="F116" s="8">
        <f t="shared" si="52"/>
        <v>0</v>
      </c>
      <c r="G116" s="9"/>
      <c r="H116" s="205"/>
      <c r="I116" s="206"/>
      <c r="J116" s="207"/>
      <c r="K116" s="208"/>
      <c r="L116" s="209"/>
      <c r="M116" s="210"/>
      <c r="N116" s="191"/>
      <c r="O116" s="192"/>
      <c r="P116" s="211"/>
      <c r="Q116" s="212"/>
      <c r="R116" s="213"/>
      <c r="S116" s="214"/>
      <c r="T116" s="9"/>
      <c r="U116" s="20"/>
      <c r="V116" s="20"/>
      <c r="W116" s="20"/>
      <c r="X116" s="20"/>
      <c r="Y116" s="20"/>
      <c r="Z116" s="20"/>
      <c r="AA116" s="48">
        <f t="shared" si="53"/>
        <v>0</v>
      </c>
      <c r="AB116" s="20"/>
      <c r="AC116" s="48"/>
      <c r="AD116" s="48"/>
      <c r="AE116" s="48"/>
      <c r="AF116" s="48"/>
      <c r="AG116" s="48"/>
      <c r="AH116" s="48"/>
      <c r="AI116" s="48">
        <v>1</v>
      </c>
      <c r="AJ116" s="48"/>
      <c r="AK116" s="9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21"/>
      <c r="BH116" s="21"/>
      <c r="BI116" s="21"/>
      <c r="BJ116" s="21"/>
      <c r="BK116" s="21"/>
      <c r="BL116" s="9"/>
      <c r="BM116" s="51"/>
      <c r="BN116" s="74">
        <f t="shared" si="54"/>
        <v>0</v>
      </c>
      <c r="BO116" s="74"/>
      <c r="BP116" s="74">
        <v>7</v>
      </c>
      <c r="BR116" s="98">
        <v>2.2999999999999998</v>
      </c>
      <c r="BS116" s="98">
        <f t="shared" si="55"/>
        <v>0</v>
      </c>
    </row>
    <row r="117" spans="1:71" s="1" customFormat="1" ht="19.5" hidden="1" customHeight="1">
      <c r="A117" s="372" t="s">
        <v>895</v>
      </c>
      <c r="B117" s="19" t="s">
        <v>222</v>
      </c>
      <c r="C117" s="19">
        <v>1</v>
      </c>
      <c r="D117" s="107">
        <f t="shared" si="51"/>
        <v>0</v>
      </c>
      <c r="E117" s="30">
        <v>220</v>
      </c>
      <c r="F117" s="8">
        <f t="shared" si="52"/>
        <v>0</v>
      </c>
      <c r="G117" s="9"/>
      <c r="H117" s="205"/>
      <c r="I117" s="206"/>
      <c r="J117" s="207"/>
      <c r="K117" s="208"/>
      <c r="L117" s="209"/>
      <c r="M117" s="210"/>
      <c r="N117" s="191"/>
      <c r="O117" s="192"/>
      <c r="P117" s="211"/>
      <c r="Q117" s="212"/>
      <c r="R117" s="213"/>
      <c r="S117" s="214"/>
      <c r="T117" s="9"/>
      <c r="U117" s="20"/>
      <c r="V117" s="20"/>
      <c r="W117" s="20"/>
      <c r="X117" s="20"/>
      <c r="Y117" s="20"/>
      <c r="Z117" s="20"/>
      <c r="AA117" s="48">
        <f t="shared" si="53"/>
        <v>0</v>
      </c>
      <c r="AB117" s="20"/>
      <c r="AC117" s="48"/>
      <c r="AD117" s="48"/>
      <c r="AE117" s="48"/>
      <c r="AF117" s="48"/>
      <c r="AG117" s="48"/>
      <c r="AH117" s="48"/>
      <c r="AI117" s="48">
        <v>1</v>
      </c>
      <c r="AJ117" s="48"/>
      <c r="AK117" s="9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21"/>
      <c r="BH117" s="21"/>
      <c r="BI117" s="21"/>
      <c r="BJ117" s="21"/>
      <c r="BK117" s="21"/>
      <c r="BL117" s="9"/>
      <c r="BM117" s="51"/>
      <c r="BN117" s="74">
        <f t="shared" si="54"/>
        <v>0</v>
      </c>
      <c r="BO117" s="74"/>
      <c r="BP117" s="74">
        <v>7</v>
      </c>
      <c r="BR117" s="98">
        <v>2.35</v>
      </c>
      <c r="BS117" s="98">
        <f t="shared" si="55"/>
        <v>0</v>
      </c>
    </row>
    <row r="118" spans="1:71" s="1" customFormat="1" ht="19.5" hidden="1" customHeight="1">
      <c r="A118" s="372" t="s">
        <v>871</v>
      </c>
      <c r="B118" s="18" t="s">
        <v>24</v>
      </c>
      <c r="C118" s="19">
        <v>5</v>
      </c>
      <c r="D118" s="107">
        <f t="shared" si="51"/>
        <v>0</v>
      </c>
      <c r="E118" s="8">
        <v>1045</v>
      </c>
      <c r="F118" s="8">
        <f t="shared" si="52"/>
        <v>0</v>
      </c>
      <c r="G118" s="9"/>
      <c r="H118" s="205"/>
      <c r="I118" s="206"/>
      <c r="J118" s="207"/>
      <c r="K118" s="208"/>
      <c r="L118" s="209"/>
      <c r="M118" s="210"/>
      <c r="N118" s="191"/>
      <c r="O118" s="192"/>
      <c r="P118" s="211"/>
      <c r="Q118" s="212"/>
      <c r="R118" s="213"/>
      <c r="S118" s="214"/>
      <c r="T118" s="9"/>
      <c r="U118" s="20"/>
      <c r="V118" s="20"/>
      <c r="W118" s="20"/>
      <c r="X118" s="20"/>
      <c r="Y118" s="20"/>
      <c r="Z118" s="20"/>
      <c r="AA118" s="48">
        <f t="shared" si="53"/>
        <v>0</v>
      </c>
      <c r="AB118" s="20"/>
      <c r="AC118" s="48"/>
      <c r="AD118" s="48"/>
      <c r="AE118" s="48"/>
      <c r="AF118" s="48"/>
      <c r="AG118" s="48"/>
      <c r="AH118" s="48"/>
      <c r="AI118" s="48">
        <v>5</v>
      </c>
      <c r="AJ118" s="48"/>
      <c r="AK118" s="9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9"/>
      <c r="BM118" s="51"/>
      <c r="BN118" s="74">
        <f t="shared" si="54"/>
        <v>0</v>
      </c>
      <c r="BO118" s="74"/>
      <c r="BP118" s="74">
        <v>35</v>
      </c>
      <c r="BR118" s="98">
        <v>12.2</v>
      </c>
      <c r="BS118" s="98">
        <f t="shared" si="55"/>
        <v>0</v>
      </c>
    </row>
    <row r="119" spans="1:71" s="1" customFormat="1" ht="20.100000000000001" customHeight="1">
      <c r="A119" s="266" t="s">
        <v>896</v>
      </c>
      <c r="B119" s="32" t="s">
        <v>249</v>
      </c>
      <c r="C119" s="32">
        <v>1</v>
      </c>
      <c r="D119" s="107">
        <f t="shared" ref="D119:D136" si="56">SUM(H119:S119)</f>
        <v>0</v>
      </c>
      <c r="E119" s="30">
        <v>230</v>
      </c>
      <c r="F119" s="8">
        <f t="shared" ref="F119:F136" si="57">D119*E119*(100-$D$3)/100</f>
        <v>0</v>
      </c>
      <c r="G119" s="9"/>
      <c r="H119" s="205"/>
      <c r="I119" s="206"/>
      <c r="J119" s="207"/>
      <c r="K119" s="208"/>
      <c r="L119" s="209"/>
      <c r="M119" s="210"/>
      <c r="N119" s="191"/>
      <c r="O119" s="192"/>
      <c r="P119" s="211"/>
      <c r="Q119" s="212"/>
      <c r="R119" s="213"/>
      <c r="S119" s="214"/>
      <c r="T119" s="9"/>
      <c r="U119" s="20"/>
      <c r="V119" s="20"/>
      <c r="W119" s="20"/>
      <c r="X119" s="20"/>
      <c r="Y119" s="20"/>
      <c r="Z119" s="48">
        <f t="shared" ref="Z119:Z124" si="58">AH119*$D119</f>
        <v>0</v>
      </c>
      <c r="AA119" s="20"/>
      <c r="AB119" s="20"/>
      <c r="AC119" s="48"/>
      <c r="AD119" s="48"/>
      <c r="AE119" s="48"/>
      <c r="AF119" s="48"/>
      <c r="AG119" s="48"/>
      <c r="AH119" s="48">
        <v>1</v>
      </c>
      <c r="AI119" s="48"/>
      <c r="AJ119" s="48"/>
      <c r="AK119" s="9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21"/>
      <c r="BH119" s="21"/>
      <c r="BI119" s="21"/>
      <c r="BJ119" s="21"/>
      <c r="BK119" s="21"/>
      <c r="BL119" s="9"/>
      <c r="BM119" s="74">
        <f t="shared" ref="BM119:BM136" si="59">BO119*D119</f>
        <v>0</v>
      </c>
      <c r="BN119" s="51"/>
      <c r="BO119" s="74">
        <v>5</v>
      </c>
      <c r="BP119" s="74"/>
      <c r="BR119" s="98">
        <v>1.1000000000000001</v>
      </c>
      <c r="BS119" s="98">
        <f t="shared" ref="BS119:BS136" si="60">BR119*D119</f>
        <v>0</v>
      </c>
    </row>
    <row r="120" spans="1:71" s="1" customFormat="1" ht="20.100000000000001" customHeight="1">
      <c r="A120" s="266" t="s">
        <v>897</v>
      </c>
      <c r="B120" s="32" t="s">
        <v>248</v>
      </c>
      <c r="C120" s="32">
        <v>1</v>
      </c>
      <c r="D120" s="107">
        <f t="shared" si="56"/>
        <v>0</v>
      </c>
      <c r="E120" s="30">
        <v>227.5</v>
      </c>
      <c r="F120" s="8">
        <f t="shared" si="57"/>
        <v>0</v>
      </c>
      <c r="G120" s="9"/>
      <c r="H120" s="205"/>
      <c r="I120" s="206"/>
      <c r="J120" s="207"/>
      <c r="K120" s="208"/>
      <c r="L120" s="209"/>
      <c r="M120" s="210"/>
      <c r="N120" s="191"/>
      <c r="O120" s="192"/>
      <c r="P120" s="211"/>
      <c r="Q120" s="212"/>
      <c r="R120" s="213"/>
      <c r="S120" s="214"/>
      <c r="T120" s="9"/>
      <c r="U120" s="20"/>
      <c r="V120" s="20"/>
      <c r="W120" s="20"/>
      <c r="X120" s="20"/>
      <c r="Y120" s="20"/>
      <c r="Z120" s="48">
        <f t="shared" si="58"/>
        <v>0</v>
      </c>
      <c r="AA120" s="20"/>
      <c r="AB120" s="20"/>
      <c r="AC120" s="48"/>
      <c r="AD120" s="48"/>
      <c r="AE120" s="48"/>
      <c r="AF120" s="48"/>
      <c r="AG120" s="48"/>
      <c r="AH120" s="48">
        <v>1</v>
      </c>
      <c r="AI120" s="48"/>
      <c r="AJ120" s="48"/>
      <c r="AK120" s="9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21"/>
      <c r="BH120" s="21"/>
      <c r="BI120" s="21"/>
      <c r="BJ120" s="21"/>
      <c r="BK120" s="21"/>
      <c r="BL120" s="9"/>
      <c r="BM120" s="74">
        <f t="shared" si="59"/>
        <v>0</v>
      </c>
      <c r="BN120" s="51"/>
      <c r="BO120" s="74">
        <v>5</v>
      </c>
      <c r="BP120" s="74"/>
      <c r="BR120" s="98">
        <v>1.3</v>
      </c>
      <c r="BS120" s="98">
        <f t="shared" si="60"/>
        <v>0</v>
      </c>
    </row>
    <row r="121" spans="1:71" s="1" customFormat="1" ht="20.100000000000001" customHeight="1">
      <c r="A121" s="266" t="s">
        <v>900</v>
      </c>
      <c r="B121" s="32" t="s">
        <v>250</v>
      </c>
      <c r="C121" s="19">
        <v>1</v>
      </c>
      <c r="D121" s="107">
        <f t="shared" si="56"/>
        <v>0</v>
      </c>
      <c r="E121" s="30">
        <v>227.5</v>
      </c>
      <c r="F121" s="8">
        <f t="shared" si="57"/>
        <v>0</v>
      </c>
      <c r="G121" s="9"/>
      <c r="H121" s="205"/>
      <c r="I121" s="206"/>
      <c r="J121" s="207"/>
      <c r="K121" s="208"/>
      <c r="L121" s="209"/>
      <c r="M121" s="210"/>
      <c r="N121" s="191"/>
      <c r="O121" s="192"/>
      <c r="P121" s="211"/>
      <c r="Q121" s="212"/>
      <c r="R121" s="213"/>
      <c r="S121" s="214"/>
      <c r="T121" s="9"/>
      <c r="U121" s="20"/>
      <c r="V121" s="20"/>
      <c r="W121" s="20"/>
      <c r="X121" s="20"/>
      <c r="Y121" s="20"/>
      <c r="Z121" s="48">
        <f t="shared" si="58"/>
        <v>0</v>
      </c>
      <c r="AA121" s="20"/>
      <c r="AB121" s="20"/>
      <c r="AC121" s="48"/>
      <c r="AD121" s="48"/>
      <c r="AE121" s="48"/>
      <c r="AF121" s="48"/>
      <c r="AG121" s="48"/>
      <c r="AH121" s="48">
        <v>1</v>
      </c>
      <c r="AI121" s="48"/>
      <c r="AJ121" s="48"/>
      <c r="AK121" s="9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21"/>
      <c r="BH121" s="21"/>
      <c r="BI121" s="21"/>
      <c r="BJ121" s="21"/>
      <c r="BK121" s="21"/>
      <c r="BL121" s="9"/>
      <c r="BM121" s="74">
        <f t="shared" si="59"/>
        <v>0</v>
      </c>
      <c r="BN121" s="51"/>
      <c r="BO121" s="74">
        <v>5</v>
      </c>
      <c r="BP121" s="74"/>
      <c r="BR121" s="98">
        <v>1.2</v>
      </c>
      <c r="BS121" s="98">
        <f t="shared" si="60"/>
        <v>0</v>
      </c>
    </row>
    <row r="122" spans="1:71" s="1" customFormat="1" ht="20.100000000000001" customHeight="1">
      <c r="A122" s="266" t="s">
        <v>899</v>
      </c>
      <c r="B122" s="32" t="s">
        <v>251</v>
      </c>
      <c r="C122" s="32">
        <v>1</v>
      </c>
      <c r="D122" s="107">
        <f t="shared" si="56"/>
        <v>0</v>
      </c>
      <c r="E122" s="30">
        <v>235</v>
      </c>
      <c r="F122" s="8">
        <f t="shared" si="57"/>
        <v>0</v>
      </c>
      <c r="G122" s="9"/>
      <c r="H122" s="205"/>
      <c r="I122" s="206"/>
      <c r="J122" s="207"/>
      <c r="K122" s="208"/>
      <c r="L122" s="209"/>
      <c r="M122" s="210"/>
      <c r="N122" s="191"/>
      <c r="O122" s="192"/>
      <c r="P122" s="211"/>
      <c r="Q122" s="212"/>
      <c r="R122" s="213"/>
      <c r="S122" s="214"/>
      <c r="T122" s="9"/>
      <c r="U122" s="20"/>
      <c r="V122" s="20"/>
      <c r="W122" s="20"/>
      <c r="X122" s="20"/>
      <c r="Y122" s="20"/>
      <c r="Z122" s="48">
        <f t="shared" si="58"/>
        <v>0</v>
      </c>
      <c r="AA122" s="20"/>
      <c r="AB122" s="20"/>
      <c r="AC122" s="48"/>
      <c r="AD122" s="48"/>
      <c r="AE122" s="48"/>
      <c r="AF122" s="48"/>
      <c r="AG122" s="48"/>
      <c r="AH122" s="48">
        <v>1</v>
      </c>
      <c r="AI122" s="48"/>
      <c r="AJ122" s="48"/>
      <c r="AK122" s="9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21"/>
      <c r="BH122" s="21"/>
      <c r="BI122" s="21"/>
      <c r="BJ122" s="21"/>
      <c r="BK122" s="21"/>
      <c r="BL122" s="9"/>
      <c r="BM122" s="74">
        <f t="shared" si="59"/>
        <v>0</v>
      </c>
      <c r="BN122" s="51"/>
      <c r="BO122" s="74">
        <v>6</v>
      </c>
      <c r="BP122" s="74"/>
      <c r="BR122" s="98">
        <v>1.3</v>
      </c>
      <c r="BS122" s="98">
        <f t="shared" si="60"/>
        <v>0</v>
      </c>
    </row>
    <row r="123" spans="1:71" s="1" customFormat="1" ht="20.100000000000001" customHeight="1">
      <c r="A123" s="266" t="s">
        <v>898</v>
      </c>
      <c r="B123" s="32" t="s">
        <v>252</v>
      </c>
      <c r="C123" s="19">
        <v>1</v>
      </c>
      <c r="D123" s="107">
        <f t="shared" si="56"/>
        <v>0</v>
      </c>
      <c r="E123" s="30">
        <v>230</v>
      </c>
      <c r="F123" s="8">
        <f t="shared" si="57"/>
        <v>0</v>
      </c>
      <c r="G123" s="9"/>
      <c r="H123" s="205"/>
      <c r="I123" s="206"/>
      <c r="J123" s="207"/>
      <c r="K123" s="208"/>
      <c r="L123" s="209"/>
      <c r="M123" s="210"/>
      <c r="N123" s="191"/>
      <c r="O123" s="192"/>
      <c r="P123" s="211"/>
      <c r="Q123" s="212"/>
      <c r="R123" s="213"/>
      <c r="S123" s="214"/>
      <c r="T123" s="9"/>
      <c r="U123" s="20"/>
      <c r="V123" s="20"/>
      <c r="W123" s="20"/>
      <c r="X123" s="20"/>
      <c r="Y123" s="20"/>
      <c r="Z123" s="48">
        <f t="shared" si="58"/>
        <v>0</v>
      </c>
      <c r="AA123" s="20"/>
      <c r="AB123" s="20"/>
      <c r="AC123" s="48"/>
      <c r="AD123" s="48"/>
      <c r="AE123" s="48"/>
      <c r="AF123" s="48"/>
      <c r="AG123" s="48"/>
      <c r="AH123" s="48">
        <v>1</v>
      </c>
      <c r="AI123" s="48"/>
      <c r="AJ123" s="48"/>
      <c r="AK123" s="9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21"/>
      <c r="BH123" s="21"/>
      <c r="BI123" s="21"/>
      <c r="BJ123" s="21"/>
      <c r="BK123" s="21"/>
      <c r="BL123" s="9"/>
      <c r="BM123" s="74">
        <f t="shared" si="59"/>
        <v>0</v>
      </c>
      <c r="BN123" s="51"/>
      <c r="BO123" s="74">
        <v>5</v>
      </c>
      <c r="BP123" s="74"/>
      <c r="BR123" s="98">
        <v>1.4</v>
      </c>
      <c r="BS123" s="98">
        <f t="shared" si="60"/>
        <v>0</v>
      </c>
    </row>
    <row r="124" spans="1:71" s="1" customFormat="1" ht="18" customHeight="1">
      <c r="A124" s="266" t="s">
        <v>872</v>
      </c>
      <c r="B124" s="19" t="s">
        <v>6</v>
      </c>
      <c r="C124" s="19">
        <v>5</v>
      </c>
      <c r="D124" s="107">
        <f t="shared" si="56"/>
        <v>0</v>
      </c>
      <c r="E124" s="8">
        <v>1105</v>
      </c>
      <c r="F124" s="8">
        <f t="shared" si="57"/>
        <v>0</v>
      </c>
      <c r="G124" s="9"/>
      <c r="H124" s="205"/>
      <c r="I124" s="206"/>
      <c r="J124" s="207"/>
      <c r="K124" s="208"/>
      <c r="L124" s="209"/>
      <c r="M124" s="210"/>
      <c r="N124" s="191"/>
      <c r="O124" s="192"/>
      <c r="P124" s="211"/>
      <c r="Q124" s="212"/>
      <c r="R124" s="213"/>
      <c r="S124" s="214"/>
      <c r="T124" s="9"/>
      <c r="U124" s="20"/>
      <c r="V124" s="20"/>
      <c r="W124" s="20"/>
      <c r="X124" s="20"/>
      <c r="Y124" s="20"/>
      <c r="Z124" s="48">
        <f t="shared" si="58"/>
        <v>0</v>
      </c>
      <c r="AA124" s="20"/>
      <c r="AB124" s="20"/>
      <c r="AC124" s="48"/>
      <c r="AD124" s="48"/>
      <c r="AE124" s="48"/>
      <c r="AF124" s="48"/>
      <c r="AG124" s="48"/>
      <c r="AH124" s="48">
        <v>5</v>
      </c>
      <c r="AI124" s="48"/>
      <c r="AJ124" s="48"/>
      <c r="AK124" s="9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9"/>
      <c r="BM124" s="74">
        <f t="shared" si="59"/>
        <v>0</v>
      </c>
      <c r="BN124" s="51"/>
      <c r="BO124" s="74">
        <v>26</v>
      </c>
      <c r="BP124" s="74"/>
      <c r="BR124" s="98">
        <v>6.3</v>
      </c>
      <c r="BS124" s="98">
        <f t="shared" si="60"/>
        <v>0</v>
      </c>
    </row>
    <row r="125" spans="1:71" s="1" customFormat="1" ht="19.5" hidden="1" customHeight="1">
      <c r="A125" s="372" t="s">
        <v>901</v>
      </c>
      <c r="B125" s="32" t="s">
        <v>916</v>
      </c>
      <c r="C125" s="32">
        <v>1</v>
      </c>
      <c r="D125" s="107">
        <f t="shared" ref="D125:D130" si="61">SUM(H125:S125)</f>
        <v>0</v>
      </c>
      <c r="E125" s="30">
        <v>220</v>
      </c>
      <c r="F125" s="8">
        <f t="shared" ref="F125:F130" si="62">D125*E125*(100-$D$3)/100</f>
        <v>0</v>
      </c>
      <c r="G125" s="9"/>
      <c r="H125" s="205"/>
      <c r="I125" s="206"/>
      <c r="J125" s="207"/>
      <c r="K125" s="208"/>
      <c r="L125" s="209"/>
      <c r="M125" s="210"/>
      <c r="N125" s="191"/>
      <c r="O125" s="192"/>
      <c r="P125" s="211"/>
      <c r="Q125" s="212"/>
      <c r="R125" s="213"/>
      <c r="S125" s="214"/>
      <c r="T125" s="9"/>
      <c r="U125" s="20"/>
      <c r="V125" s="20"/>
      <c r="W125" s="20"/>
      <c r="X125" s="20"/>
      <c r="Y125" s="20"/>
      <c r="Z125" s="48">
        <f t="shared" ref="Z125:Z130" si="63">AH125*$D125</f>
        <v>0</v>
      </c>
      <c r="AA125" s="20"/>
      <c r="AB125" s="20"/>
      <c r="AC125" s="48"/>
      <c r="AD125" s="48"/>
      <c r="AE125" s="48"/>
      <c r="AF125" s="48"/>
      <c r="AG125" s="48"/>
      <c r="AH125" s="48">
        <v>1</v>
      </c>
      <c r="AI125" s="48"/>
      <c r="AJ125" s="48"/>
      <c r="AK125" s="9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21"/>
      <c r="BH125" s="21"/>
      <c r="BI125" s="21"/>
      <c r="BJ125" s="21"/>
      <c r="BK125" s="21"/>
      <c r="BL125" s="9"/>
      <c r="BM125" s="74">
        <f t="shared" ref="BM125:BM130" si="64">BO125*D125</f>
        <v>0</v>
      </c>
      <c r="BN125" s="51"/>
      <c r="BO125" s="74">
        <v>5</v>
      </c>
      <c r="BP125" s="74"/>
      <c r="BR125" s="98">
        <v>1.1000000000000001</v>
      </c>
      <c r="BS125" s="98">
        <f t="shared" ref="BS125:BS130" si="65">BR125*D125</f>
        <v>0</v>
      </c>
    </row>
    <row r="126" spans="1:71" s="1" customFormat="1" ht="19.5" hidden="1" customHeight="1">
      <c r="A126" s="372" t="s">
        <v>902</v>
      </c>
      <c r="B126" s="32" t="s">
        <v>917</v>
      </c>
      <c r="C126" s="32">
        <v>1</v>
      </c>
      <c r="D126" s="107">
        <f t="shared" si="61"/>
        <v>0</v>
      </c>
      <c r="E126" s="30">
        <v>225</v>
      </c>
      <c r="F126" s="8">
        <f t="shared" si="62"/>
        <v>0</v>
      </c>
      <c r="G126" s="9"/>
      <c r="H126" s="205"/>
      <c r="I126" s="206"/>
      <c r="J126" s="207"/>
      <c r="K126" s="208"/>
      <c r="L126" s="209"/>
      <c r="M126" s="210"/>
      <c r="N126" s="191"/>
      <c r="O126" s="192"/>
      <c r="P126" s="211"/>
      <c r="Q126" s="212"/>
      <c r="R126" s="213"/>
      <c r="S126" s="214"/>
      <c r="T126" s="9"/>
      <c r="U126" s="20"/>
      <c r="V126" s="20"/>
      <c r="W126" s="20"/>
      <c r="X126" s="20"/>
      <c r="Y126" s="20"/>
      <c r="Z126" s="48">
        <f t="shared" si="63"/>
        <v>0</v>
      </c>
      <c r="AA126" s="20"/>
      <c r="AB126" s="20"/>
      <c r="AC126" s="48"/>
      <c r="AD126" s="48"/>
      <c r="AE126" s="48"/>
      <c r="AF126" s="48"/>
      <c r="AG126" s="48"/>
      <c r="AH126" s="48">
        <v>1</v>
      </c>
      <c r="AI126" s="48"/>
      <c r="AJ126" s="48"/>
      <c r="AK126" s="9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21"/>
      <c r="BH126" s="21"/>
      <c r="BI126" s="21"/>
      <c r="BJ126" s="21"/>
      <c r="BK126" s="21"/>
      <c r="BL126" s="9"/>
      <c r="BM126" s="74">
        <f t="shared" si="64"/>
        <v>0</v>
      </c>
      <c r="BN126" s="51"/>
      <c r="BO126" s="74">
        <v>5</v>
      </c>
      <c r="BP126" s="74"/>
      <c r="BR126" s="98">
        <v>1.3</v>
      </c>
      <c r="BS126" s="98">
        <f t="shared" si="65"/>
        <v>0</v>
      </c>
    </row>
    <row r="127" spans="1:71" s="1" customFormat="1" ht="19.5" hidden="1" customHeight="1">
      <c r="A127" s="372" t="s">
        <v>903</v>
      </c>
      <c r="B127" s="32" t="s">
        <v>918</v>
      </c>
      <c r="C127" s="19">
        <v>1</v>
      </c>
      <c r="D127" s="107">
        <f t="shared" si="61"/>
        <v>0</v>
      </c>
      <c r="E127" s="30">
        <v>225</v>
      </c>
      <c r="F127" s="8">
        <f t="shared" si="62"/>
        <v>0</v>
      </c>
      <c r="G127" s="9"/>
      <c r="H127" s="205"/>
      <c r="I127" s="206"/>
      <c r="J127" s="207"/>
      <c r="K127" s="208"/>
      <c r="L127" s="209"/>
      <c r="M127" s="210"/>
      <c r="N127" s="191"/>
      <c r="O127" s="192"/>
      <c r="P127" s="211"/>
      <c r="Q127" s="212"/>
      <c r="R127" s="213"/>
      <c r="S127" s="214"/>
      <c r="T127" s="9"/>
      <c r="U127" s="20"/>
      <c r="V127" s="20"/>
      <c r="W127" s="20"/>
      <c r="X127" s="20"/>
      <c r="Y127" s="20"/>
      <c r="Z127" s="48">
        <f t="shared" si="63"/>
        <v>0</v>
      </c>
      <c r="AA127" s="20"/>
      <c r="AB127" s="20"/>
      <c r="AC127" s="48"/>
      <c r="AD127" s="48"/>
      <c r="AE127" s="48"/>
      <c r="AF127" s="48"/>
      <c r="AG127" s="48"/>
      <c r="AH127" s="48">
        <v>1</v>
      </c>
      <c r="AI127" s="48"/>
      <c r="AJ127" s="48"/>
      <c r="AK127" s="9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21"/>
      <c r="BH127" s="21"/>
      <c r="BI127" s="21"/>
      <c r="BJ127" s="21"/>
      <c r="BK127" s="21"/>
      <c r="BL127" s="9"/>
      <c r="BM127" s="74">
        <f t="shared" si="64"/>
        <v>0</v>
      </c>
      <c r="BN127" s="51"/>
      <c r="BO127" s="74">
        <v>5</v>
      </c>
      <c r="BP127" s="74"/>
      <c r="BR127" s="98">
        <v>1.2</v>
      </c>
      <c r="BS127" s="98">
        <f t="shared" si="65"/>
        <v>0</v>
      </c>
    </row>
    <row r="128" spans="1:71" s="1" customFormat="1" ht="19.5" hidden="1" customHeight="1">
      <c r="A128" s="372" t="s">
        <v>905</v>
      </c>
      <c r="B128" s="32" t="s">
        <v>919</v>
      </c>
      <c r="C128" s="32">
        <v>1</v>
      </c>
      <c r="D128" s="107">
        <f t="shared" si="61"/>
        <v>0</v>
      </c>
      <c r="E128" s="30">
        <v>230</v>
      </c>
      <c r="F128" s="8">
        <f t="shared" si="62"/>
        <v>0</v>
      </c>
      <c r="G128" s="9"/>
      <c r="H128" s="205"/>
      <c r="I128" s="206"/>
      <c r="J128" s="207"/>
      <c r="K128" s="208"/>
      <c r="L128" s="209"/>
      <c r="M128" s="210"/>
      <c r="N128" s="191"/>
      <c r="O128" s="192"/>
      <c r="P128" s="211"/>
      <c r="Q128" s="212"/>
      <c r="R128" s="213"/>
      <c r="S128" s="214"/>
      <c r="T128" s="9"/>
      <c r="U128" s="20"/>
      <c r="V128" s="20"/>
      <c r="W128" s="20"/>
      <c r="X128" s="20"/>
      <c r="Y128" s="20"/>
      <c r="Z128" s="48">
        <f t="shared" si="63"/>
        <v>0</v>
      </c>
      <c r="AA128" s="20"/>
      <c r="AB128" s="20"/>
      <c r="AC128" s="48"/>
      <c r="AD128" s="48"/>
      <c r="AE128" s="48"/>
      <c r="AF128" s="48"/>
      <c r="AG128" s="48"/>
      <c r="AH128" s="48">
        <v>1</v>
      </c>
      <c r="AI128" s="48"/>
      <c r="AJ128" s="48"/>
      <c r="AK128" s="9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21"/>
      <c r="BH128" s="21"/>
      <c r="BI128" s="21"/>
      <c r="BJ128" s="21"/>
      <c r="BK128" s="21"/>
      <c r="BL128" s="9"/>
      <c r="BM128" s="74">
        <f t="shared" si="64"/>
        <v>0</v>
      </c>
      <c r="BN128" s="51"/>
      <c r="BO128" s="74">
        <v>6</v>
      </c>
      <c r="BP128" s="74"/>
      <c r="BR128" s="98">
        <v>1.3</v>
      </c>
      <c r="BS128" s="98">
        <f t="shared" si="65"/>
        <v>0</v>
      </c>
    </row>
    <row r="129" spans="1:71" s="1" customFormat="1" ht="19.5" hidden="1" customHeight="1">
      <c r="A129" s="372" t="s">
        <v>904</v>
      </c>
      <c r="B129" s="32" t="s">
        <v>920</v>
      </c>
      <c r="C129" s="19">
        <v>1</v>
      </c>
      <c r="D129" s="107">
        <f t="shared" si="61"/>
        <v>0</v>
      </c>
      <c r="E129" s="30">
        <v>230</v>
      </c>
      <c r="F129" s="8">
        <f t="shared" si="62"/>
        <v>0</v>
      </c>
      <c r="G129" s="9"/>
      <c r="H129" s="205"/>
      <c r="I129" s="206"/>
      <c r="J129" s="207"/>
      <c r="K129" s="208"/>
      <c r="L129" s="209"/>
      <c r="M129" s="210"/>
      <c r="N129" s="191"/>
      <c r="O129" s="192"/>
      <c r="P129" s="211"/>
      <c r="Q129" s="212"/>
      <c r="R129" s="213"/>
      <c r="S129" s="214"/>
      <c r="T129" s="9"/>
      <c r="U129" s="20"/>
      <c r="V129" s="20"/>
      <c r="W129" s="20"/>
      <c r="X129" s="20"/>
      <c r="Y129" s="20"/>
      <c r="Z129" s="48">
        <f t="shared" si="63"/>
        <v>0</v>
      </c>
      <c r="AA129" s="20"/>
      <c r="AB129" s="20"/>
      <c r="AC129" s="48"/>
      <c r="AD129" s="48"/>
      <c r="AE129" s="48"/>
      <c r="AF129" s="48"/>
      <c r="AG129" s="48"/>
      <c r="AH129" s="48">
        <v>1</v>
      </c>
      <c r="AI129" s="48"/>
      <c r="AJ129" s="48"/>
      <c r="AK129" s="9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21"/>
      <c r="BH129" s="21"/>
      <c r="BI129" s="21"/>
      <c r="BJ129" s="21"/>
      <c r="BK129" s="21"/>
      <c r="BL129" s="9"/>
      <c r="BM129" s="74">
        <f t="shared" si="64"/>
        <v>0</v>
      </c>
      <c r="BN129" s="51"/>
      <c r="BO129" s="74">
        <v>5</v>
      </c>
      <c r="BP129" s="74"/>
      <c r="BR129" s="98">
        <v>1.4</v>
      </c>
      <c r="BS129" s="98">
        <f t="shared" si="65"/>
        <v>0</v>
      </c>
    </row>
    <row r="130" spans="1:71" s="1" customFormat="1" ht="19.5" hidden="1" customHeight="1">
      <c r="A130" s="372" t="s">
        <v>873</v>
      </c>
      <c r="B130" s="19" t="s">
        <v>6</v>
      </c>
      <c r="C130" s="19">
        <v>5</v>
      </c>
      <c r="D130" s="107">
        <f t="shared" si="61"/>
        <v>0</v>
      </c>
      <c r="E130" s="8">
        <v>1072.5</v>
      </c>
      <c r="F130" s="8">
        <f t="shared" si="62"/>
        <v>0</v>
      </c>
      <c r="G130" s="9"/>
      <c r="H130" s="205"/>
      <c r="I130" s="206"/>
      <c r="J130" s="207"/>
      <c r="K130" s="208"/>
      <c r="L130" s="209"/>
      <c r="M130" s="210"/>
      <c r="N130" s="191"/>
      <c r="O130" s="192"/>
      <c r="P130" s="211"/>
      <c r="Q130" s="212"/>
      <c r="R130" s="213"/>
      <c r="S130" s="214"/>
      <c r="T130" s="9"/>
      <c r="U130" s="20"/>
      <c r="V130" s="20"/>
      <c r="W130" s="20"/>
      <c r="X130" s="20"/>
      <c r="Y130" s="20"/>
      <c r="Z130" s="48">
        <f t="shared" si="63"/>
        <v>0</v>
      </c>
      <c r="AA130" s="20"/>
      <c r="AB130" s="20"/>
      <c r="AC130" s="48"/>
      <c r="AD130" s="48"/>
      <c r="AE130" s="48"/>
      <c r="AF130" s="48"/>
      <c r="AG130" s="48"/>
      <c r="AH130" s="48">
        <v>5</v>
      </c>
      <c r="AI130" s="48"/>
      <c r="AJ130" s="48"/>
      <c r="AK130" s="9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21"/>
      <c r="BH130" s="21"/>
      <c r="BI130" s="21"/>
      <c r="BJ130" s="21"/>
      <c r="BK130" s="21"/>
      <c r="BL130" s="9"/>
      <c r="BM130" s="74">
        <f t="shared" si="64"/>
        <v>0</v>
      </c>
      <c r="BN130" s="51"/>
      <c r="BO130" s="74">
        <v>26</v>
      </c>
      <c r="BP130" s="74"/>
      <c r="BR130" s="98">
        <v>6.3</v>
      </c>
      <c r="BS130" s="98">
        <f t="shared" si="65"/>
        <v>0</v>
      </c>
    </row>
    <row r="131" spans="1:71" s="1" customFormat="1" ht="20.100000000000001" customHeight="1">
      <c r="A131" s="266" t="s">
        <v>915</v>
      </c>
      <c r="B131" s="32" t="s">
        <v>200</v>
      </c>
      <c r="C131" s="32">
        <v>1</v>
      </c>
      <c r="D131" s="107">
        <f t="shared" si="56"/>
        <v>0</v>
      </c>
      <c r="E131" s="8">
        <v>285</v>
      </c>
      <c r="F131" s="8">
        <f t="shared" si="57"/>
        <v>0</v>
      </c>
      <c r="G131" s="9"/>
      <c r="H131" s="205"/>
      <c r="I131" s="206"/>
      <c r="J131" s="207"/>
      <c r="K131" s="208"/>
      <c r="L131" s="209"/>
      <c r="M131" s="210"/>
      <c r="N131" s="191"/>
      <c r="O131" s="192"/>
      <c r="P131" s="211"/>
      <c r="Q131" s="212"/>
      <c r="R131" s="213"/>
      <c r="S131" s="214"/>
      <c r="T131" s="9"/>
      <c r="U131" s="20"/>
      <c r="V131" s="20"/>
      <c r="W131" s="20"/>
      <c r="X131" s="20"/>
      <c r="Y131" s="20"/>
      <c r="Z131" s="20"/>
      <c r="AA131" s="48">
        <f t="shared" ref="AA131:AA136" si="66">AI131*$D131</f>
        <v>0</v>
      </c>
      <c r="AB131" s="20"/>
      <c r="AC131" s="48"/>
      <c r="AD131" s="48"/>
      <c r="AE131" s="48"/>
      <c r="AF131" s="48"/>
      <c r="AG131" s="48"/>
      <c r="AH131" s="48"/>
      <c r="AI131" s="48">
        <v>1</v>
      </c>
      <c r="AJ131" s="48"/>
      <c r="AK131" s="9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21"/>
      <c r="BH131" s="21"/>
      <c r="BI131" s="21"/>
      <c r="BJ131" s="21"/>
      <c r="BK131" s="21"/>
      <c r="BL131" s="9"/>
      <c r="BM131" s="74">
        <f t="shared" si="59"/>
        <v>0</v>
      </c>
      <c r="BN131" s="51"/>
      <c r="BO131" s="74">
        <v>7</v>
      </c>
      <c r="BP131" s="74"/>
      <c r="BR131" s="98">
        <v>2.5</v>
      </c>
      <c r="BS131" s="98">
        <f t="shared" si="60"/>
        <v>0</v>
      </c>
    </row>
    <row r="132" spans="1:71" s="1" customFormat="1" ht="20.100000000000001" customHeight="1">
      <c r="A132" s="266" t="s">
        <v>914</v>
      </c>
      <c r="B132" s="32" t="s">
        <v>219</v>
      </c>
      <c r="C132" s="32">
        <v>1</v>
      </c>
      <c r="D132" s="107">
        <f t="shared" si="56"/>
        <v>0</v>
      </c>
      <c r="E132" s="8">
        <v>285</v>
      </c>
      <c r="F132" s="8">
        <f t="shared" si="57"/>
        <v>0</v>
      </c>
      <c r="G132" s="9"/>
      <c r="H132" s="205"/>
      <c r="I132" s="206"/>
      <c r="J132" s="207"/>
      <c r="K132" s="208"/>
      <c r="L132" s="209"/>
      <c r="M132" s="210"/>
      <c r="N132" s="191"/>
      <c r="O132" s="192"/>
      <c r="P132" s="211"/>
      <c r="Q132" s="212"/>
      <c r="R132" s="213"/>
      <c r="S132" s="214"/>
      <c r="T132" s="9"/>
      <c r="U132" s="20"/>
      <c r="V132" s="20"/>
      <c r="W132" s="20"/>
      <c r="X132" s="20"/>
      <c r="Y132" s="20"/>
      <c r="Z132" s="20"/>
      <c r="AA132" s="48">
        <f t="shared" si="66"/>
        <v>0</v>
      </c>
      <c r="AB132" s="20"/>
      <c r="AC132" s="48"/>
      <c r="AD132" s="48"/>
      <c r="AE132" s="48"/>
      <c r="AF132" s="48"/>
      <c r="AG132" s="48"/>
      <c r="AH132" s="48"/>
      <c r="AI132" s="48">
        <v>1</v>
      </c>
      <c r="AJ132" s="48"/>
      <c r="AK132" s="9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9"/>
      <c r="BM132" s="74">
        <f t="shared" si="59"/>
        <v>0</v>
      </c>
      <c r="BN132" s="51"/>
      <c r="BO132" s="74">
        <v>7</v>
      </c>
      <c r="BP132" s="74"/>
      <c r="BR132" s="98">
        <v>2.6</v>
      </c>
      <c r="BS132" s="98">
        <f t="shared" si="60"/>
        <v>0</v>
      </c>
    </row>
    <row r="133" spans="1:71" s="1" customFormat="1" ht="20.100000000000001" customHeight="1">
      <c r="A133" s="266" t="s">
        <v>913</v>
      </c>
      <c r="B133" s="19" t="s">
        <v>220</v>
      </c>
      <c r="C133" s="19">
        <v>1</v>
      </c>
      <c r="D133" s="107">
        <f t="shared" si="56"/>
        <v>0</v>
      </c>
      <c r="E133" s="8">
        <v>285</v>
      </c>
      <c r="F133" s="8">
        <f t="shared" si="57"/>
        <v>0</v>
      </c>
      <c r="G133" s="9"/>
      <c r="H133" s="205"/>
      <c r="I133" s="206"/>
      <c r="J133" s="207"/>
      <c r="K133" s="208"/>
      <c r="L133" s="209"/>
      <c r="M133" s="210"/>
      <c r="N133" s="191"/>
      <c r="O133" s="192"/>
      <c r="P133" s="211"/>
      <c r="Q133" s="212"/>
      <c r="R133" s="213"/>
      <c r="S133" s="214"/>
      <c r="T133" s="9"/>
      <c r="U133" s="20"/>
      <c r="V133" s="20"/>
      <c r="W133" s="20"/>
      <c r="X133" s="20"/>
      <c r="Y133" s="20"/>
      <c r="Z133" s="20"/>
      <c r="AA133" s="48">
        <f t="shared" si="66"/>
        <v>0</v>
      </c>
      <c r="AB133" s="20"/>
      <c r="AC133" s="48"/>
      <c r="AD133" s="48"/>
      <c r="AE133" s="48"/>
      <c r="AF133" s="48"/>
      <c r="AG133" s="48"/>
      <c r="AH133" s="48"/>
      <c r="AI133" s="48">
        <v>1</v>
      </c>
      <c r="AJ133" s="48"/>
      <c r="AK133" s="9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21"/>
      <c r="BH133" s="21"/>
      <c r="BI133" s="21"/>
      <c r="BJ133" s="21"/>
      <c r="BK133" s="21"/>
      <c r="BL133" s="9"/>
      <c r="BM133" s="74">
        <f t="shared" si="59"/>
        <v>0</v>
      </c>
      <c r="BN133" s="51"/>
      <c r="BO133" s="74">
        <v>7</v>
      </c>
      <c r="BP133" s="74"/>
      <c r="BR133" s="98">
        <v>2.6</v>
      </c>
      <c r="BS133" s="98">
        <f t="shared" si="60"/>
        <v>0</v>
      </c>
    </row>
    <row r="134" spans="1:71" s="1" customFormat="1" ht="20.100000000000001" customHeight="1">
      <c r="A134" s="266" t="s">
        <v>912</v>
      </c>
      <c r="B134" s="32" t="s">
        <v>221</v>
      </c>
      <c r="C134" s="32">
        <v>1</v>
      </c>
      <c r="D134" s="107">
        <f t="shared" si="56"/>
        <v>0</v>
      </c>
      <c r="E134" s="8">
        <v>285</v>
      </c>
      <c r="F134" s="8">
        <f t="shared" si="57"/>
        <v>0</v>
      </c>
      <c r="G134" s="9"/>
      <c r="H134" s="205"/>
      <c r="I134" s="206"/>
      <c r="J134" s="207"/>
      <c r="K134" s="208"/>
      <c r="L134" s="209"/>
      <c r="M134" s="210"/>
      <c r="N134" s="191"/>
      <c r="O134" s="192"/>
      <c r="P134" s="211"/>
      <c r="Q134" s="212"/>
      <c r="R134" s="213"/>
      <c r="S134" s="214"/>
      <c r="T134" s="9"/>
      <c r="U134" s="20"/>
      <c r="V134" s="20"/>
      <c r="W134" s="20"/>
      <c r="X134" s="20"/>
      <c r="Y134" s="20"/>
      <c r="Z134" s="20"/>
      <c r="AA134" s="48">
        <f t="shared" si="66"/>
        <v>0</v>
      </c>
      <c r="AB134" s="20"/>
      <c r="AC134" s="48"/>
      <c r="AD134" s="48"/>
      <c r="AE134" s="48"/>
      <c r="AF134" s="48"/>
      <c r="AG134" s="48"/>
      <c r="AH134" s="48"/>
      <c r="AI134" s="48">
        <v>1</v>
      </c>
      <c r="AJ134" s="48"/>
      <c r="AK134" s="9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21"/>
      <c r="BH134" s="21"/>
      <c r="BI134" s="21"/>
      <c r="BJ134" s="21"/>
      <c r="BK134" s="21"/>
      <c r="BL134" s="9"/>
      <c r="BM134" s="74">
        <f t="shared" si="59"/>
        <v>0</v>
      </c>
      <c r="BN134" s="51"/>
      <c r="BO134" s="74">
        <v>7</v>
      </c>
      <c r="BP134" s="74"/>
      <c r="BR134" s="98">
        <v>2.6</v>
      </c>
      <c r="BS134" s="98">
        <f t="shared" si="60"/>
        <v>0</v>
      </c>
    </row>
    <row r="135" spans="1:71" s="1" customFormat="1" ht="20.100000000000001" customHeight="1">
      <c r="A135" s="266" t="s">
        <v>911</v>
      </c>
      <c r="B135" s="19" t="s">
        <v>222</v>
      </c>
      <c r="C135" s="19">
        <v>1</v>
      </c>
      <c r="D135" s="107">
        <f t="shared" si="56"/>
        <v>0</v>
      </c>
      <c r="E135" s="8">
        <v>285</v>
      </c>
      <c r="F135" s="8">
        <f t="shared" si="57"/>
        <v>0</v>
      </c>
      <c r="G135" s="9"/>
      <c r="H135" s="205"/>
      <c r="I135" s="206"/>
      <c r="J135" s="207"/>
      <c r="K135" s="208"/>
      <c r="L135" s="209"/>
      <c r="M135" s="210"/>
      <c r="N135" s="191"/>
      <c r="O135" s="192"/>
      <c r="P135" s="211"/>
      <c r="Q135" s="212"/>
      <c r="R135" s="213"/>
      <c r="S135" s="214"/>
      <c r="T135" s="9"/>
      <c r="U135" s="20"/>
      <c r="V135" s="20"/>
      <c r="W135" s="20"/>
      <c r="X135" s="20"/>
      <c r="Y135" s="20"/>
      <c r="Z135" s="20"/>
      <c r="AA135" s="48">
        <f t="shared" si="66"/>
        <v>0</v>
      </c>
      <c r="AB135" s="20"/>
      <c r="AC135" s="48"/>
      <c r="AD135" s="48"/>
      <c r="AE135" s="48"/>
      <c r="AF135" s="48"/>
      <c r="AG135" s="48"/>
      <c r="AH135" s="48"/>
      <c r="AI135" s="48">
        <v>1</v>
      </c>
      <c r="AJ135" s="48"/>
      <c r="AK135" s="9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  <c r="BL135" s="9"/>
      <c r="BM135" s="74">
        <f t="shared" si="59"/>
        <v>0</v>
      </c>
      <c r="BN135" s="51"/>
      <c r="BO135" s="74">
        <v>7</v>
      </c>
      <c r="BP135" s="74"/>
      <c r="BR135" s="98">
        <v>2.6</v>
      </c>
      <c r="BS135" s="98">
        <f t="shared" si="60"/>
        <v>0</v>
      </c>
    </row>
    <row r="136" spans="1:71" s="1" customFormat="1" ht="18" customHeight="1">
      <c r="A136" s="266" t="s">
        <v>874</v>
      </c>
      <c r="B136" s="18" t="s">
        <v>24</v>
      </c>
      <c r="C136" s="19">
        <v>5</v>
      </c>
      <c r="D136" s="107">
        <f t="shared" si="56"/>
        <v>0</v>
      </c>
      <c r="E136" s="8">
        <v>1370</v>
      </c>
      <c r="F136" s="8">
        <f t="shared" si="57"/>
        <v>0</v>
      </c>
      <c r="G136" s="9"/>
      <c r="H136" s="205"/>
      <c r="I136" s="206"/>
      <c r="J136" s="207"/>
      <c r="K136" s="208"/>
      <c r="L136" s="209"/>
      <c r="M136" s="210"/>
      <c r="N136" s="191"/>
      <c r="O136" s="192"/>
      <c r="P136" s="211"/>
      <c r="Q136" s="212"/>
      <c r="R136" s="213"/>
      <c r="S136" s="214"/>
      <c r="T136" s="9"/>
      <c r="U136" s="20"/>
      <c r="V136" s="20"/>
      <c r="W136" s="20"/>
      <c r="X136" s="20"/>
      <c r="Y136" s="20"/>
      <c r="Z136" s="20"/>
      <c r="AA136" s="48">
        <f t="shared" si="66"/>
        <v>0</v>
      </c>
      <c r="AB136" s="20"/>
      <c r="AC136" s="48"/>
      <c r="AD136" s="48"/>
      <c r="AE136" s="48"/>
      <c r="AF136" s="48"/>
      <c r="AG136" s="48"/>
      <c r="AH136" s="48"/>
      <c r="AI136" s="48">
        <v>5</v>
      </c>
      <c r="AJ136" s="48"/>
      <c r="AK136" s="9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  <c r="BL136" s="9"/>
      <c r="BM136" s="74">
        <f t="shared" si="59"/>
        <v>0</v>
      </c>
      <c r="BN136" s="51"/>
      <c r="BO136" s="74">
        <v>35</v>
      </c>
      <c r="BP136" s="74"/>
      <c r="BR136" s="98">
        <v>12.899999999999999</v>
      </c>
      <c r="BS136" s="98">
        <f t="shared" si="60"/>
        <v>0</v>
      </c>
    </row>
    <row r="137" spans="1:71" s="1" customFormat="1" ht="19.5" hidden="1" customHeight="1">
      <c r="A137" s="373" t="s">
        <v>906</v>
      </c>
      <c r="B137" s="32" t="s">
        <v>200</v>
      </c>
      <c r="C137" s="32">
        <v>1</v>
      </c>
      <c r="D137" s="107">
        <f t="shared" ref="D137:D142" si="67">SUM(H137:S137)</f>
        <v>0</v>
      </c>
      <c r="E137" s="8">
        <v>267.5</v>
      </c>
      <c r="F137" s="8">
        <f t="shared" ref="F137:F142" si="68">D137*E137*(100-$D$3)/100</f>
        <v>0</v>
      </c>
      <c r="G137" s="9"/>
      <c r="H137" s="205"/>
      <c r="I137" s="206"/>
      <c r="J137" s="207"/>
      <c r="K137" s="208"/>
      <c r="L137" s="209"/>
      <c r="M137" s="210"/>
      <c r="N137" s="191"/>
      <c r="O137" s="192"/>
      <c r="P137" s="211"/>
      <c r="Q137" s="212"/>
      <c r="R137" s="213"/>
      <c r="S137" s="214"/>
      <c r="T137" s="9"/>
      <c r="U137" s="20"/>
      <c r="V137" s="20"/>
      <c r="W137" s="20"/>
      <c r="X137" s="20"/>
      <c r="Y137" s="20"/>
      <c r="Z137" s="20"/>
      <c r="AA137" s="48">
        <f t="shared" ref="AA137:AA142" si="69">AI137*$D137</f>
        <v>0</v>
      </c>
      <c r="AB137" s="20"/>
      <c r="AC137" s="48"/>
      <c r="AD137" s="48"/>
      <c r="AE137" s="48"/>
      <c r="AF137" s="48"/>
      <c r="AG137" s="48"/>
      <c r="AH137" s="48"/>
      <c r="AI137" s="48">
        <v>1</v>
      </c>
      <c r="AJ137" s="48"/>
      <c r="AK137" s="9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9"/>
      <c r="BM137" s="74">
        <f t="shared" ref="BM137:BM142" si="70">BO137*D137</f>
        <v>0</v>
      </c>
      <c r="BN137" s="51"/>
      <c r="BO137" s="74">
        <v>7</v>
      </c>
      <c r="BP137" s="74"/>
      <c r="BR137" s="98">
        <v>2.5</v>
      </c>
      <c r="BS137" s="98">
        <f t="shared" ref="BS137:BS142" si="71">BR137*D137</f>
        <v>0</v>
      </c>
    </row>
    <row r="138" spans="1:71" s="1" customFormat="1" ht="19.5" hidden="1" customHeight="1">
      <c r="A138" s="373" t="s">
        <v>907</v>
      </c>
      <c r="B138" s="32" t="s">
        <v>219</v>
      </c>
      <c r="C138" s="32">
        <v>1</v>
      </c>
      <c r="D138" s="107">
        <f t="shared" si="67"/>
        <v>0</v>
      </c>
      <c r="E138" s="8">
        <v>267.5</v>
      </c>
      <c r="F138" s="8">
        <f t="shared" si="68"/>
        <v>0</v>
      </c>
      <c r="G138" s="9"/>
      <c r="H138" s="205"/>
      <c r="I138" s="206"/>
      <c r="J138" s="207"/>
      <c r="K138" s="208"/>
      <c r="L138" s="209"/>
      <c r="M138" s="210"/>
      <c r="N138" s="191"/>
      <c r="O138" s="192"/>
      <c r="P138" s="211"/>
      <c r="Q138" s="212"/>
      <c r="R138" s="213"/>
      <c r="S138" s="214"/>
      <c r="T138" s="9"/>
      <c r="U138" s="20"/>
      <c r="V138" s="20"/>
      <c r="W138" s="20"/>
      <c r="X138" s="20"/>
      <c r="Y138" s="20"/>
      <c r="Z138" s="20"/>
      <c r="AA138" s="48">
        <f t="shared" si="69"/>
        <v>0</v>
      </c>
      <c r="AB138" s="20"/>
      <c r="AC138" s="48"/>
      <c r="AD138" s="48"/>
      <c r="AE138" s="48"/>
      <c r="AF138" s="48"/>
      <c r="AG138" s="48"/>
      <c r="AH138" s="48"/>
      <c r="AI138" s="48">
        <v>1</v>
      </c>
      <c r="AJ138" s="48"/>
      <c r="AK138" s="9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9"/>
      <c r="BM138" s="74">
        <f t="shared" si="70"/>
        <v>0</v>
      </c>
      <c r="BN138" s="51"/>
      <c r="BO138" s="74">
        <v>7</v>
      </c>
      <c r="BP138" s="74"/>
      <c r="BR138" s="98">
        <v>2.6</v>
      </c>
      <c r="BS138" s="98">
        <f t="shared" si="71"/>
        <v>0</v>
      </c>
    </row>
    <row r="139" spans="1:71" s="1" customFormat="1" ht="19.5" hidden="1" customHeight="1">
      <c r="A139" s="373" t="s">
        <v>908</v>
      </c>
      <c r="B139" s="19" t="s">
        <v>220</v>
      </c>
      <c r="C139" s="19">
        <v>1</v>
      </c>
      <c r="D139" s="107">
        <f t="shared" si="67"/>
        <v>0</v>
      </c>
      <c r="E139" s="8">
        <v>267.5</v>
      </c>
      <c r="F139" s="8">
        <f t="shared" si="68"/>
        <v>0</v>
      </c>
      <c r="G139" s="9"/>
      <c r="H139" s="205"/>
      <c r="I139" s="206"/>
      <c r="J139" s="207"/>
      <c r="K139" s="208"/>
      <c r="L139" s="209"/>
      <c r="M139" s="210"/>
      <c r="N139" s="191"/>
      <c r="O139" s="192"/>
      <c r="P139" s="211"/>
      <c r="Q139" s="212"/>
      <c r="R139" s="213"/>
      <c r="S139" s="214"/>
      <c r="T139" s="9"/>
      <c r="U139" s="20"/>
      <c r="V139" s="20"/>
      <c r="W139" s="20"/>
      <c r="X139" s="20"/>
      <c r="Y139" s="20"/>
      <c r="Z139" s="20"/>
      <c r="AA139" s="48">
        <f t="shared" si="69"/>
        <v>0</v>
      </c>
      <c r="AB139" s="20"/>
      <c r="AC139" s="48"/>
      <c r="AD139" s="48"/>
      <c r="AE139" s="48"/>
      <c r="AF139" s="48"/>
      <c r="AG139" s="48"/>
      <c r="AH139" s="48"/>
      <c r="AI139" s="48">
        <v>1</v>
      </c>
      <c r="AJ139" s="48"/>
      <c r="AK139" s="9"/>
      <c r="AL139" s="21"/>
      <c r="AM139" s="21"/>
      <c r="AN139" s="21"/>
      <c r="AO139" s="21"/>
      <c r="AP139" s="21"/>
      <c r="AQ139" s="21"/>
      <c r="AR139" s="21"/>
      <c r="AS139" s="21"/>
      <c r="AT139" s="21"/>
      <c r="AU139" s="21"/>
      <c r="AV139" s="21"/>
      <c r="AW139" s="21"/>
      <c r="AX139" s="21"/>
      <c r="AY139" s="21"/>
      <c r="AZ139" s="21"/>
      <c r="BA139" s="21"/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  <c r="BL139" s="9"/>
      <c r="BM139" s="74">
        <f t="shared" si="70"/>
        <v>0</v>
      </c>
      <c r="BN139" s="51"/>
      <c r="BO139" s="74">
        <v>7</v>
      </c>
      <c r="BP139" s="74"/>
      <c r="BR139" s="98">
        <v>2.6</v>
      </c>
      <c r="BS139" s="98">
        <f t="shared" si="71"/>
        <v>0</v>
      </c>
    </row>
    <row r="140" spans="1:71" s="1" customFormat="1" ht="19.5" hidden="1" customHeight="1">
      <c r="A140" s="373" t="s">
        <v>909</v>
      </c>
      <c r="B140" s="32" t="s">
        <v>221</v>
      </c>
      <c r="C140" s="32">
        <v>1</v>
      </c>
      <c r="D140" s="107">
        <f t="shared" si="67"/>
        <v>0</v>
      </c>
      <c r="E140" s="8">
        <v>267.5</v>
      </c>
      <c r="F140" s="8">
        <f t="shared" si="68"/>
        <v>0</v>
      </c>
      <c r="G140" s="9"/>
      <c r="H140" s="205"/>
      <c r="I140" s="206"/>
      <c r="J140" s="207"/>
      <c r="K140" s="208"/>
      <c r="L140" s="209"/>
      <c r="M140" s="210"/>
      <c r="N140" s="191"/>
      <c r="O140" s="192"/>
      <c r="P140" s="211"/>
      <c r="Q140" s="212"/>
      <c r="R140" s="213"/>
      <c r="S140" s="214"/>
      <c r="T140" s="9"/>
      <c r="U140" s="20"/>
      <c r="V140" s="20"/>
      <c r="W140" s="20"/>
      <c r="X140" s="20"/>
      <c r="Y140" s="20"/>
      <c r="Z140" s="20"/>
      <c r="AA140" s="48">
        <f t="shared" si="69"/>
        <v>0</v>
      </c>
      <c r="AB140" s="20"/>
      <c r="AC140" s="48"/>
      <c r="AD140" s="48"/>
      <c r="AE140" s="48"/>
      <c r="AF140" s="48"/>
      <c r="AG140" s="48"/>
      <c r="AH140" s="48"/>
      <c r="AI140" s="48">
        <v>1</v>
      </c>
      <c r="AJ140" s="48"/>
      <c r="AK140" s="9"/>
      <c r="AL140" s="21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21"/>
      <c r="BA140" s="21"/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  <c r="BL140" s="9"/>
      <c r="BM140" s="74">
        <f t="shared" si="70"/>
        <v>0</v>
      </c>
      <c r="BN140" s="51"/>
      <c r="BO140" s="74">
        <v>7</v>
      </c>
      <c r="BP140" s="74"/>
      <c r="BR140" s="98">
        <v>2.6</v>
      </c>
      <c r="BS140" s="98">
        <f t="shared" si="71"/>
        <v>0</v>
      </c>
    </row>
    <row r="141" spans="1:71" s="1" customFormat="1" ht="19.5" hidden="1" customHeight="1">
      <c r="A141" s="373" t="s">
        <v>910</v>
      </c>
      <c r="B141" s="19" t="s">
        <v>222</v>
      </c>
      <c r="C141" s="19">
        <v>1</v>
      </c>
      <c r="D141" s="107">
        <f t="shared" si="67"/>
        <v>0</v>
      </c>
      <c r="E141" s="8">
        <v>267.5</v>
      </c>
      <c r="F141" s="8">
        <f t="shared" si="68"/>
        <v>0</v>
      </c>
      <c r="G141" s="9"/>
      <c r="H141" s="205"/>
      <c r="I141" s="206"/>
      <c r="J141" s="207"/>
      <c r="K141" s="208"/>
      <c r="L141" s="209"/>
      <c r="M141" s="210"/>
      <c r="N141" s="191"/>
      <c r="O141" s="192"/>
      <c r="P141" s="211"/>
      <c r="Q141" s="212"/>
      <c r="R141" s="213"/>
      <c r="S141" s="214"/>
      <c r="T141" s="9"/>
      <c r="U141" s="20"/>
      <c r="V141" s="20"/>
      <c r="W141" s="20"/>
      <c r="X141" s="20"/>
      <c r="Y141" s="20"/>
      <c r="Z141" s="20"/>
      <c r="AA141" s="48">
        <f t="shared" si="69"/>
        <v>0</v>
      </c>
      <c r="AB141" s="20"/>
      <c r="AC141" s="48"/>
      <c r="AD141" s="48"/>
      <c r="AE141" s="48"/>
      <c r="AF141" s="48"/>
      <c r="AG141" s="48"/>
      <c r="AH141" s="48"/>
      <c r="AI141" s="48">
        <v>1</v>
      </c>
      <c r="AJ141" s="48"/>
      <c r="AK141" s="9"/>
      <c r="AL141" s="21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21"/>
      <c r="BA141" s="21"/>
      <c r="BB141" s="21"/>
      <c r="BC141" s="21"/>
      <c r="BD141" s="21"/>
      <c r="BE141" s="21"/>
      <c r="BF141" s="21"/>
      <c r="BG141" s="21"/>
      <c r="BH141" s="21"/>
      <c r="BI141" s="21"/>
      <c r="BJ141" s="21"/>
      <c r="BK141" s="21"/>
      <c r="BL141" s="9"/>
      <c r="BM141" s="74">
        <f t="shared" si="70"/>
        <v>0</v>
      </c>
      <c r="BN141" s="51"/>
      <c r="BO141" s="74">
        <v>7</v>
      </c>
      <c r="BP141" s="74"/>
      <c r="BR141" s="98">
        <v>2.6</v>
      </c>
      <c r="BS141" s="98">
        <f t="shared" si="71"/>
        <v>0</v>
      </c>
    </row>
    <row r="142" spans="1:71" s="1" customFormat="1" ht="19.5" hidden="1" customHeight="1">
      <c r="A142" s="373" t="s">
        <v>875</v>
      </c>
      <c r="B142" s="18" t="s">
        <v>24</v>
      </c>
      <c r="C142" s="19">
        <v>5</v>
      </c>
      <c r="D142" s="107">
        <f t="shared" si="67"/>
        <v>0</v>
      </c>
      <c r="E142" s="8">
        <v>1272.5</v>
      </c>
      <c r="F142" s="8">
        <f t="shared" si="68"/>
        <v>0</v>
      </c>
      <c r="G142" s="9"/>
      <c r="H142" s="205"/>
      <c r="I142" s="206"/>
      <c r="J142" s="207"/>
      <c r="K142" s="208"/>
      <c r="L142" s="209"/>
      <c r="M142" s="210"/>
      <c r="N142" s="191"/>
      <c r="O142" s="192"/>
      <c r="P142" s="211"/>
      <c r="Q142" s="212"/>
      <c r="R142" s="213"/>
      <c r="S142" s="214"/>
      <c r="T142" s="9"/>
      <c r="U142" s="20"/>
      <c r="V142" s="20"/>
      <c r="W142" s="20"/>
      <c r="X142" s="20"/>
      <c r="Y142" s="20"/>
      <c r="Z142" s="20"/>
      <c r="AA142" s="48">
        <f t="shared" si="69"/>
        <v>0</v>
      </c>
      <c r="AB142" s="20"/>
      <c r="AC142" s="48"/>
      <c r="AD142" s="48"/>
      <c r="AE142" s="48"/>
      <c r="AF142" s="48"/>
      <c r="AG142" s="48"/>
      <c r="AH142" s="48"/>
      <c r="AI142" s="48">
        <v>5</v>
      </c>
      <c r="AJ142" s="48"/>
      <c r="AK142" s="9"/>
      <c r="AL142" s="21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21"/>
      <c r="BA142" s="21"/>
      <c r="BB142" s="21"/>
      <c r="BC142" s="21"/>
      <c r="BD142" s="21"/>
      <c r="BE142" s="21"/>
      <c r="BF142" s="21"/>
      <c r="BG142" s="21"/>
      <c r="BH142" s="21"/>
      <c r="BI142" s="21"/>
      <c r="BJ142" s="21"/>
      <c r="BK142" s="21"/>
      <c r="BL142" s="9"/>
      <c r="BM142" s="74">
        <f t="shared" si="70"/>
        <v>0</v>
      </c>
      <c r="BN142" s="51"/>
      <c r="BO142" s="74">
        <v>35</v>
      </c>
      <c r="BP142" s="74"/>
      <c r="BR142" s="98">
        <v>12.899999999999999</v>
      </c>
      <c r="BS142" s="98">
        <f t="shared" si="71"/>
        <v>0</v>
      </c>
    </row>
    <row r="143" spans="1:71" s="1" customFormat="1" ht="20.100000000000001" customHeight="1">
      <c r="F143" s="129">
        <f>SUM(F95:F142)</f>
        <v>0</v>
      </c>
      <c r="G143" s="3"/>
      <c r="H143" s="7">
        <f>SUM(H95:H142)</f>
        <v>0</v>
      </c>
      <c r="I143" s="7">
        <f t="shared" ref="I143:R143" si="72">SUM(I95:I142)</f>
        <v>0</v>
      </c>
      <c r="J143" s="7">
        <f t="shared" si="72"/>
        <v>0</v>
      </c>
      <c r="K143" s="7">
        <f t="shared" si="72"/>
        <v>0</v>
      </c>
      <c r="L143" s="7">
        <f t="shared" si="72"/>
        <v>0</v>
      </c>
      <c r="M143" s="7">
        <f t="shared" si="72"/>
        <v>0</v>
      </c>
      <c r="N143" s="7">
        <f t="shared" si="72"/>
        <v>0</v>
      </c>
      <c r="O143" s="7">
        <f t="shared" si="72"/>
        <v>0</v>
      </c>
      <c r="P143" s="7">
        <f t="shared" si="72"/>
        <v>0</v>
      </c>
      <c r="Q143" s="7">
        <f t="shared" si="72"/>
        <v>0</v>
      </c>
      <c r="R143" s="7">
        <f t="shared" si="72"/>
        <v>0</v>
      </c>
      <c r="S143" s="7">
        <f>SUM(S95:S142)</f>
        <v>0</v>
      </c>
      <c r="T143" s="3"/>
      <c r="U143" s="21"/>
      <c r="V143" s="7">
        <f t="shared" ref="V143:AB143" si="73">SUM(V95:V142)</f>
        <v>0</v>
      </c>
      <c r="W143" s="7">
        <f t="shared" si="73"/>
        <v>0</v>
      </c>
      <c r="X143" s="7">
        <f t="shared" si="73"/>
        <v>0</v>
      </c>
      <c r="Y143" s="7">
        <f t="shared" si="73"/>
        <v>0</v>
      </c>
      <c r="Z143" s="7">
        <f t="shared" si="73"/>
        <v>0</v>
      </c>
      <c r="AA143" s="7">
        <f t="shared" si="73"/>
        <v>0</v>
      </c>
      <c r="AB143" s="7">
        <f t="shared" si="73"/>
        <v>0</v>
      </c>
      <c r="AC143" s="21"/>
      <c r="AD143" s="21"/>
      <c r="AE143" s="21"/>
      <c r="AF143" s="21"/>
      <c r="AG143" s="21"/>
      <c r="AH143" s="21"/>
      <c r="AI143" s="21"/>
      <c r="AJ143" s="21"/>
      <c r="AK143" s="3"/>
      <c r="AL143" s="21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21"/>
      <c r="BA143" s="21"/>
      <c r="BB143" s="21"/>
      <c r="BC143" s="21"/>
      <c r="BD143" s="21"/>
      <c r="BE143" s="21"/>
      <c r="BF143" s="21"/>
      <c r="BG143" s="21"/>
      <c r="BH143" s="21"/>
      <c r="BI143" s="21"/>
      <c r="BJ143" s="21"/>
      <c r="BK143" s="21"/>
      <c r="BL143" s="3"/>
      <c r="BM143" s="7">
        <f>SUM(BM95:BM142)</f>
        <v>0</v>
      </c>
      <c r="BN143" s="7">
        <f>SUM(BN95:BN142)</f>
        <v>0</v>
      </c>
      <c r="BO143" s="51"/>
      <c r="BP143" s="51"/>
      <c r="BR143" s="51"/>
      <c r="BS143" s="99">
        <f>SUM(BS95:BS142)</f>
        <v>0</v>
      </c>
    </row>
  </sheetData>
  <mergeCells count="6">
    <mergeCell ref="A5:A6"/>
    <mergeCell ref="BR10:BS10"/>
    <mergeCell ref="BM10:BN10"/>
    <mergeCell ref="H6:L6"/>
    <mergeCell ref="AL10:AX10"/>
    <mergeCell ref="U10:AB10"/>
  </mergeCells>
  <phoneticPr fontId="26" type="noConversion"/>
  <hyperlinks>
    <hyperlink ref="A13" r:id="rId1" display="THE BLADE 2" xr:uid="{27FB00C2-F1AB-4646-B5A6-E183EB2CFB10}"/>
    <hyperlink ref="A14" r:id="rId2" display="THE BLADE 3" xr:uid="{BA391649-0485-4736-A9D3-99F1654F4743}"/>
    <hyperlink ref="A15" r:id="rId3" display="THE BLADE 4" xr:uid="{5F5F9F5D-C3BF-44B7-93D2-208F00F8FF42}"/>
    <hyperlink ref="A16" r:id="rId4" display="THE BLADE 5" xr:uid="{2ACFD9EA-A7CC-4DE0-AC17-8B29736B7C8A}"/>
    <hyperlink ref="A18" r:id="rId5" display="The Lobe " xr:uid="{76E0D95C-135D-42DF-A291-117D97758846}"/>
    <hyperlink ref="A119" r:id="rId6" display="Mercy 1  DT XXL " xr:uid="{E4264923-DBA4-4E67-B31C-2E6C13B2F4BE}"/>
    <hyperlink ref="A120" r:id="rId7" display="Mercy 2 DT XXL " xr:uid="{AF099357-D227-492E-81C9-94473157286F}"/>
    <hyperlink ref="A121" r:id="rId8" display="Mercy 3  DT XXL " xr:uid="{F65BA17E-8260-44A7-AC7F-C21EFB1AE97F}"/>
    <hyperlink ref="A122" r:id="rId9" display="Mercy 4  DT XXL " xr:uid="{926AC710-8BA2-47D8-997C-1548209BDE02}"/>
    <hyperlink ref="A123" r:id="rId10" display="Mercy 5 DT XXL" xr:uid="{726B0F6F-CFD5-41EE-AA23-E69A3E3EA62A}"/>
    <hyperlink ref="A131" r:id="rId11" display="MERCY XXXL1 DT" xr:uid="{F3328456-DD2D-410E-A7EC-0CFF87ECC478}"/>
    <hyperlink ref="A132" r:id="rId12" display="MERCY XXXL2 DT" xr:uid="{4DA1841A-1C51-4FC4-9657-ADDB06B42642}"/>
    <hyperlink ref="A133" r:id="rId13" display="MERCY XXXL3 DT" xr:uid="{17BC4133-9CB5-4F9D-9AB8-615587AAE5F2}"/>
    <hyperlink ref="A134" r:id="rId14" display="MERCY XXXL4 DT" xr:uid="{48A160A3-03D2-4205-82A4-4976876C9688}"/>
    <hyperlink ref="A135" r:id="rId15" display="MERCY XXXL5 DT" xr:uid="{F94AE5E1-CD25-4FA3-ABC9-CCC4D1AF9560}"/>
    <hyperlink ref="A41" r:id="rId16" xr:uid="{E5CEC870-80BE-412B-A61B-68B55DAEA2CB}"/>
    <hyperlink ref="A42" r:id="rId17" xr:uid="{7207C516-1C21-44F0-8B74-2D6D728B051B}"/>
    <hyperlink ref="A43" r:id="rId18" xr:uid="{A85459A7-BC93-4170-BC49-2F40115D18D8}"/>
    <hyperlink ref="A44" r:id="rId19" xr:uid="{D4F33738-2391-49A9-98AA-874FC4387F6D}"/>
    <hyperlink ref="A45" r:id="rId20" xr:uid="{A3981065-9906-405C-A5F5-A3AC46900D6B}"/>
    <hyperlink ref="A58" r:id="rId21" xr:uid="{633BC97E-8C39-4F30-BFC0-72D616DEF588}"/>
    <hyperlink ref="A59" r:id="rId22" xr:uid="{F488A98C-A1D4-4E9C-9F28-6861C446761D}"/>
    <hyperlink ref="A60" r:id="rId23" xr:uid="{79B61056-95F6-4A05-98F4-6591A66D0231}"/>
    <hyperlink ref="A61" r:id="rId24" xr:uid="{5472E5D4-510E-4790-BB6B-F4D2337F1081}"/>
    <hyperlink ref="A62" r:id="rId25" xr:uid="{3E8D51CC-6D57-4794-853A-11055B763AA1}"/>
    <hyperlink ref="A63" r:id="rId26" xr:uid="{35BC8589-0BCD-4CC1-A3EA-D9452454CB8A}"/>
    <hyperlink ref="A64" r:id="rId27" xr:uid="{4D177981-D9F7-4E51-94C3-9A6EB69B0C14}"/>
    <hyperlink ref="A65" r:id="rId28" xr:uid="{2DD4311B-FC51-442A-8ED8-78B172BC9D25}"/>
    <hyperlink ref="A66" r:id="rId29" xr:uid="{6FD6004E-32D6-4BD8-BCE7-E3A803727768}"/>
    <hyperlink ref="A69" r:id="rId30" xr:uid="{7531B1BE-974D-4F2D-8D1C-8F1D0BFA8765}"/>
    <hyperlink ref="A70" r:id="rId31" xr:uid="{6EA17E0E-3F38-4F82-8980-9A7EB35839BC}"/>
    <hyperlink ref="A71" r:id="rId32" xr:uid="{252C1E1F-E813-4AE9-9B3E-9091FC274421}"/>
    <hyperlink ref="A72" r:id="rId33" xr:uid="{D3C9D893-2B5B-421D-BE3D-5CD7AD450F30}"/>
    <hyperlink ref="A73" r:id="rId34" xr:uid="{97F033D6-F63E-4A2D-82A1-335827EE2347}"/>
    <hyperlink ref="A74" r:id="rId35" xr:uid="{392D7371-4F2D-4857-AE16-BCA944EF3920}"/>
    <hyperlink ref="A75" r:id="rId36" xr:uid="{46A77A13-1FAB-43D4-905C-189691C0EF12}"/>
    <hyperlink ref="A82" r:id="rId37" xr:uid="{18E99DD9-BD3F-463E-8693-10357A6B4B48}"/>
    <hyperlink ref="A83" r:id="rId38" xr:uid="{E1A87FC4-FF8D-43A9-B47B-C18E2039738D}"/>
    <hyperlink ref="A84" r:id="rId39" xr:uid="{68D909D1-0D96-4627-9B36-195D38871CC6}"/>
    <hyperlink ref="A85" r:id="rId40" xr:uid="{B5B3EEDB-E5DC-4186-B181-5A174EBBDE8C}"/>
    <hyperlink ref="A86" r:id="rId41" xr:uid="{DF48E11D-1103-4C75-9F03-78A42F93C63B}"/>
    <hyperlink ref="A89" r:id="rId42" xr:uid="{59E738D9-F940-40B3-8533-D35DBC0237E3}"/>
    <hyperlink ref="A90" r:id="rId43" xr:uid="{4CDAD9AD-E28D-44C6-A64F-C279AEFCEBE8}"/>
    <hyperlink ref="A91" r:id="rId44" xr:uid="{6A14B1A5-9BF4-4441-9AB5-D3C8B977A018}"/>
    <hyperlink ref="A92" r:id="rId45" xr:uid="{3B62FB7A-26DE-422E-89BA-2811FB6D1AB3}"/>
    <hyperlink ref="A81" r:id="rId46" xr:uid="{BBEFC26A-EFEE-4864-A10D-03671DFA25C1}"/>
    <hyperlink ref="A47" r:id="rId47" xr:uid="{5A36A385-59D6-4EA9-A51C-872A87CEBF74}"/>
    <hyperlink ref="A48" r:id="rId48" xr:uid="{6B33736F-483E-4B45-A714-1F1BEDCD0C2D}"/>
    <hyperlink ref="A49" r:id="rId49" xr:uid="{D9580B09-7402-4C04-A454-D5810BB08DC3}"/>
    <hyperlink ref="A51" r:id="rId50" xr:uid="{331733A1-82BC-48E1-8D3F-4121ACA1AE18}"/>
    <hyperlink ref="A52" r:id="rId51" xr:uid="{DC69A5A2-271B-4F16-90EE-CCD7F00BF4D5}"/>
    <hyperlink ref="A53" r:id="rId52" xr:uid="{0BB19203-908C-4418-A9C0-58E736E19D03}"/>
    <hyperlink ref="A55" r:id="rId53" xr:uid="{59E484EC-3D23-4E54-BE75-0C6A629C9BB7}"/>
    <hyperlink ref="A107" r:id="rId54" display="Mercy 1 XXXL" xr:uid="{9B833375-FAC3-4924-8A33-129113BC4F07}"/>
    <hyperlink ref="A108" r:id="rId55" display="Mercy 2 XXXL" xr:uid="{7814F226-1D9B-45A9-86CC-6FDB72FBD4B6}"/>
    <hyperlink ref="A109" r:id="rId56" display="Mercy 3 XXXL" xr:uid="{805C4C47-B840-4EDA-875D-D24722934EFF}"/>
    <hyperlink ref="A110" r:id="rId57" display="Mercy 4 XXXL" xr:uid="{4961C439-553C-4D9F-97D4-70984E365640}"/>
    <hyperlink ref="A111" r:id="rId58" display="Mercy 5 XXXL" xr:uid="{E0E1D6DB-3DEC-4E28-9BA9-7AD1D5D5D253}"/>
    <hyperlink ref="A95" r:id="rId59" display="Mercy 1  XXL " xr:uid="{6827F374-43CC-48BC-BE52-32BC68D7FC39}"/>
    <hyperlink ref="A96" r:id="rId60" display="Mercy 2 XXL " xr:uid="{B6B4D8F9-4024-4907-A05E-9EB83D036836}"/>
    <hyperlink ref="A97" r:id="rId61" display="Mercy 3  XXL " xr:uid="{C7B78120-B4F0-431C-92E1-88B43720F94A}"/>
    <hyperlink ref="A98" r:id="rId62" display="Mercy 4  XXL " xr:uid="{262D2F4B-55CE-40B4-8A30-A003BBDCAB36}"/>
    <hyperlink ref="A99" r:id="rId63" display="Mercy 5  XXL " xr:uid="{FD39A4F1-FED2-4C61-8D79-8A96976D0A35}"/>
    <hyperlink ref="A19" r:id="rId64" xr:uid="{96FE5E80-1F72-494C-8278-FC1B10680FE5}"/>
    <hyperlink ref="A20" r:id="rId65" xr:uid="{7D8C7882-EA59-4CFD-9F60-DF01ADD27DD1}"/>
    <hyperlink ref="A21" r:id="rId66" xr:uid="{2A8E8CD3-51C6-4EB0-93AC-C9F44500254D}"/>
    <hyperlink ref="A22" r:id="rId67" xr:uid="{33ECBCF9-99A9-407C-AB85-09D604A93BE6}"/>
    <hyperlink ref="A113" r:id="rId68" xr:uid="{2EF9E0DB-4BCE-48D2-94DC-B38E2B0BDDB1}"/>
    <hyperlink ref="A125" r:id="rId69" xr:uid="{7166A7E2-54FD-4F18-A7E2-4E22E7FECD4E}"/>
    <hyperlink ref="A126" r:id="rId70" xr:uid="{7B27C3FE-5392-4488-AF2F-8513B013E0CF}"/>
    <hyperlink ref="A127" r:id="rId71" xr:uid="{B6BE30FD-01A3-4044-8028-FAC27D7EF132}"/>
    <hyperlink ref="A128" r:id="rId72" xr:uid="{7C98D82A-C33B-4E37-9280-8D82E95A118F}"/>
    <hyperlink ref="A129" r:id="rId73" xr:uid="{44A758F2-A1B9-4B2F-8378-6D8FDAF23F4D}"/>
    <hyperlink ref="A138" r:id="rId74" xr:uid="{5E1F374F-99DA-4640-A8B5-DD51C9A7270A}"/>
    <hyperlink ref="A139" r:id="rId75" xr:uid="{178D7FD7-B8B1-435B-96EF-8A14538AB637}"/>
    <hyperlink ref="A140" r:id="rId76" xr:uid="{BE4AE65A-BB03-4B9E-AB90-95FEC6B59C02}"/>
    <hyperlink ref="A141" r:id="rId77" xr:uid="{50874773-D97D-4310-90B6-1A1F75D8D22D}"/>
    <hyperlink ref="A101" r:id="rId78" xr:uid="{5492AB9D-0ECD-43DC-A3B2-FE2D31D61DE6}"/>
    <hyperlink ref="A102:A105" r:id="rId79" display="Mercy 1  XXL " xr:uid="{65A710E1-D04A-4D03-82F2-A12D2C3C3387}"/>
    <hyperlink ref="A114:A117" r:id="rId80" display="Mercy 1 XXXL" xr:uid="{B94A8F0D-9F09-4947-804E-E99D3B764F6F}"/>
    <hyperlink ref="A102" r:id="rId81" xr:uid="{4CB429A9-2B64-4E82-981C-345D0F76813B}"/>
    <hyperlink ref="A103" r:id="rId82" xr:uid="{CACC2324-BC84-4499-970D-85A7C6DB0F5C}"/>
    <hyperlink ref="A104" r:id="rId83" xr:uid="{DD4CDEF4-6888-4C79-89C1-BCFC3CDA5E9D}"/>
    <hyperlink ref="A105" r:id="rId84" xr:uid="{187C2D06-E6D6-41A1-A902-06182785F565}"/>
    <hyperlink ref="A106" r:id="rId85" xr:uid="{ECAD27DE-95E0-49B9-8799-5D2B5A9FF6C9}"/>
    <hyperlink ref="A130" r:id="rId86" xr:uid="{BCD31A50-7AE8-486F-B4C3-B44257E4395D}"/>
    <hyperlink ref="A137" r:id="rId87" xr:uid="{864788A2-4794-4319-8723-BF4E006EFBEE}"/>
    <hyperlink ref="A114" r:id="rId88" xr:uid="{82A83D8F-D335-4837-A99E-F87F14BA5AD4}"/>
    <hyperlink ref="A115" r:id="rId89" xr:uid="{B7EA47DA-E824-4F73-981E-2B7ACB5D42C4}"/>
    <hyperlink ref="A116" r:id="rId90" xr:uid="{63DA75BB-9445-4A76-9564-859C72135CD1}"/>
    <hyperlink ref="A117" r:id="rId91" xr:uid="{2B3C8FA9-D22D-4991-967F-448AB467E2EC}"/>
    <hyperlink ref="A118" r:id="rId92" xr:uid="{9BD5A391-5156-4399-B489-B91EB59AF3E7}"/>
    <hyperlink ref="A142" r:id="rId93" xr:uid="{A375E7E9-F316-4537-9B56-35E5DF1F5BB4}"/>
    <hyperlink ref="A12" r:id="rId94" xr:uid="{0E9B4A20-9149-424E-A8DC-990045142F1F}"/>
    <hyperlink ref="A31" r:id="rId95" xr:uid="{C206BD94-63A8-42F4-B85C-7DAAD6B2BF28}"/>
    <hyperlink ref="A40" r:id="rId96" xr:uid="{B3241064-FD19-49D6-9B18-2807940CEFBB}"/>
    <hyperlink ref="A35" r:id="rId97" xr:uid="{DB115D7C-524C-4910-A98E-0A5CCFD53824}"/>
    <hyperlink ref="A39" r:id="rId98" xr:uid="{AF08307C-E4D8-442A-A958-CAA4FB9943DC}"/>
  </hyperlinks>
  <pageMargins left="0.7" right="0.7" top="0.75" bottom="0.75" header="0.3" footer="0.3"/>
  <pageSetup paperSize="9" orientation="portrait" r:id="rId99"/>
  <drawing r:id="rId1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65C15-AEF1-48FC-B967-CFA92B8C0D10}">
  <dimension ref="A1:BT68"/>
  <sheetViews>
    <sheetView zoomScale="80" zoomScaleNormal="80" workbookViewId="0">
      <selection activeCell="E14" sqref="E14"/>
    </sheetView>
  </sheetViews>
  <sheetFormatPr baseColWidth="10" defaultRowHeight="15"/>
  <cols>
    <col min="1" max="1" width="18.7109375" bestFit="1" customWidth="1"/>
    <col min="2" max="2" width="47" bestFit="1" customWidth="1"/>
    <col min="3" max="3" width="17.5703125" bestFit="1" customWidth="1"/>
    <col min="4" max="4" width="15.7109375" bestFit="1" customWidth="1"/>
    <col min="5" max="5" width="13.28515625" bestFit="1" customWidth="1"/>
    <col min="6" max="6" width="14.7109375" bestFit="1" customWidth="1"/>
    <col min="7" max="7" width="13.7109375" bestFit="1" customWidth="1"/>
    <col min="8" max="8" width="4.42578125" customWidth="1"/>
    <col min="9" max="20" width="11.7109375" customWidth="1"/>
    <col min="22" max="28" width="7.28515625" customWidth="1"/>
    <col min="29" max="29" width="7" customWidth="1"/>
    <col min="30" max="37" width="7.28515625" hidden="1" customWidth="1"/>
    <col min="38" max="38" width="4.42578125" hidden="1" customWidth="1"/>
    <col min="39" max="45" width="8.7109375" bestFit="1" customWidth="1"/>
    <col min="46" max="50" width="10" bestFit="1" customWidth="1"/>
    <col min="51" max="51" width="10" customWidth="1"/>
    <col min="52" max="58" width="8.7109375" hidden="1" customWidth="1"/>
    <col min="59" max="63" width="10" hidden="1" customWidth="1"/>
    <col min="64" max="64" width="10.28515625" hidden="1" customWidth="1"/>
    <col min="65" max="65" width="4.42578125" customWidth="1"/>
    <col min="66" max="66" width="8.7109375" bestFit="1" customWidth="1"/>
    <col min="67" max="67" width="8.7109375" customWidth="1"/>
    <col min="68" max="69" width="8.7109375" hidden="1" customWidth="1"/>
    <col min="70" max="70" width="4.42578125" hidden="1" customWidth="1"/>
    <col min="71" max="71" width="7.42578125" bestFit="1" customWidth="1"/>
    <col min="72" max="72" width="13.28515625" customWidth="1"/>
  </cols>
  <sheetData>
    <row r="1" spans="1:72" s="1" customFormat="1" ht="20.100000000000001" customHeight="1">
      <c r="C1" s="41" t="s">
        <v>47</v>
      </c>
      <c r="D1" s="42" t="s">
        <v>255</v>
      </c>
      <c r="G1" s="9"/>
      <c r="I1" s="114" t="s">
        <v>42</v>
      </c>
      <c r="J1" s="114"/>
      <c r="K1" s="114"/>
      <c r="L1" s="114"/>
      <c r="M1" s="122"/>
      <c r="V1" s="91" t="s">
        <v>70</v>
      </c>
      <c r="W1" s="169"/>
      <c r="X1" s="169"/>
      <c r="Y1" s="169"/>
      <c r="Z1" s="111">
        <f>BT42+BT68</f>
        <v>0</v>
      </c>
      <c r="AD1" s="9"/>
      <c r="AE1" s="9"/>
      <c r="AF1" s="9"/>
      <c r="AG1" s="9"/>
      <c r="AH1" s="9"/>
      <c r="AI1" s="9"/>
      <c r="AJ1" s="9"/>
      <c r="AK1" s="9"/>
      <c r="BL1" s="9"/>
    </row>
    <row r="2" spans="1:72" s="1" customFormat="1" ht="20.25">
      <c r="B2" s="43" t="s">
        <v>41</v>
      </c>
      <c r="C2" s="415">
        <f>G42+G68</f>
        <v>0</v>
      </c>
      <c r="D2" s="81">
        <v>0</v>
      </c>
      <c r="G2" s="9"/>
      <c r="I2" s="35" t="s">
        <v>61</v>
      </c>
      <c r="J2" s="35" t="s">
        <v>20</v>
      </c>
      <c r="K2" s="35" t="s">
        <v>21</v>
      </c>
      <c r="L2" s="35" t="s">
        <v>22</v>
      </c>
      <c r="M2" s="35" t="s">
        <v>23</v>
      </c>
      <c r="N2" s="35" t="s">
        <v>6</v>
      </c>
      <c r="O2" s="35" t="s">
        <v>24</v>
      </c>
      <c r="P2" s="35" t="s">
        <v>391</v>
      </c>
      <c r="Q2" s="24" t="s">
        <v>62</v>
      </c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BL2" s="9"/>
    </row>
    <row r="3" spans="1:72" s="1" customFormat="1" ht="19.5" customHeight="1">
      <c r="B3" s="40"/>
      <c r="C3" s="40"/>
      <c r="D3" s="40"/>
      <c r="E3" s="40"/>
      <c r="H3" s="9"/>
      <c r="I3" s="147">
        <f>V42+V68</f>
        <v>0</v>
      </c>
      <c r="J3" s="147">
        <f t="shared" ref="J3:P3" si="0">W42+W68</f>
        <v>0</v>
      </c>
      <c r="K3" s="147">
        <f t="shared" si="0"/>
        <v>0</v>
      </c>
      <c r="L3" s="147">
        <f t="shared" si="0"/>
        <v>0</v>
      </c>
      <c r="M3" s="147">
        <f t="shared" si="0"/>
        <v>0</v>
      </c>
      <c r="N3" s="147">
        <f t="shared" si="0"/>
        <v>0</v>
      </c>
      <c r="O3" s="147">
        <f t="shared" si="0"/>
        <v>0</v>
      </c>
      <c r="P3" s="147">
        <f t="shared" si="0"/>
        <v>0</v>
      </c>
      <c r="Q3" s="85">
        <f>SUM(I3:O3)</f>
        <v>0</v>
      </c>
      <c r="U3" s="9"/>
      <c r="X3" s="9"/>
      <c r="Y3" s="9"/>
      <c r="Z3" s="9"/>
      <c r="AA3" s="9"/>
      <c r="AB3" s="9"/>
      <c r="AC3" s="9"/>
      <c r="AD3" s="70"/>
      <c r="AE3" s="9"/>
      <c r="AF3" s="9"/>
      <c r="AG3" s="9"/>
      <c r="AH3" s="9"/>
      <c r="AI3" s="9"/>
      <c r="AJ3" s="9"/>
      <c r="AK3" s="9"/>
      <c r="AL3" s="9"/>
      <c r="BM3" s="9"/>
    </row>
    <row r="4" spans="1:72" s="1" customFormat="1" ht="19.5" customHeight="1">
      <c r="B4" s="40"/>
      <c r="C4" s="40"/>
      <c r="D4" s="40"/>
      <c r="E4" s="40"/>
      <c r="H4" s="9"/>
      <c r="I4" s="46"/>
      <c r="J4" s="46"/>
      <c r="K4" s="46"/>
      <c r="L4" s="46"/>
      <c r="M4" s="46"/>
      <c r="N4" s="46"/>
      <c r="O4" s="46"/>
      <c r="U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BM4" s="9"/>
    </row>
    <row r="5" spans="1:72" s="1" customFormat="1" ht="19.5" customHeight="1">
      <c r="B5" s="514" t="s">
        <v>954</v>
      </c>
      <c r="C5" s="40"/>
      <c r="D5" s="40"/>
      <c r="E5" s="64"/>
      <c r="F5" s="33"/>
      <c r="G5" s="33"/>
      <c r="H5" s="9"/>
      <c r="I5" s="33"/>
      <c r="J5" s="33"/>
      <c r="U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BM5" s="9"/>
    </row>
    <row r="6" spans="1:72" s="1" customFormat="1" ht="19.5" customHeight="1">
      <c r="B6" s="515"/>
      <c r="C6" s="374"/>
      <c r="D6" s="40"/>
      <c r="E6" s="40"/>
      <c r="F6" s="33"/>
      <c r="H6" s="9"/>
      <c r="I6" s="475" t="s">
        <v>779</v>
      </c>
      <c r="J6" s="475"/>
      <c r="K6" s="475"/>
      <c r="L6" s="475"/>
      <c r="M6" s="475"/>
      <c r="S6" s="9"/>
      <c r="T6" s="9"/>
      <c r="U6" s="9"/>
      <c r="V6" s="173" t="s">
        <v>780</v>
      </c>
      <c r="W6" s="173"/>
      <c r="X6" s="173"/>
      <c r="Y6" s="173"/>
      <c r="Z6" s="9"/>
      <c r="AB6" s="75"/>
      <c r="AC6" s="75"/>
      <c r="AE6" s="9"/>
      <c r="AF6" s="9"/>
      <c r="AG6" s="9"/>
      <c r="AH6" s="9"/>
      <c r="AI6" s="9"/>
      <c r="AJ6" s="9"/>
      <c r="AK6" s="9"/>
      <c r="AL6" s="9"/>
      <c r="BM6" s="9"/>
    </row>
    <row r="7" spans="1:72" s="1" customFormat="1" ht="19.5" customHeight="1">
      <c r="B7" s="40"/>
      <c r="C7" s="40"/>
      <c r="D7" s="40"/>
      <c r="E7" s="40"/>
      <c r="F7" s="33"/>
      <c r="I7" s="86" t="s">
        <v>48</v>
      </c>
      <c r="J7" s="24" t="s">
        <v>49</v>
      </c>
      <c r="K7" s="24" t="s">
        <v>50</v>
      </c>
      <c r="L7" s="24" t="s">
        <v>52</v>
      </c>
      <c r="M7" s="24" t="s">
        <v>54</v>
      </c>
      <c r="N7" s="24" t="s">
        <v>55</v>
      </c>
      <c r="O7" s="24" t="s">
        <v>56</v>
      </c>
      <c r="P7" s="24" t="s">
        <v>57</v>
      </c>
      <c r="Q7" s="24" t="s">
        <v>58</v>
      </c>
      <c r="R7" s="24" t="s">
        <v>239</v>
      </c>
      <c r="S7" s="24" t="s">
        <v>240</v>
      </c>
      <c r="T7" s="24" t="s">
        <v>62</v>
      </c>
      <c r="V7" s="82" t="s">
        <v>50</v>
      </c>
      <c r="W7" s="71" t="s">
        <v>52</v>
      </c>
      <c r="X7" s="67" t="s">
        <v>62</v>
      </c>
      <c r="Y7" s="70"/>
      <c r="Z7" s="9"/>
      <c r="AA7" s="9"/>
      <c r="AB7" s="9"/>
      <c r="AC7" s="9"/>
      <c r="AD7" s="9"/>
      <c r="AE7" s="9"/>
      <c r="AF7" s="9"/>
      <c r="AG7" s="9"/>
    </row>
    <row r="8" spans="1:72" s="1" customFormat="1" ht="19.5" customHeight="1">
      <c r="B8" s="250" t="s">
        <v>512</v>
      </c>
      <c r="C8" s="40"/>
      <c r="D8" s="40"/>
      <c r="E8" s="40"/>
      <c r="F8" s="33"/>
      <c r="G8" s="33"/>
      <c r="I8" s="37">
        <f>AM42+AM68</f>
        <v>0</v>
      </c>
      <c r="J8" s="37">
        <f t="shared" ref="J8:S8" si="1">AN42+AN68</f>
        <v>0</v>
      </c>
      <c r="K8" s="37">
        <f t="shared" si="1"/>
        <v>0</v>
      </c>
      <c r="L8" s="37">
        <f t="shared" si="1"/>
        <v>0</v>
      </c>
      <c r="M8" s="37">
        <f t="shared" si="1"/>
        <v>0</v>
      </c>
      <c r="N8" s="37">
        <f t="shared" si="1"/>
        <v>0</v>
      </c>
      <c r="O8" s="37">
        <f t="shared" si="1"/>
        <v>0</v>
      </c>
      <c r="P8" s="37">
        <f t="shared" si="1"/>
        <v>0</v>
      </c>
      <c r="Q8" s="37">
        <f t="shared" si="1"/>
        <v>0</v>
      </c>
      <c r="R8" s="37">
        <f t="shared" si="1"/>
        <v>0</v>
      </c>
      <c r="S8" s="37">
        <f t="shared" si="1"/>
        <v>0</v>
      </c>
      <c r="T8" s="97">
        <f>SUM(I8:S8)</f>
        <v>0</v>
      </c>
      <c r="V8" s="141">
        <f>BN42+BN68</f>
        <v>0</v>
      </c>
      <c r="W8" s="141">
        <f>BO42+BO68</f>
        <v>0</v>
      </c>
      <c r="X8" s="85">
        <f>SUM(V8:W8)</f>
        <v>0</v>
      </c>
      <c r="Y8" s="9"/>
      <c r="Z8" s="9"/>
      <c r="AA8" s="9"/>
      <c r="AB8" s="9"/>
      <c r="AC8" s="9"/>
      <c r="AD8" s="9"/>
      <c r="AE8" s="9"/>
      <c r="AF8" s="9"/>
      <c r="AG8" s="9"/>
    </row>
    <row r="9" spans="1:72" s="1" customFormat="1" ht="12" customHeight="1">
      <c r="B9" s="40"/>
      <c r="C9" s="40"/>
      <c r="H9" s="9"/>
      <c r="O9" s="2"/>
      <c r="U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BM9" s="9"/>
    </row>
    <row r="10" spans="1:72" s="1" customFormat="1" ht="117.75" customHeight="1">
      <c r="A10" s="392" t="s">
        <v>1073</v>
      </c>
      <c r="B10" s="221"/>
      <c r="C10" s="166" t="s">
        <v>210</v>
      </c>
      <c r="D10" s="167" t="s">
        <v>30</v>
      </c>
      <c r="E10" s="167" t="s">
        <v>31</v>
      </c>
      <c r="F10" s="167" t="s">
        <v>32</v>
      </c>
      <c r="G10" s="167" t="s">
        <v>33</v>
      </c>
      <c r="H10" s="9"/>
      <c r="I10" s="193" t="s">
        <v>782</v>
      </c>
      <c r="J10" s="194" t="s">
        <v>247</v>
      </c>
      <c r="K10" s="195" t="s">
        <v>226</v>
      </c>
      <c r="L10" s="196" t="s">
        <v>44</v>
      </c>
      <c r="M10" s="197" t="s">
        <v>45</v>
      </c>
      <c r="N10" s="198" t="s">
        <v>201</v>
      </c>
      <c r="O10" s="199" t="s">
        <v>202</v>
      </c>
      <c r="P10" s="200" t="s">
        <v>398</v>
      </c>
      <c r="Q10" s="201" t="s">
        <v>399</v>
      </c>
      <c r="R10" s="202" t="s">
        <v>223</v>
      </c>
      <c r="S10" s="203" t="s">
        <v>400</v>
      </c>
      <c r="T10" s="204" t="s">
        <v>746</v>
      </c>
      <c r="U10" s="9"/>
      <c r="V10" s="476" t="s">
        <v>34</v>
      </c>
      <c r="W10" s="477"/>
      <c r="X10" s="477"/>
      <c r="Y10" s="477"/>
      <c r="Z10" s="477"/>
      <c r="AA10" s="477"/>
      <c r="AB10" s="477"/>
      <c r="AC10" s="478"/>
      <c r="AD10" s="36"/>
      <c r="AE10" s="9"/>
      <c r="AF10" s="9"/>
      <c r="AG10" s="9"/>
      <c r="AH10" s="9"/>
      <c r="AI10" s="9"/>
      <c r="AJ10" s="9"/>
      <c r="AK10" s="9"/>
      <c r="AL10" s="9"/>
      <c r="AM10" s="476" t="s">
        <v>59</v>
      </c>
      <c r="AN10" s="477"/>
      <c r="AO10" s="477"/>
      <c r="AP10" s="477"/>
      <c r="AQ10" s="477"/>
      <c r="AR10" s="477"/>
      <c r="AS10" s="477"/>
      <c r="AT10" s="477"/>
      <c r="AU10" s="477"/>
      <c r="AV10" s="477"/>
      <c r="AW10" s="477"/>
      <c r="AX10" s="477"/>
      <c r="AY10" s="478"/>
      <c r="BL10" s="3"/>
      <c r="BM10" s="9"/>
      <c r="BN10" s="479" t="s">
        <v>65</v>
      </c>
      <c r="BO10" s="480"/>
      <c r="BS10" s="518" t="s">
        <v>67</v>
      </c>
      <c r="BT10" s="519"/>
    </row>
    <row r="11" spans="1:72" s="1" customFormat="1" ht="20.100000000000001" customHeight="1">
      <c r="B11" s="215" t="s">
        <v>784</v>
      </c>
      <c r="C11" s="16"/>
      <c r="D11" s="16"/>
      <c r="E11" s="16"/>
      <c r="F11" s="16"/>
      <c r="G11" s="16"/>
      <c r="H11" s="3"/>
      <c r="I11" s="16"/>
      <c r="J11" s="16"/>
      <c r="K11" s="16"/>
      <c r="L11" s="16"/>
      <c r="M11" s="16"/>
      <c r="N11" s="16"/>
      <c r="O11" s="77"/>
      <c r="P11" s="77"/>
      <c r="Q11" s="16"/>
      <c r="R11" s="16"/>
      <c r="S11" s="16"/>
      <c r="T11" s="16"/>
      <c r="U11" s="3"/>
      <c r="V11" s="6" t="s">
        <v>61</v>
      </c>
      <c r="W11" s="6" t="s">
        <v>20</v>
      </c>
      <c r="X11" s="6" t="s">
        <v>21</v>
      </c>
      <c r="Y11" s="6" t="s">
        <v>22</v>
      </c>
      <c r="Z11" s="6" t="s">
        <v>23</v>
      </c>
      <c r="AA11" s="6" t="s">
        <v>6</v>
      </c>
      <c r="AB11" s="6" t="s">
        <v>24</v>
      </c>
      <c r="AC11" s="6" t="s">
        <v>391</v>
      </c>
      <c r="AD11" s="13" t="s">
        <v>61</v>
      </c>
      <c r="AE11" s="13" t="s">
        <v>20</v>
      </c>
      <c r="AF11" s="13" t="s">
        <v>21</v>
      </c>
      <c r="AG11" s="13" t="s">
        <v>22</v>
      </c>
      <c r="AH11" s="13" t="s">
        <v>23</v>
      </c>
      <c r="AI11" s="13" t="s">
        <v>6</v>
      </c>
      <c r="AJ11" s="13" t="s">
        <v>24</v>
      </c>
      <c r="AK11" s="13" t="s">
        <v>391</v>
      </c>
      <c r="AL11" s="3"/>
      <c r="AM11" s="6" t="s">
        <v>48</v>
      </c>
      <c r="AN11" s="84" t="s">
        <v>49</v>
      </c>
      <c r="AO11" s="84" t="s">
        <v>50</v>
      </c>
      <c r="AP11" s="84" t="s">
        <v>51</v>
      </c>
      <c r="AQ11" s="84" t="s">
        <v>52</v>
      </c>
      <c r="AR11" s="84" t="s">
        <v>53</v>
      </c>
      <c r="AS11" s="84" t="s">
        <v>54</v>
      </c>
      <c r="AT11" s="84" t="s">
        <v>55</v>
      </c>
      <c r="AU11" s="84" t="s">
        <v>56</v>
      </c>
      <c r="AV11" s="84" t="s">
        <v>57</v>
      </c>
      <c r="AW11" s="84" t="s">
        <v>58</v>
      </c>
      <c r="AX11" s="84" t="s">
        <v>239</v>
      </c>
      <c r="AY11" s="84" t="s">
        <v>240</v>
      </c>
      <c r="AZ11" s="13" t="s">
        <v>48</v>
      </c>
      <c r="BA11" s="13" t="s">
        <v>49</v>
      </c>
      <c r="BB11" s="13" t="s">
        <v>50</v>
      </c>
      <c r="BC11" s="13" t="s">
        <v>51</v>
      </c>
      <c r="BD11" s="13" t="s">
        <v>52</v>
      </c>
      <c r="BE11" s="13" t="s">
        <v>53</v>
      </c>
      <c r="BF11" s="13" t="s">
        <v>54</v>
      </c>
      <c r="BG11" s="13" t="s">
        <v>55</v>
      </c>
      <c r="BH11" s="13" t="s">
        <v>56</v>
      </c>
      <c r="BI11" s="13" t="s">
        <v>57</v>
      </c>
      <c r="BJ11" s="13" t="s">
        <v>58</v>
      </c>
      <c r="BK11" s="13" t="s">
        <v>239</v>
      </c>
      <c r="BL11" s="13" t="s">
        <v>240</v>
      </c>
      <c r="BM11" s="3"/>
      <c r="BN11" s="73" t="s">
        <v>50</v>
      </c>
      <c r="BO11" s="73" t="s">
        <v>52</v>
      </c>
      <c r="BP11" s="39" t="s">
        <v>50</v>
      </c>
      <c r="BQ11" s="39" t="s">
        <v>52</v>
      </c>
      <c r="BS11" s="73" t="s">
        <v>68</v>
      </c>
      <c r="BT11" s="73" t="s">
        <v>69</v>
      </c>
    </row>
    <row r="12" spans="1:72" s="1" customFormat="1" ht="20.100000000000001" customHeight="1">
      <c r="A12" t="s">
        <v>1131</v>
      </c>
      <c r="B12" s="333" t="s">
        <v>749</v>
      </c>
      <c r="C12" s="18" t="s">
        <v>6</v>
      </c>
      <c r="D12" s="19">
        <v>1</v>
      </c>
      <c r="E12" s="130">
        <f t="shared" ref="E12:E41" si="2">SUM(I12:T12)</f>
        <v>0</v>
      </c>
      <c r="F12" s="8">
        <v>212.5</v>
      </c>
      <c r="G12" s="8">
        <f>E12*F12*(100-$D$2)/100</f>
        <v>0</v>
      </c>
      <c r="H12" s="9"/>
      <c r="I12" s="205"/>
      <c r="J12" s="206"/>
      <c r="K12" s="207"/>
      <c r="L12" s="208"/>
      <c r="M12" s="209"/>
      <c r="N12" s="210"/>
      <c r="O12" s="191"/>
      <c r="P12" s="192"/>
      <c r="Q12" s="211"/>
      <c r="R12" s="212"/>
      <c r="S12" s="213"/>
      <c r="T12" s="214"/>
      <c r="U12" s="9"/>
      <c r="V12" s="20"/>
      <c r="W12" s="20"/>
      <c r="X12" s="20"/>
      <c r="Y12" s="20"/>
      <c r="Z12" s="20"/>
      <c r="AA12" s="48">
        <f t="shared" ref="AA12:AA15" si="3">AI12*$E12</f>
        <v>0</v>
      </c>
      <c r="AB12" s="20"/>
      <c r="AC12" s="20"/>
      <c r="AD12" s="48"/>
      <c r="AE12" s="48"/>
      <c r="AF12" s="48"/>
      <c r="AG12" s="48"/>
      <c r="AH12" s="48"/>
      <c r="AI12" s="48">
        <v>1</v>
      </c>
      <c r="AJ12" s="48"/>
      <c r="AK12" s="48"/>
      <c r="AL12" s="9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9"/>
      <c r="BN12" s="74">
        <f t="shared" ref="BN12:BN41" si="4">BP12*E12</f>
        <v>0</v>
      </c>
      <c r="BO12" s="51"/>
      <c r="BP12" s="74">
        <v>6</v>
      </c>
      <c r="BQ12" s="74"/>
      <c r="BS12" s="98">
        <v>1.6</v>
      </c>
      <c r="BT12" s="98">
        <f t="shared" ref="BT12:BT22" si="5">BS12*E12</f>
        <v>0</v>
      </c>
    </row>
    <row r="13" spans="1:72" s="1" customFormat="1" ht="20.100000000000001" customHeight="1">
      <c r="A13" t="s">
        <v>1132</v>
      </c>
      <c r="B13" s="333" t="s">
        <v>750</v>
      </c>
      <c r="C13" s="18" t="s">
        <v>6</v>
      </c>
      <c r="D13" s="19">
        <v>1</v>
      </c>
      <c r="E13" s="130">
        <f>SUM(I13:T13)</f>
        <v>0</v>
      </c>
      <c r="F13" s="8">
        <v>212.5</v>
      </c>
      <c r="G13" s="8">
        <f t="shared" ref="G13:G41" si="6">E13*F13*(100-$D$2)/100</f>
        <v>0</v>
      </c>
      <c r="H13" s="9"/>
      <c r="I13" s="205"/>
      <c r="J13" s="206"/>
      <c r="K13" s="207"/>
      <c r="L13" s="208"/>
      <c r="M13" s="209"/>
      <c r="N13" s="210"/>
      <c r="O13" s="191"/>
      <c r="P13" s="192"/>
      <c r="Q13" s="211"/>
      <c r="R13" s="212"/>
      <c r="S13" s="213"/>
      <c r="T13" s="214"/>
      <c r="U13" s="9"/>
      <c r="V13" s="20"/>
      <c r="W13" s="20"/>
      <c r="X13" s="20"/>
      <c r="Y13" s="20"/>
      <c r="Z13" s="20"/>
      <c r="AA13" s="48">
        <f t="shared" si="3"/>
        <v>0</v>
      </c>
      <c r="AB13" s="20"/>
      <c r="AC13" s="20"/>
      <c r="AD13" s="48"/>
      <c r="AE13" s="48"/>
      <c r="AF13" s="48"/>
      <c r="AG13" s="48"/>
      <c r="AH13" s="48"/>
      <c r="AI13" s="48">
        <v>1</v>
      </c>
      <c r="AJ13" s="48"/>
      <c r="AK13" s="48"/>
      <c r="AL13" s="9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9"/>
      <c r="BN13" s="74">
        <f t="shared" si="4"/>
        <v>0</v>
      </c>
      <c r="BO13" s="51"/>
      <c r="BP13" s="74">
        <v>5</v>
      </c>
      <c r="BQ13" s="74"/>
      <c r="BS13" s="98">
        <v>1.65</v>
      </c>
      <c r="BT13" s="98">
        <f t="shared" si="5"/>
        <v>0</v>
      </c>
    </row>
    <row r="14" spans="1:72" s="1" customFormat="1" ht="20.100000000000001" customHeight="1">
      <c r="A14" t="s">
        <v>1133</v>
      </c>
      <c r="B14" s="333" t="s">
        <v>751</v>
      </c>
      <c r="C14" s="18" t="s">
        <v>6</v>
      </c>
      <c r="D14" s="19">
        <v>1</v>
      </c>
      <c r="E14" s="130">
        <f t="shared" si="2"/>
        <v>0</v>
      </c>
      <c r="F14" s="8">
        <v>217.5</v>
      </c>
      <c r="G14" s="8">
        <f t="shared" si="6"/>
        <v>0</v>
      </c>
      <c r="H14" s="9"/>
      <c r="I14" s="205"/>
      <c r="J14" s="206"/>
      <c r="K14" s="207"/>
      <c r="L14" s="208"/>
      <c r="M14" s="209"/>
      <c r="N14" s="210"/>
      <c r="O14" s="191"/>
      <c r="P14" s="192"/>
      <c r="Q14" s="211"/>
      <c r="R14" s="212"/>
      <c r="S14" s="213"/>
      <c r="T14" s="214"/>
      <c r="U14" s="9"/>
      <c r="V14" s="20"/>
      <c r="W14" s="20"/>
      <c r="X14" s="20"/>
      <c r="Y14" s="20"/>
      <c r="Z14" s="20"/>
      <c r="AA14" s="48">
        <f t="shared" si="3"/>
        <v>0</v>
      </c>
      <c r="AB14" s="20"/>
      <c r="AC14" s="20"/>
      <c r="AD14" s="48"/>
      <c r="AE14" s="48"/>
      <c r="AF14" s="48"/>
      <c r="AG14" s="48"/>
      <c r="AH14" s="48"/>
      <c r="AI14" s="48">
        <v>1</v>
      </c>
      <c r="AJ14" s="48"/>
      <c r="AK14" s="48"/>
      <c r="AL14" s="9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9"/>
      <c r="BN14" s="74">
        <f t="shared" si="4"/>
        <v>0</v>
      </c>
      <c r="BO14" s="51"/>
      <c r="BP14" s="74">
        <v>6</v>
      </c>
      <c r="BQ14" s="74"/>
      <c r="BS14" s="98">
        <v>1.9</v>
      </c>
      <c r="BT14" s="98">
        <f t="shared" si="5"/>
        <v>0</v>
      </c>
    </row>
    <row r="15" spans="1:72" s="1" customFormat="1" ht="20.100000000000001" customHeight="1">
      <c r="A15" t="s">
        <v>1134</v>
      </c>
      <c r="B15" s="333" t="s">
        <v>752</v>
      </c>
      <c r="C15" s="18" t="s">
        <v>6</v>
      </c>
      <c r="D15" s="19">
        <v>1</v>
      </c>
      <c r="E15" s="130">
        <f t="shared" si="2"/>
        <v>0</v>
      </c>
      <c r="F15" s="8">
        <v>255</v>
      </c>
      <c r="G15" s="8">
        <f t="shared" si="6"/>
        <v>0</v>
      </c>
      <c r="H15" s="9"/>
      <c r="I15" s="205"/>
      <c r="J15" s="206"/>
      <c r="K15" s="207"/>
      <c r="L15" s="208"/>
      <c r="M15" s="209"/>
      <c r="N15" s="210"/>
      <c r="O15" s="191"/>
      <c r="P15" s="192"/>
      <c r="Q15" s="211"/>
      <c r="R15" s="212"/>
      <c r="S15" s="213"/>
      <c r="T15" s="214"/>
      <c r="U15" s="9"/>
      <c r="V15" s="20"/>
      <c r="W15" s="20"/>
      <c r="X15" s="20"/>
      <c r="Y15" s="20"/>
      <c r="Z15" s="20"/>
      <c r="AA15" s="48">
        <f t="shared" si="3"/>
        <v>0</v>
      </c>
      <c r="AB15" s="20"/>
      <c r="AC15" s="20"/>
      <c r="AD15" s="48"/>
      <c r="AE15" s="48"/>
      <c r="AF15" s="48"/>
      <c r="AG15" s="48"/>
      <c r="AH15" s="48"/>
      <c r="AI15" s="48">
        <v>1</v>
      </c>
      <c r="AJ15" s="48"/>
      <c r="AK15" s="48"/>
      <c r="AL15" s="9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9"/>
      <c r="BN15" s="74">
        <f t="shared" si="4"/>
        <v>0</v>
      </c>
      <c r="BO15" s="51"/>
      <c r="BP15" s="74">
        <v>6</v>
      </c>
      <c r="BQ15" s="74"/>
      <c r="BS15" s="98">
        <v>2.85</v>
      </c>
      <c r="BT15" s="98">
        <f t="shared" si="5"/>
        <v>0</v>
      </c>
    </row>
    <row r="16" spans="1:72" s="1" customFormat="1" ht="20.100000000000001" customHeight="1">
      <c r="A16" t="s">
        <v>1135</v>
      </c>
      <c r="B16" s="333" t="s">
        <v>753</v>
      </c>
      <c r="C16" s="18" t="s">
        <v>24</v>
      </c>
      <c r="D16" s="19">
        <v>1</v>
      </c>
      <c r="E16" s="130">
        <f t="shared" si="2"/>
        <v>0</v>
      </c>
      <c r="F16" s="8">
        <v>262.5</v>
      </c>
      <c r="G16" s="8">
        <f t="shared" si="6"/>
        <v>0</v>
      </c>
      <c r="H16" s="9"/>
      <c r="I16" s="205"/>
      <c r="J16" s="206"/>
      <c r="K16" s="207"/>
      <c r="L16" s="208"/>
      <c r="M16" s="209"/>
      <c r="N16" s="210"/>
      <c r="O16" s="191"/>
      <c r="P16" s="192"/>
      <c r="Q16" s="211"/>
      <c r="R16" s="212"/>
      <c r="S16" s="213"/>
      <c r="T16" s="214"/>
      <c r="U16" s="9"/>
      <c r="V16" s="20"/>
      <c r="W16" s="20"/>
      <c r="X16" s="20"/>
      <c r="Y16" s="20"/>
      <c r="Z16" s="20"/>
      <c r="AA16" s="20"/>
      <c r="AB16" s="48">
        <f t="shared" ref="AB16:AB17" si="7">AJ16*$E16</f>
        <v>0</v>
      </c>
      <c r="AC16" s="20"/>
      <c r="AD16" s="48"/>
      <c r="AE16" s="48"/>
      <c r="AF16" s="48"/>
      <c r="AG16" s="48"/>
      <c r="AH16" s="48"/>
      <c r="AI16" s="48"/>
      <c r="AJ16" s="48">
        <v>1</v>
      </c>
      <c r="AK16" s="48"/>
      <c r="AL16" s="9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9"/>
      <c r="BN16" s="74">
        <f t="shared" si="4"/>
        <v>0</v>
      </c>
      <c r="BO16" s="51"/>
      <c r="BP16" s="74">
        <v>7</v>
      </c>
      <c r="BQ16" s="74"/>
      <c r="BS16" s="98">
        <v>3.35</v>
      </c>
      <c r="BT16" s="98">
        <f t="shared" si="5"/>
        <v>0</v>
      </c>
    </row>
    <row r="17" spans="1:72" s="1" customFormat="1" ht="20.100000000000001" customHeight="1">
      <c r="A17" t="s">
        <v>1126</v>
      </c>
      <c r="B17" s="333" t="s">
        <v>770</v>
      </c>
      <c r="C17" s="18" t="s">
        <v>768</v>
      </c>
      <c r="D17" s="19">
        <v>5</v>
      </c>
      <c r="E17" s="130">
        <f t="shared" si="2"/>
        <v>0</v>
      </c>
      <c r="F17" s="8">
        <v>1105</v>
      </c>
      <c r="G17" s="8">
        <f t="shared" si="6"/>
        <v>0</v>
      </c>
      <c r="H17" s="9"/>
      <c r="I17" s="205"/>
      <c r="J17" s="206"/>
      <c r="K17" s="207"/>
      <c r="L17" s="208"/>
      <c r="M17" s="209"/>
      <c r="N17" s="210"/>
      <c r="O17" s="191"/>
      <c r="P17" s="192"/>
      <c r="Q17" s="211"/>
      <c r="R17" s="212"/>
      <c r="S17" s="213"/>
      <c r="T17" s="214"/>
      <c r="U17" s="9"/>
      <c r="V17" s="20"/>
      <c r="W17" s="20"/>
      <c r="X17" s="20"/>
      <c r="Y17" s="20"/>
      <c r="Z17" s="20"/>
      <c r="AA17" s="48">
        <f t="shared" ref="AA17:AA25" si="8">AI17*$E17</f>
        <v>0</v>
      </c>
      <c r="AB17" s="48">
        <f t="shared" si="7"/>
        <v>0</v>
      </c>
      <c r="AC17" s="20"/>
      <c r="AD17" s="48"/>
      <c r="AE17" s="48"/>
      <c r="AF17" s="48"/>
      <c r="AG17" s="48"/>
      <c r="AH17" s="48"/>
      <c r="AI17" s="48">
        <v>4</v>
      </c>
      <c r="AJ17" s="48">
        <v>1</v>
      </c>
      <c r="AK17" s="48"/>
      <c r="AL17" s="9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21"/>
      <c r="BA17" s="21"/>
      <c r="BB17" s="21"/>
      <c r="BC17" s="21"/>
      <c r="BD17" s="21"/>
      <c r="BE17" s="21"/>
      <c r="BF17" s="21"/>
      <c r="BG17" s="21"/>
      <c r="BH17" s="21"/>
      <c r="BI17" s="21"/>
      <c r="BJ17" s="21"/>
      <c r="BK17" s="21"/>
      <c r="BL17" s="21"/>
      <c r="BM17" s="9"/>
      <c r="BN17" s="74">
        <f t="shared" si="4"/>
        <v>0</v>
      </c>
      <c r="BO17" s="51"/>
      <c r="BP17" s="74">
        <f>SUM(BP12:BP16)</f>
        <v>30</v>
      </c>
      <c r="BQ17" s="74"/>
      <c r="BS17" s="74">
        <f>SUM(BS12:BS16)</f>
        <v>11.35</v>
      </c>
      <c r="BT17" s="98">
        <f t="shared" si="5"/>
        <v>0</v>
      </c>
    </row>
    <row r="18" spans="1:72" s="1" customFormat="1" ht="20.100000000000001" customHeight="1">
      <c r="A18" t="s">
        <v>1136</v>
      </c>
      <c r="B18" s="333" t="s">
        <v>754</v>
      </c>
      <c r="C18" s="18" t="s">
        <v>6</v>
      </c>
      <c r="D18" s="19">
        <v>1</v>
      </c>
      <c r="E18" s="130">
        <f t="shared" si="2"/>
        <v>0</v>
      </c>
      <c r="F18" s="8">
        <v>212.5</v>
      </c>
      <c r="G18" s="8">
        <f t="shared" si="6"/>
        <v>0</v>
      </c>
      <c r="H18" s="9"/>
      <c r="I18" s="205"/>
      <c r="J18" s="206"/>
      <c r="K18" s="207"/>
      <c r="L18" s="208"/>
      <c r="M18" s="209"/>
      <c r="N18" s="210"/>
      <c r="O18" s="191"/>
      <c r="P18" s="192"/>
      <c r="Q18" s="211"/>
      <c r="R18" s="212"/>
      <c r="S18" s="213"/>
      <c r="T18" s="214"/>
      <c r="U18" s="9"/>
      <c r="V18" s="20"/>
      <c r="W18" s="20"/>
      <c r="X18" s="20"/>
      <c r="Y18" s="20"/>
      <c r="Z18" s="20"/>
      <c r="AA18" s="48">
        <f t="shared" si="8"/>
        <v>0</v>
      </c>
      <c r="AB18" s="20"/>
      <c r="AC18" s="20"/>
      <c r="AD18" s="48"/>
      <c r="AE18" s="48"/>
      <c r="AF18" s="48"/>
      <c r="AG18" s="48"/>
      <c r="AH18" s="48"/>
      <c r="AI18" s="48">
        <v>1</v>
      </c>
      <c r="AJ18" s="48"/>
      <c r="AK18" s="48"/>
      <c r="AL18" s="9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9"/>
      <c r="BN18" s="74">
        <f t="shared" si="4"/>
        <v>0</v>
      </c>
      <c r="BO18" s="51"/>
      <c r="BP18" s="74">
        <v>4</v>
      </c>
      <c r="BQ18" s="74"/>
      <c r="BS18" s="98">
        <v>1.07</v>
      </c>
      <c r="BT18" s="98">
        <f t="shared" si="5"/>
        <v>0</v>
      </c>
    </row>
    <row r="19" spans="1:72" s="1" customFormat="1" ht="20.100000000000001" customHeight="1">
      <c r="A19" t="s">
        <v>1137</v>
      </c>
      <c r="B19" s="333" t="s">
        <v>755</v>
      </c>
      <c r="C19" s="19" t="s">
        <v>6</v>
      </c>
      <c r="D19" s="19">
        <v>1</v>
      </c>
      <c r="E19" s="130">
        <f t="shared" si="2"/>
        <v>0</v>
      </c>
      <c r="F19" s="8">
        <v>212.5</v>
      </c>
      <c r="G19" s="8">
        <f t="shared" si="6"/>
        <v>0</v>
      </c>
      <c r="H19" s="9"/>
      <c r="I19" s="205"/>
      <c r="J19" s="206"/>
      <c r="K19" s="207"/>
      <c r="L19" s="208"/>
      <c r="M19" s="209"/>
      <c r="N19" s="210"/>
      <c r="O19" s="191"/>
      <c r="P19" s="192"/>
      <c r="Q19" s="211"/>
      <c r="R19" s="212"/>
      <c r="S19" s="213"/>
      <c r="T19" s="214"/>
      <c r="U19" s="9"/>
      <c r="V19" s="20"/>
      <c r="W19" s="20"/>
      <c r="X19" s="20"/>
      <c r="Y19" s="20"/>
      <c r="Z19" s="20"/>
      <c r="AA19" s="48">
        <f t="shared" si="8"/>
        <v>0</v>
      </c>
      <c r="AB19" s="20"/>
      <c r="AC19" s="20"/>
      <c r="AD19" s="48"/>
      <c r="AE19" s="48"/>
      <c r="AF19" s="48"/>
      <c r="AG19" s="48"/>
      <c r="AH19" s="48"/>
      <c r="AI19" s="48">
        <v>1</v>
      </c>
      <c r="AJ19" s="48"/>
      <c r="AK19" s="48"/>
      <c r="AL19" s="9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9"/>
      <c r="BN19" s="74">
        <f t="shared" si="4"/>
        <v>0</v>
      </c>
      <c r="BO19" s="51"/>
      <c r="BP19" s="74">
        <v>5</v>
      </c>
      <c r="BQ19" s="74"/>
      <c r="BS19" s="98">
        <v>1.4</v>
      </c>
      <c r="BT19" s="98">
        <f t="shared" si="5"/>
        <v>0</v>
      </c>
    </row>
    <row r="20" spans="1:72" s="1" customFormat="1" ht="20.100000000000001" customHeight="1">
      <c r="A20" t="s">
        <v>1138</v>
      </c>
      <c r="B20" s="333" t="s">
        <v>756</v>
      </c>
      <c r="C20" s="18" t="s">
        <v>6</v>
      </c>
      <c r="D20" s="19">
        <v>1</v>
      </c>
      <c r="E20" s="130">
        <f t="shared" si="2"/>
        <v>0</v>
      </c>
      <c r="F20" s="8">
        <v>212.5</v>
      </c>
      <c r="G20" s="8">
        <f t="shared" si="6"/>
        <v>0</v>
      </c>
      <c r="H20" s="9"/>
      <c r="I20" s="205"/>
      <c r="J20" s="206"/>
      <c r="K20" s="207"/>
      <c r="L20" s="208"/>
      <c r="M20" s="209"/>
      <c r="N20" s="210"/>
      <c r="O20" s="191"/>
      <c r="P20" s="192"/>
      <c r="Q20" s="211"/>
      <c r="R20" s="212"/>
      <c r="S20" s="213"/>
      <c r="T20" s="214"/>
      <c r="U20" s="9"/>
      <c r="V20" s="20"/>
      <c r="W20" s="20"/>
      <c r="X20" s="20"/>
      <c r="Y20" s="20"/>
      <c r="Z20" s="20"/>
      <c r="AA20" s="48">
        <f t="shared" si="8"/>
        <v>0</v>
      </c>
      <c r="AB20" s="20"/>
      <c r="AC20" s="20"/>
      <c r="AD20" s="48"/>
      <c r="AE20" s="48"/>
      <c r="AF20" s="48"/>
      <c r="AG20" s="48"/>
      <c r="AH20" s="48"/>
      <c r="AI20" s="48">
        <v>1</v>
      </c>
      <c r="AJ20" s="48"/>
      <c r="AK20" s="48"/>
      <c r="AL20" s="9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9"/>
      <c r="BN20" s="74">
        <f t="shared" si="4"/>
        <v>0</v>
      </c>
      <c r="BO20" s="51"/>
      <c r="BP20" s="74">
        <v>5</v>
      </c>
      <c r="BQ20" s="74"/>
      <c r="BS20" s="98">
        <v>1.25</v>
      </c>
      <c r="BT20" s="98">
        <f t="shared" si="5"/>
        <v>0</v>
      </c>
    </row>
    <row r="21" spans="1:72" s="1" customFormat="1" ht="20.100000000000001" customHeight="1">
      <c r="A21" t="s">
        <v>1127</v>
      </c>
      <c r="B21" s="333" t="s">
        <v>773</v>
      </c>
      <c r="C21" s="18" t="s">
        <v>6</v>
      </c>
      <c r="D21" s="19">
        <v>3</v>
      </c>
      <c r="E21" s="130">
        <f t="shared" si="2"/>
        <v>0</v>
      </c>
      <c r="F21" s="8">
        <v>607.5</v>
      </c>
      <c r="G21" s="8">
        <f t="shared" si="6"/>
        <v>0</v>
      </c>
      <c r="H21" s="9"/>
      <c r="I21" s="205"/>
      <c r="J21" s="206"/>
      <c r="K21" s="207"/>
      <c r="L21" s="208"/>
      <c r="M21" s="209"/>
      <c r="N21" s="210"/>
      <c r="O21" s="191"/>
      <c r="P21" s="192"/>
      <c r="Q21" s="211"/>
      <c r="R21" s="212"/>
      <c r="S21" s="213"/>
      <c r="T21" s="214"/>
      <c r="U21" s="9"/>
      <c r="V21" s="20"/>
      <c r="W21" s="20"/>
      <c r="X21" s="20"/>
      <c r="Y21" s="20"/>
      <c r="Z21" s="20"/>
      <c r="AA21" s="48">
        <f t="shared" si="8"/>
        <v>0</v>
      </c>
      <c r="AB21" s="20"/>
      <c r="AC21" s="20"/>
      <c r="AD21" s="48"/>
      <c r="AE21" s="48"/>
      <c r="AF21" s="48"/>
      <c r="AG21" s="48"/>
      <c r="AH21" s="48"/>
      <c r="AI21" s="48">
        <v>3</v>
      </c>
      <c r="AJ21" s="48"/>
      <c r="AK21" s="48"/>
      <c r="AL21" s="9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9"/>
      <c r="BN21" s="74">
        <f t="shared" si="4"/>
        <v>0</v>
      </c>
      <c r="BO21" s="51"/>
      <c r="BP21" s="341">
        <f>SUM(BP18:BP20)</f>
        <v>14</v>
      </c>
      <c r="BQ21" s="74"/>
      <c r="BS21" s="98">
        <f>SUM(BS18:BS20)</f>
        <v>3.7199999999999998</v>
      </c>
      <c r="BT21" s="98">
        <f t="shared" si="5"/>
        <v>0</v>
      </c>
    </row>
    <row r="22" spans="1:72" s="1" customFormat="1" ht="20.100000000000001" customHeight="1">
      <c r="A22" t="s">
        <v>1139</v>
      </c>
      <c r="B22" s="333" t="s">
        <v>757</v>
      </c>
      <c r="C22" s="18" t="s">
        <v>6</v>
      </c>
      <c r="D22" s="19">
        <v>1</v>
      </c>
      <c r="E22" s="130">
        <f t="shared" si="2"/>
        <v>0</v>
      </c>
      <c r="F22" s="8">
        <v>192.5</v>
      </c>
      <c r="G22" s="8">
        <f t="shared" si="6"/>
        <v>0</v>
      </c>
      <c r="H22" s="9"/>
      <c r="I22" s="205"/>
      <c r="J22" s="206"/>
      <c r="K22" s="207"/>
      <c r="L22" s="208"/>
      <c r="M22" s="209"/>
      <c r="N22" s="210"/>
      <c r="O22" s="191"/>
      <c r="P22" s="192"/>
      <c r="Q22" s="211"/>
      <c r="R22" s="212"/>
      <c r="S22" s="213"/>
      <c r="T22" s="214"/>
      <c r="U22" s="9"/>
      <c r="V22" s="20"/>
      <c r="W22" s="20"/>
      <c r="X22" s="20"/>
      <c r="Y22" s="20"/>
      <c r="Z22" s="20"/>
      <c r="AA22" s="48">
        <f t="shared" si="8"/>
        <v>0</v>
      </c>
      <c r="AB22" s="20"/>
      <c r="AC22" s="20"/>
      <c r="AD22" s="48"/>
      <c r="AE22" s="48"/>
      <c r="AF22" s="48"/>
      <c r="AG22" s="48"/>
      <c r="AH22" s="48"/>
      <c r="AI22" s="48">
        <v>1</v>
      </c>
      <c r="AJ22" s="48"/>
      <c r="AK22" s="48"/>
      <c r="AL22" s="9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9"/>
      <c r="BN22" s="74">
        <f t="shared" si="4"/>
        <v>0</v>
      </c>
      <c r="BO22" s="51"/>
      <c r="BP22" s="342">
        <v>5</v>
      </c>
      <c r="BQ22" s="74"/>
      <c r="BS22" s="98">
        <v>1.2</v>
      </c>
      <c r="BT22" s="98">
        <f t="shared" si="5"/>
        <v>0</v>
      </c>
    </row>
    <row r="23" spans="1:72" s="1" customFormat="1" ht="20.100000000000001" customHeight="1">
      <c r="A23" t="s">
        <v>1140</v>
      </c>
      <c r="B23" s="333" t="s">
        <v>758</v>
      </c>
      <c r="C23" s="18" t="s">
        <v>6</v>
      </c>
      <c r="D23" s="19">
        <v>1</v>
      </c>
      <c r="E23" s="130">
        <f t="shared" si="2"/>
        <v>0</v>
      </c>
      <c r="F23" s="8">
        <v>192.5</v>
      </c>
      <c r="G23" s="8">
        <f t="shared" si="6"/>
        <v>0</v>
      </c>
      <c r="H23" s="9"/>
      <c r="I23" s="205"/>
      <c r="J23" s="206"/>
      <c r="K23" s="207"/>
      <c r="L23" s="208"/>
      <c r="M23" s="209"/>
      <c r="N23" s="210"/>
      <c r="O23" s="191"/>
      <c r="P23" s="192"/>
      <c r="Q23" s="211"/>
      <c r="R23" s="212"/>
      <c r="S23" s="213"/>
      <c r="T23" s="214"/>
      <c r="U23" s="9"/>
      <c r="V23" s="20"/>
      <c r="W23" s="20"/>
      <c r="X23" s="20"/>
      <c r="Y23" s="20"/>
      <c r="Z23" s="20"/>
      <c r="AA23" s="48">
        <f t="shared" si="8"/>
        <v>0</v>
      </c>
      <c r="AB23" s="20"/>
      <c r="AC23" s="20"/>
      <c r="AD23" s="48"/>
      <c r="AE23" s="48"/>
      <c r="AF23" s="48"/>
      <c r="AG23" s="48"/>
      <c r="AH23" s="48"/>
      <c r="AI23" s="48">
        <v>1</v>
      </c>
      <c r="AJ23" s="48"/>
      <c r="AK23" s="48"/>
      <c r="AL23" s="9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9"/>
      <c r="BN23" s="74">
        <f t="shared" si="4"/>
        <v>0</v>
      </c>
      <c r="BO23" s="51"/>
      <c r="BP23" s="342">
        <v>4</v>
      </c>
      <c r="BQ23" s="74"/>
      <c r="BS23" s="98">
        <v>1.05</v>
      </c>
      <c r="BT23" s="98">
        <f>BS23*E23</f>
        <v>0</v>
      </c>
    </row>
    <row r="24" spans="1:72" s="1" customFormat="1" ht="20.100000000000001" customHeight="1">
      <c r="A24" t="s">
        <v>1141</v>
      </c>
      <c r="B24" s="333" t="s">
        <v>759</v>
      </c>
      <c r="C24" s="18" t="s">
        <v>6</v>
      </c>
      <c r="D24" s="19">
        <v>1</v>
      </c>
      <c r="E24" s="130">
        <f t="shared" si="2"/>
        <v>0</v>
      </c>
      <c r="F24" s="8">
        <v>192.5</v>
      </c>
      <c r="G24" s="8">
        <f t="shared" si="6"/>
        <v>0</v>
      </c>
      <c r="H24" s="9"/>
      <c r="I24" s="205"/>
      <c r="J24" s="206"/>
      <c r="K24" s="207"/>
      <c r="L24" s="208"/>
      <c r="M24" s="209"/>
      <c r="N24" s="210"/>
      <c r="O24" s="191"/>
      <c r="P24" s="192"/>
      <c r="Q24" s="211"/>
      <c r="R24" s="212"/>
      <c r="S24" s="213"/>
      <c r="T24" s="214"/>
      <c r="U24" s="9"/>
      <c r="V24" s="20"/>
      <c r="W24" s="20"/>
      <c r="X24" s="20"/>
      <c r="Y24" s="20"/>
      <c r="Z24" s="20"/>
      <c r="AA24" s="48">
        <f t="shared" si="8"/>
        <v>0</v>
      </c>
      <c r="AB24" s="20"/>
      <c r="AC24" s="20"/>
      <c r="AD24" s="48"/>
      <c r="AE24" s="48"/>
      <c r="AF24" s="48"/>
      <c r="AG24" s="48"/>
      <c r="AH24" s="48"/>
      <c r="AI24" s="48">
        <v>1</v>
      </c>
      <c r="AJ24" s="48"/>
      <c r="AK24" s="48"/>
      <c r="AL24" s="9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9"/>
      <c r="BN24" s="74">
        <f t="shared" si="4"/>
        <v>0</v>
      </c>
      <c r="BO24" s="51"/>
      <c r="BP24" s="342">
        <v>4</v>
      </c>
      <c r="BQ24" s="74"/>
      <c r="BS24" s="98">
        <v>1.05</v>
      </c>
      <c r="BT24" s="98">
        <f>BS24*E24</f>
        <v>0</v>
      </c>
    </row>
    <row r="25" spans="1:72" s="1" customFormat="1" ht="20.100000000000001" customHeight="1">
      <c r="A25" t="s">
        <v>1128</v>
      </c>
      <c r="B25" s="333" t="s">
        <v>774</v>
      </c>
      <c r="C25" s="18" t="s">
        <v>6</v>
      </c>
      <c r="D25" s="19">
        <v>3</v>
      </c>
      <c r="E25" s="130">
        <f t="shared" si="2"/>
        <v>0</v>
      </c>
      <c r="F25" s="8">
        <v>550</v>
      </c>
      <c r="G25" s="8">
        <f t="shared" si="6"/>
        <v>0</v>
      </c>
      <c r="H25" s="9"/>
      <c r="I25" s="205"/>
      <c r="J25" s="206"/>
      <c r="K25" s="207"/>
      <c r="L25" s="208"/>
      <c r="M25" s="209"/>
      <c r="N25" s="210"/>
      <c r="O25" s="191"/>
      <c r="P25" s="192"/>
      <c r="Q25" s="211"/>
      <c r="R25" s="212"/>
      <c r="S25" s="213"/>
      <c r="T25" s="214"/>
      <c r="U25" s="9"/>
      <c r="V25" s="20"/>
      <c r="W25" s="20"/>
      <c r="X25" s="20"/>
      <c r="Y25" s="20"/>
      <c r="Z25" s="20"/>
      <c r="AA25" s="48">
        <f t="shared" si="8"/>
        <v>0</v>
      </c>
      <c r="AB25" s="20"/>
      <c r="AC25" s="20"/>
      <c r="AD25" s="48"/>
      <c r="AE25" s="48"/>
      <c r="AF25" s="48"/>
      <c r="AG25" s="48"/>
      <c r="AH25" s="48"/>
      <c r="AI25" s="48">
        <v>3</v>
      </c>
      <c r="AJ25" s="48"/>
      <c r="AK25" s="48"/>
      <c r="AL25" s="9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9"/>
      <c r="BN25" s="74">
        <f t="shared" si="4"/>
        <v>0</v>
      </c>
      <c r="BO25" s="51"/>
      <c r="BP25" s="341">
        <f>SUM(BP22:BP24)</f>
        <v>13</v>
      </c>
      <c r="BQ25" s="74"/>
      <c r="BS25" s="98">
        <f>SUM(BS22:BS24)</f>
        <v>3.3</v>
      </c>
      <c r="BT25" s="98">
        <f t="shared" ref="BT25:BT41" si="9">BS25*E25</f>
        <v>0</v>
      </c>
    </row>
    <row r="26" spans="1:72" s="1" customFormat="1" ht="20.100000000000001" customHeight="1">
      <c r="A26" t="s">
        <v>1142</v>
      </c>
      <c r="B26" s="333" t="s">
        <v>760</v>
      </c>
      <c r="C26" s="18" t="s">
        <v>24</v>
      </c>
      <c r="D26" s="19">
        <v>1</v>
      </c>
      <c r="E26" s="130">
        <f t="shared" si="2"/>
        <v>0</v>
      </c>
      <c r="F26" s="8">
        <v>262.5</v>
      </c>
      <c r="G26" s="8">
        <f t="shared" si="6"/>
        <v>0</v>
      </c>
      <c r="H26" s="9"/>
      <c r="I26" s="205"/>
      <c r="J26" s="206"/>
      <c r="K26" s="207"/>
      <c r="L26" s="208"/>
      <c r="M26" s="209"/>
      <c r="N26" s="210"/>
      <c r="O26" s="191"/>
      <c r="P26" s="192"/>
      <c r="Q26" s="211"/>
      <c r="R26" s="212"/>
      <c r="S26" s="213"/>
      <c r="T26" s="214"/>
      <c r="U26" s="9"/>
      <c r="V26" s="20"/>
      <c r="W26" s="20"/>
      <c r="X26" s="20"/>
      <c r="Y26" s="20"/>
      <c r="Z26" s="20"/>
      <c r="AA26" s="20"/>
      <c r="AB26" s="48">
        <f>AJ26*$E26</f>
        <v>0</v>
      </c>
      <c r="AC26" s="20"/>
      <c r="AD26" s="48"/>
      <c r="AE26" s="48"/>
      <c r="AF26" s="48"/>
      <c r="AG26" s="48"/>
      <c r="AH26" s="48"/>
      <c r="AI26" s="48"/>
      <c r="AJ26" s="48">
        <v>1</v>
      </c>
      <c r="AK26" s="48"/>
      <c r="AL26" s="9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9"/>
      <c r="BN26" s="74">
        <f t="shared" si="4"/>
        <v>0</v>
      </c>
      <c r="BO26" s="51"/>
      <c r="BP26" s="342">
        <v>7</v>
      </c>
      <c r="BQ26" s="74"/>
      <c r="BS26" s="98">
        <v>2.8</v>
      </c>
      <c r="BT26" s="98">
        <f t="shared" si="9"/>
        <v>0</v>
      </c>
    </row>
    <row r="27" spans="1:72" s="1" customFormat="1" ht="18.75" customHeight="1">
      <c r="A27" t="s">
        <v>1129</v>
      </c>
      <c r="B27" s="266" t="s">
        <v>382</v>
      </c>
      <c r="C27" s="18" t="s">
        <v>6</v>
      </c>
      <c r="D27" s="32">
        <v>1</v>
      </c>
      <c r="E27" s="107">
        <f t="shared" si="2"/>
        <v>0</v>
      </c>
      <c r="F27" s="8">
        <v>257.5</v>
      </c>
      <c r="G27" s="8">
        <f t="shared" si="6"/>
        <v>0</v>
      </c>
      <c r="H27" s="9"/>
      <c r="I27" s="205"/>
      <c r="J27" s="206"/>
      <c r="K27" s="207"/>
      <c r="L27" s="208"/>
      <c r="M27" s="209"/>
      <c r="N27" s="210"/>
      <c r="O27" s="191"/>
      <c r="P27" s="192"/>
      <c r="Q27" s="211"/>
      <c r="R27" s="212"/>
      <c r="S27" s="213"/>
      <c r="T27" s="214"/>
      <c r="U27" s="9"/>
      <c r="V27" s="20"/>
      <c r="W27" s="20"/>
      <c r="X27" s="20"/>
      <c r="Y27" s="20"/>
      <c r="Z27" s="20"/>
      <c r="AA27" s="48">
        <f t="shared" ref="AA27:AB41" si="10">AI27*$E27</f>
        <v>0</v>
      </c>
      <c r="AB27" s="20"/>
      <c r="AC27" s="20"/>
      <c r="AD27" s="48"/>
      <c r="AE27" s="48"/>
      <c r="AF27" s="48"/>
      <c r="AG27" s="48"/>
      <c r="AH27" s="48"/>
      <c r="AI27" s="48">
        <v>1</v>
      </c>
      <c r="AJ27" s="48"/>
      <c r="AK27" s="48"/>
      <c r="AL27" s="9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9"/>
      <c r="BN27" s="74">
        <f t="shared" si="4"/>
        <v>0</v>
      </c>
      <c r="BO27" s="51"/>
      <c r="BP27" s="74">
        <v>6</v>
      </c>
      <c r="BQ27" s="74"/>
      <c r="BS27" s="98">
        <v>1.6</v>
      </c>
      <c r="BT27" s="98">
        <f t="shared" si="9"/>
        <v>0</v>
      </c>
    </row>
    <row r="28" spans="1:72" s="1" customFormat="1" ht="18.75" customHeight="1">
      <c r="A28" t="s">
        <v>1130</v>
      </c>
      <c r="B28" s="266" t="s">
        <v>383</v>
      </c>
      <c r="C28" s="18" t="s">
        <v>6</v>
      </c>
      <c r="D28" s="32">
        <v>1</v>
      </c>
      <c r="E28" s="107">
        <f t="shared" si="2"/>
        <v>0</v>
      </c>
      <c r="F28" s="8">
        <v>257.5</v>
      </c>
      <c r="G28" s="8">
        <f t="shared" si="6"/>
        <v>0</v>
      </c>
      <c r="H28" s="9"/>
      <c r="I28" s="205"/>
      <c r="J28" s="206"/>
      <c r="K28" s="207"/>
      <c r="L28" s="208"/>
      <c r="M28" s="209"/>
      <c r="N28" s="210"/>
      <c r="O28" s="191"/>
      <c r="P28" s="192"/>
      <c r="Q28" s="211"/>
      <c r="R28" s="212"/>
      <c r="S28" s="213"/>
      <c r="T28" s="214"/>
      <c r="U28" s="9"/>
      <c r="V28" s="20"/>
      <c r="W28" s="20"/>
      <c r="X28" s="20"/>
      <c r="Y28" s="20"/>
      <c r="Z28" s="20"/>
      <c r="AA28" s="48">
        <f t="shared" si="10"/>
        <v>0</v>
      </c>
      <c r="AB28" s="20"/>
      <c r="AC28" s="20"/>
      <c r="AD28" s="48"/>
      <c r="AE28" s="48"/>
      <c r="AF28" s="48"/>
      <c r="AG28" s="48"/>
      <c r="AH28" s="48"/>
      <c r="AI28" s="48">
        <v>1</v>
      </c>
      <c r="AJ28" s="48"/>
      <c r="AK28" s="48"/>
      <c r="AL28" s="9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9"/>
      <c r="BN28" s="74">
        <f t="shared" si="4"/>
        <v>0</v>
      </c>
      <c r="BO28" s="51"/>
      <c r="BP28" s="74">
        <v>5</v>
      </c>
      <c r="BQ28" s="74"/>
      <c r="BS28" s="98">
        <v>1.65</v>
      </c>
      <c r="BT28" s="98">
        <f t="shared" si="9"/>
        <v>0</v>
      </c>
    </row>
    <row r="29" spans="1:72" s="1" customFormat="1" ht="18.75" customHeight="1">
      <c r="A29" t="s">
        <v>1113</v>
      </c>
      <c r="B29" s="266" t="s">
        <v>384</v>
      </c>
      <c r="C29" s="18" t="s">
        <v>6</v>
      </c>
      <c r="D29" s="32">
        <v>1</v>
      </c>
      <c r="E29" s="107">
        <f t="shared" si="2"/>
        <v>0</v>
      </c>
      <c r="F29" s="8">
        <v>257.5</v>
      </c>
      <c r="G29" s="8">
        <f t="shared" si="6"/>
        <v>0</v>
      </c>
      <c r="H29" s="9"/>
      <c r="I29" s="205"/>
      <c r="J29" s="206"/>
      <c r="K29" s="207"/>
      <c r="L29" s="208"/>
      <c r="M29" s="209"/>
      <c r="N29" s="210"/>
      <c r="O29" s="191"/>
      <c r="P29" s="192"/>
      <c r="Q29" s="211"/>
      <c r="R29" s="212"/>
      <c r="S29" s="213"/>
      <c r="T29" s="214"/>
      <c r="U29" s="9"/>
      <c r="V29" s="20"/>
      <c r="W29" s="20"/>
      <c r="X29" s="20"/>
      <c r="Y29" s="20"/>
      <c r="Z29" s="20"/>
      <c r="AA29" s="48">
        <f t="shared" si="10"/>
        <v>0</v>
      </c>
      <c r="AB29" s="20"/>
      <c r="AC29" s="20"/>
      <c r="AD29" s="48"/>
      <c r="AE29" s="48"/>
      <c r="AF29" s="48"/>
      <c r="AG29" s="48"/>
      <c r="AH29" s="48"/>
      <c r="AI29" s="48">
        <v>1</v>
      </c>
      <c r="AJ29" s="48"/>
      <c r="AK29" s="48"/>
      <c r="AL29" s="9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9"/>
      <c r="BN29" s="74">
        <f t="shared" si="4"/>
        <v>0</v>
      </c>
      <c r="BO29" s="51"/>
      <c r="BP29" s="74">
        <v>6</v>
      </c>
      <c r="BQ29" s="74"/>
      <c r="BS29" s="98">
        <v>1.9</v>
      </c>
      <c r="BT29" s="98">
        <f t="shared" si="9"/>
        <v>0</v>
      </c>
    </row>
    <row r="30" spans="1:72" s="1" customFormat="1" ht="18.75" customHeight="1">
      <c r="A30" t="s">
        <v>1114</v>
      </c>
      <c r="B30" s="266" t="s">
        <v>385</v>
      </c>
      <c r="C30" s="18" t="s">
        <v>6</v>
      </c>
      <c r="D30" s="32">
        <v>1</v>
      </c>
      <c r="E30" s="107">
        <f t="shared" si="2"/>
        <v>0</v>
      </c>
      <c r="F30" s="8">
        <v>302.5</v>
      </c>
      <c r="G30" s="8">
        <f t="shared" si="6"/>
        <v>0</v>
      </c>
      <c r="H30" s="9"/>
      <c r="I30" s="205"/>
      <c r="J30" s="206"/>
      <c r="K30" s="207"/>
      <c r="L30" s="208"/>
      <c r="M30" s="209"/>
      <c r="N30" s="210"/>
      <c r="O30" s="191"/>
      <c r="P30" s="192"/>
      <c r="Q30" s="211"/>
      <c r="R30" s="212"/>
      <c r="S30" s="213"/>
      <c r="T30" s="214"/>
      <c r="U30" s="9"/>
      <c r="V30" s="20"/>
      <c r="W30" s="20"/>
      <c r="X30" s="20"/>
      <c r="Y30" s="20"/>
      <c r="Z30" s="20"/>
      <c r="AA30" s="48">
        <f t="shared" si="10"/>
        <v>0</v>
      </c>
      <c r="AB30" s="20"/>
      <c r="AC30" s="20"/>
      <c r="AD30" s="48"/>
      <c r="AE30" s="48"/>
      <c r="AF30" s="48"/>
      <c r="AG30" s="48"/>
      <c r="AH30" s="48"/>
      <c r="AI30" s="48">
        <v>1</v>
      </c>
      <c r="AJ30" s="48"/>
      <c r="AK30" s="48"/>
      <c r="AL30" s="9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9"/>
      <c r="BN30" s="74">
        <f t="shared" si="4"/>
        <v>0</v>
      </c>
      <c r="BO30" s="51"/>
      <c r="BP30" s="74">
        <v>6</v>
      </c>
      <c r="BQ30" s="74"/>
      <c r="BS30" s="98">
        <v>2.85</v>
      </c>
      <c r="BT30" s="98">
        <f t="shared" si="9"/>
        <v>0</v>
      </c>
    </row>
    <row r="31" spans="1:72" s="1" customFormat="1" ht="18.75" customHeight="1">
      <c r="A31" t="s">
        <v>1115</v>
      </c>
      <c r="B31" s="266" t="s">
        <v>386</v>
      </c>
      <c r="C31" s="18" t="s">
        <v>24</v>
      </c>
      <c r="D31" s="32">
        <v>1</v>
      </c>
      <c r="E31" s="107">
        <f t="shared" si="2"/>
        <v>0</v>
      </c>
      <c r="F31" s="8">
        <v>310</v>
      </c>
      <c r="G31" s="8">
        <f t="shared" si="6"/>
        <v>0</v>
      </c>
      <c r="H31" s="9"/>
      <c r="I31" s="205"/>
      <c r="J31" s="206"/>
      <c r="K31" s="207"/>
      <c r="L31" s="208"/>
      <c r="M31" s="209"/>
      <c r="N31" s="210"/>
      <c r="O31" s="191"/>
      <c r="P31" s="192"/>
      <c r="Q31" s="211"/>
      <c r="R31" s="212"/>
      <c r="S31" s="213"/>
      <c r="T31" s="214"/>
      <c r="U31" s="9"/>
      <c r="V31" s="20"/>
      <c r="W31" s="20"/>
      <c r="X31" s="20"/>
      <c r="Y31" s="20"/>
      <c r="Z31" s="20"/>
      <c r="AA31" s="20"/>
      <c r="AB31" s="48">
        <f t="shared" si="10"/>
        <v>0</v>
      </c>
      <c r="AC31" s="20"/>
      <c r="AD31" s="48"/>
      <c r="AE31" s="48"/>
      <c r="AF31" s="48"/>
      <c r="AG31" s="48"/>
      <c r="AH31" s="48"/>
      <c r="AI31" s="48"/>
      <c r="AJ31" s="48">
        <v>1</v>
      </c>
      <c r="AK31" s="48"/>
      <c r="AL31" s="9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9"/>
      <c r="BN31" s="74">
        <f t="shared" si="4"/>
        <v>0</v>
      </c>
      <c r="BO31" s="51"/>
      <c r="BP31" s="74">
        <v>7</v>
      </c>
      <c r="BQ31" s="74"/>
      <c r="BS31" s="98">
        <v>3.35</v>
      </c>
      <c r="BT31" s="98">
        <f t="shared" si="9"/>
        <v>0</v>
      </c>
    </row>
    <row r="32" spans="1:72" s="1" customFormat="1" ht="18.75" customHeight="1">
      <c r="A32" t="s">
        <v>1123</v>
      </c>
      <c r="B32" s="338" t="s">
        <v>769</v>
      </c>
      <c r="C32" s="18" t="s">
        <v>768</v>
      </c>
      <c r="D32" s="241">
        <v>5</v>
      </c>
      <c r="E32" s="107">
        <f t="shared" si="2"/>
        <v>0</v>
      </c>
      <c r="F32" s="30">
        <v>1317.5</v>
      </c>
      <c r="G32" s="8">
        <f t="shared" si="6"/>
        <v>0</v>
      </c>
      <c r="H32" s="9"/>
      <c r="I32" s="205"/>
      <c r="J32" s="206"/>
      <c r="K32" s="207"/>
      <c r="L32" s="208"/>
      <c r="M32" s="209"/>
      <c r="N32" s="210"/>
      <c r="O32" s="191"/>
      <c r="P32" s="192"/>
      <c r="Q32" s="211"/>
      <c r="R32" s="212"/>
      <c r="S32" s="213"/>
      <c r="T32" s="214"/>
      <c r="U32" s="9"/>
      <c r="V32" s="20"/>
      <c r="W32" s="20"/>
      <c r="X32" s="20"/>
      <c r="Y32" s="20"/>
      <c r="Z32" s="20"/>
      <c r="AA32" s="48">
        <f t="shared" si="10"/>
        <v>0</v>
      </c>
      <c r="AB32" s="48">
        <f t="shared" si="10"/>
        <v>0</v>
      </c>
      <c r="AC32" s="20"/>
      <c r="AD32" s="48"/>
      <c r="AE32" s="48"/>
      <c r="AF32" s="48"/>
      <c r="AG32" s="48"/>
      <c r="AH32" s="48"/>
      <c r="AI32" s="48">
        <v>4</v>
      </c>
      <c r="AJ32" s="48">
        <v>1</v>
      </c>
      <c r="AK32" s="48"/>
      <c r="AL32" s="9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9"/>
      <c r="BN32" s="74">
        <f t="shared" si="4"/>
        <v>0</v>
      </c>
      <c r="BO32" s="51"/>
      <c r="BP32" s="74">
        <v>30</v>
      </c>
      <c r="BQ32" s="74"/>
      <c r="BS32" s="98">
        <v>11.35</v>
      </c>
      <c r="BT32" s="98">
        <f t="shared" si="9"/>
        <v>0</v>
      </c>
    </row>
    <row r="33" spans="1:72" s="1" customFormat="1" ht="18.75" customHeight="1">
      <c r="A33" t="s">
        <v>1116</v>
      </c>
      <c r="B33" s="358" t="s">
        <v>761</v>
      </c>
      <c r="C33" s="336" t="s">
        <v>6</v>
      </c>
      <c r="D33" s="337">
        <v>1</v>
      </c>
      <c r="E33" s="334">
        <f t="shared" si="2"/>
        <v>0</v>
      </c>
      <c r="F33" s="335">
        <v>257.5</v>
      </c>
      <c r="G33" s="8">
        <f t="shared" si="6"/>
        <v>0</v>
      </c>
      <c r="H33" s="9"/>
      <c r="I33" s="205"/>
      <c r="J33" s="206"/>
      <c r="K33" s="207"/>
      <c r="L33" s="208"/>
      <c r="M33" s="209"/>
      <c r="N33" s="210"/>
      <c r="O33" s="191"/>
      <c r="P33" s="192"/>
      <c r="Q33" s="211"/>
      <c r="R33" s="212"/>
      <c r="S33" s="213"/>
      <c r="T33" s="214"/>
      <c r="U33" s="9"/>
      <c r="V33" s="20"/>
      <c r="W33" s="20"/>
      <c r="X33" s="20"/>
      <c r="Y33" s="20"/>
      <c r="Z33" s="20"/>
      <c r="AA33" s="48">
        <f t="shared" si="10"/>
        <v>0</v>
      </c>
      <c r="AB33" s="20"/>
      <c r="AC33" s="20"/>
      <c r="AD33" s="48"/>
      <c r="AE33" s="48"/>
      <c r="AF33" s="48"/>
      <c r="AG33" s="48"/>
      <c r="AH33" s="48"/>
      <c r="AI33" s="48">
        <v>1</v>
      </c>
      <c r="AJ33" s="48"/>
      <c r="AK33" s="48"/>
      <c r="AL33" s="9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9"/>
      <c r="BN33" s="74">
        <f t="shared" si="4"/>
        <v>0</v>
      </c>
      <c r="BO33" s="51"/>
      <c r="BP33" s="74">
        <v>4</v>
      </c>
      <c r="BQ33" s="74"/>
      <c r="BS33" s="98">
        <v>1.07</v>
      </c>
      <c r="BT33" s="98">
        <f t="shared" si="9"/>
        <v>0</v>
      </c>
    </row>
    <row r="34" spans="1:72" s="1" customFormat="1" ht="18.75" customHeight="1">
      <c r="A34" t="s">
        <v>1117</v>
      </c>
      <c r="B34" s="358" t="s">
        <v>762</v>
      </c>
      <c r="C34" s="336" t="s">
        <v>6</v>
      </c>
      <c r="D34" s="337">
        <v>1</v>
      </c>
      <c r="E34" s="334">
        <f t="shared" si="2"/>
        <v>0</v>
      </c>
      <c r="F34" s="335">
        <v>257.5</v>
      </c>
      <c r="G34" s="8">
        <f t="shared" si="6"/>
        <v>0</v>
      </c>
      <c r="H34" s="9"/>
      <c r="I34" s="205"/>
      <c r="J34" s="206"/>
      <c r="K34" s="207"/>
      <c r="L34" s="208"/>
      <c r="M34" s="209"/>
      <c r="N34" s="210"/>
      <c r="O34" s="191"/>
      <c r="P34" s="192"/>
      <c r="Q34" s="211"/>
      <c r="R34" s="212"/>
      <c r="S34" s="213"/>
      <c r="T34" s="214"/>
      <c r="U34" s="9"/>
      <c r="V34" s="20"/>
      <c r="W34" s="20"/>
      <c r="X34" s="20"/>
      <c r="Y34" s="20"/>
      <c r="Z34" s="20"/>
      <c r="AA34" s="48">
        <f t="shared" si="10"/>
        <v>0</v>
      </c>
      <c r="AB34" s="20"/>
      <c r="AC34" s="20"/>
      <c r="AD34" s="48"/>
      <c r="AE34" s="48"/>
      <c r="AF34" s="48"/>
      <c r="AG34" s="48"/>
      <c r="AH34" s="48"/>
      <c r="AI34" s="48">
        <v>1</v>
      </c>
      <c r="AJ34" s="48"/>
      <c r="AK34" s="48"/>
      <c r="AL34" s="9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9"/>
      <c r="BN34" s="74">
        <f t="shared" si="4"/>
        <v>0</v>
      </c>
      <c r="BO34" s="51"/>
      <c r="BP34" s="74">
        <v>5</v>
      </c>
      <c r="BQ34" s="74"/>
      <c r="BS34" s="98">
        <v>1.4</v>
      </c>
      <c r="BT34" s="98">
        <f t="shared" si="9"/>
        <v>0</v>
      </c>
    </row>
    <row r="35" spans="1:72" s="1" customFormat="1" ht="18.75" customHeight="1">
      <c r="A35" t="s">
        <v>1118</v>
      </c>
      <c r="B35" s="358" t="s">
        <v>763</v>
      </c>
      <c r="C35" s="336" t="s">
        <v>6</v>
      </c>
      <c r="D35" s="337">
        <v>1</v>
      </c>
      <c r="E35" s="334">
        <f t="shared" si="2"/>
        <v>0</v>
      </c>
      <c r="F35" s="335">
        <v>257.5</v>
      </c>
      <c r="G35" s="8">
        <f t="shared" si="6"/>
        <v>0</v>
      </c>
      <c r="H35" s="9"/>
      <c r="I35" s="205"/>
      <c r="J35" s="206"/>
      <c r="K35" s="207"/>
      <c r="L35" s="208"/>
      <c r="M35" s="209"/>
      <c r="N35" s="210"/>
      <c r="O35" s="191"/>
      <c r="P35" s="192"/>
      <c r="Q35" s="211"/>
      <c r="R35" s="212"/>
      <c r="S35" s="213"/>
      <c r="T35" s="214"/>
      <c r="U35" s="9"/>
      <c r="V35" s="20"/>
      <c r="W35" s="20"/>
      <c r="X35" s="20"/>
      <c r="Y35" s="20"/>
      <c r="Z35" s="20"/>
      <c r="AA35" s="48">
        <f t="shared" si="10"/>
        <v>0</v>
      </c>
      <c r="AB35" s="20"/>
      <c r="AC35" s="20"/>
      <c r="AD35" s="48"/>
      <c r="AE35" s="48"/>
      <c r="AF35" s="48"/>
      <c r="AG35" s="48"/>
      <c r="AH35" s="48"/>
      <c r="AI35" s="48">
        <v>1</v>
      </c>
      <c r="AJ35" s="48"/>
      <c r="AK35" s="48"/>
      <c r="AL35" s="9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9"/>
      <c r="BN35" s="74">
        <f t="shared" si="4"/>
        <v>0</v>
      </c>
      <c r="BO35" s="51"/>
      <c r="BP35" s="74">
        <v>5</v>
      </c>
      <c r="BQ35" s="74"/>
      <c r="BS35" s="98">
        <v>1.25</v>
      </c>
      <c r="BT35" s="98">
        <f t="shared" si="9"/>
        <v>0</v>
      </c>
    </row>
    <row r="36" spans="1:72" s="1" customFormat="1" ht="18.75" customHeight="1">
      <c r="A36" t="s">
        <v>1124</v>
      </c>
      <c r="B36" s="338" t="s">
        <v>771</v>
      </c>
      <c r="C36" s="336" t="s">
        <v>6</v>
      </c>
      <c r="D36" s="337">
        <v>3</v>
      </c>
      <c r="E36" s="334">
        <f t="shared" si="2"/>
        <v>0</v>
      </c>
      <c r="F36" s="335">
        <v>735</v>
      </c>
      <c r="G36" s="8">
        <f t="shared" si="6"/>
        <v>0</v>
      </c>
      <c r="H36" s="9"/>
      <c r="I36" s="205"/>
      <c r="J36" s="206"/>
      <c r="K36" s="207"/>
      <c r="L36" s="208"/>
      <c r="M36" s="209"/>
      <c r="N36" s="210"/>
      <c r="O36" s="191"/>
      <c r="P36" s="192"/>
      <c r="Q36" s="211"/>
      <c r="R36" s="212"/>
      <c r="S36" s="213"/>
      <c r="T36" s="214"/>
      <c r="U36" s="9"/>
      <c r="V36" s="20"/>
      <c r="W36" s="20"/>
      <c r="X36" s="20"/>
      <c r="Y36" s="20"/>
      <c r="Z36" s="20"/>
      <c r="AA36" s="48">
        <f t="shared" si="10"/>
        <v>0</v>
      </c>
      <c r="AB36" s="20"/>
      <c r="AC36" s="20"/>
      <c r="AD36" s="48"/>
      <c r="AE36" s="48"/>
      <c r="AF36" s="48"/>
      <c r="AG36" s="48"/>
      <c r="AH36" s="48"/>
      <c r="AI36" s="48">
        <v>3</v>
      </c>
      <c r="AJ36" s="48"/>
      <c r="AK36" s="48"/>
      <c r="AL36" s="9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9"/>
      <c r="BN36" s="74">
        <f t="shared" si="4"/>
        <v>0</v>
      </c>
      <c r="BO36" s="51"/>
      <c r="BP36" s="74">
        <f>+SUM(BP33:BP35)</f>
        <v>14</v>
      </c>
      <c r="BQ36" s="74"/>
      <c r="BS36" s="74">
        <f>+SUM(BS33:BS35)</f>
        <v>3.7199999999999998</v>
      </c>
      <c r="BT36" s="98">
        <f t="shared" si="9"/>
        <v>0</v>
      </c>
    </row>
    <row r="37" spans="1:72" s="1" customFormat="1" ht="18.75" customHeight="1">
      <c r="A37" t="s">
        <v>1119</v>
      </c>
      <c r="B37" s="358" t="s">
        <v>764</v>
      </c>
      <c r="C37" s="336" t="s">
        <v>6</v>
      </c>
      <c r="D37" s="337">
        <v>1</v>
      </c>
      <c r="E37" s="334">
        <f t="shared" si="2"/>
        <v>0</v>
      </c>
      <c r="F37" s="335">
        <v>235</v>
      </c>
      <c r="G37" s="8">
        <f t="shared" si="6"/>
        <v>0</v>
      </c>
      <c r="H37" s="9"/>
      <c r="I37" s="205"/>
      <c r="J37" s="206"/>
      <c r="K37" s="207"/>
      <c r="L37" s="208"/>
      <c r="M37" s="209"/>
      <c r="N37" s="210"/>
      <c r="O37" s="191"/>
      <c r="P37" s="192"/>
      <c r="Q37" s="211"/>
      <c r="R37" s="212"/>
      <c r="S37" s="213"/>
      <c r="T37" s="214"/>
      <c r="U37" s="9"/>
      <c r="V37" s="20"/>
      <c r="W37" s="20"/>
      <c r="X37" s="20"/>
      <c r="Y37" s="20"/>
      <c r="Z37" s="20"/>
      <c r="AA37" s="48">
        <f t="shared" si="10"/>
        <v>0</v>
      </c>
      <c r="AB37" s="20"/>
      <c r="AC37" s="20"/>
      <c r="AD37" s="48"/>
      <c r="AE37" s="48"/>
      <c r="AF37" s="48"/>
      <c r="AG37" s="48"/>
      <c r="AH37" s="48"/>
      <c r="AI37" s="48">
        <v>1</v>
      </c>
      <c r="AJ37" s="48"/>
      <c r="AK37" s="48"/>
      <c r="AL37" s="9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9"/>
      <c r="BN37" s="74">
        <f t="shared" si="4"/>
        <v>0</v>
      </c>
      <c r="BO37" s="51"/>
      <c r="BP37" s="74">
        <v>5</v>
      </c>
      <c r="BQ37" s="74"/>
      <c r="BS37" s="98">
        <v>1.2</v>
      </c>
      <c r="BT37" s="98">
        <f t="shared" si="9"/>
        <v>0</v>
      </c>
    </row>
    <row r="38" spans="1:72" s="1" customFormat="1" ht="18.75" customHeight="1">
      <c r="A38" t="s">
        <v>1120</v>
      </c>
      <c r="B38" s="358" t="s">
        <v>765</v>
      </c>
      <c r="C38" s="336" t="s">
        <v>6</v>
      </c>
      <c r="D38" s="337">
        <v>1</v>
      </c>
      <c r="E38" s="334">
        <f t="shared" si="2"/>
        <v>0</v>
      </c>
      <c r="F38" s="335">
        <v>235</v>
      </c>
      <c r="G38" s="8">
        <f t="shared" si="6"/>
        <v>0</v>
      </c>
      <c r="H38" s="9"/>
      <c r="I38" s="205"/>
      <c r="J38" s="206"/>
      <c r="K38" s="207"/>
      <c r="L38" s="208"/>
      <c r="M38" s="209"/>
      <c r="N38" s="210"/>
      <c r="O38" s="191"/>
      <c r="P38" s="192"/>
      <c r="Q38" s="211"/>
      <c r="R38" s="212"/>
      <c r="S38" s="213"/>
      <c r="T38" s="214"/>
      <c r="U38" s="9"/>
      <c r="V38" s="20"/>
      <c r="W38" s="20"/>
      <c r="X38" s="20"/>
      <c r="Y38" s="20"/>
      <c r="Z38" s="20"/>
      <c r="AA38" s="48">
        <f t="shared" si="10"/>
        <v>0</v>
      </c>
      <c r="AB38" s="20"/>
      <c r="AC38" s="20"/>
      <c r="AD38" s="48"/>
      <c r="AE38" s="48"/>
      <c r="AF38" s="48"/>
      <c r="AG38" s="48"/>
      <c r="AH38" s="48"/>
      <c r="AI38" s="48">
        <v>1</v>
      </c>
      <c r="AJ38" s="48"/>
      <c r="AK38" s="48"/>
      <c r="AL38" s="9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9"/>
      <c r="BN38" s="74">
        <f t="shared" si="4"/>
        <v>0</v>
      </c>
      <c r="BO38" s="51"/>
      <c r="BP38" s="74">
        <v>4</v>
      </c>
      <c r="BQ38" s="74"/>
      <c r="BS38" s="98">
        <v>1.05</v>
      </c>
      <c r="BT38" s="98">
        <f t="shared" si="9"/>
        <v>0</v>
      </c>
    </row>
    <row r="39" spans="1:72" s="1" customFormat="1" ht="18.75" customHeight="1">
      <c r="A39" t="s">
        <v>1121</v>
      </c>
      <c r="B39" s="358" t="s">
        <v>766</v>
      </c>
      <c r="C39" s="336" t="s">
        <v>6</v>
      </c>
      <c r="D39" s="337">
        <v>1</v>
      </c>
      <c r="E39" s="334">
        <f t="shared" si="2"/>
        <v>0</v>
      </c>
      <c r="F39" s="335">
        <v>235</v>
      </c>
      <c r="G39" s="8">
        <f t="shared" si="6"/>
        <v>0</v>
      </c>
      <c r="H39" s="9"/>
      <c r="I39" s="205"/>
      <c r="J39" s="206"/>
      <c r="K39" s="207"/>
      <c r="L39" s="208"/>
      <c r="M39" s="209"/>
      <c r="N39" s="210"/>
      <c r="O39" s="191"/>
      <c r="P39" s="192"/>
      <c r="Q39" s="211"/>
      <c r="R39" s="212"/>
      <c r="S39" s="213"/>
      <c r="T39" s="214"/>
      <c r="U39" s="9"/>
      <c r="V39" s="20"/>
      <c r="W39" s="20"/>
      <c r="X39" s="20"/>
      <c r="Y39" s="20"/>
      <c r="Z39" s="20"/>
      <c r="AA39" s="48">
        <f t="shared" si="10"/>
        <v>0</v>
      </c>
      <c r="AB39" s="20"/>
      <c r="AC39" s="20"/>
      <c r="AD39" s="48"/>
      <c r="AE39" s="48"/>
      <c r="AF39" s="48"/>
      <c r="AG39" s="48"/>
      <c r="AH39" s="48"/>
      <c r="AI39" s="48">
        <v>1</v>
      </c>
      <c r="AJ39" s="48"/>
      <c r="AK39" s="48"/>
      <c r="AL39" s="9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9"/>
      <c r="BN39" s="74">
        <f t="shared" si="4"/>
        <v>0</v>
      </c>
      <c r="BO39" s="51"/>
      <c r="BP39" s="74">
        <v>4</v>
      </c>
      <c r="BQ39" s="74"/>
      <c r="BS39" s="98">
        <v>1.05</v>
      </c>
      <c r="BT39" s="98">
        <f t="shared" si="9"/>
        <v>0</v>
      </c>
    </row>
    <row r="40" spans="1:72" s="1" customFormat="1" ht="18.75" customHeight="1">
      <c r="A40" t="s">
        <v>1125</v>
      </c>
      <c r="B40" s="338" t="s">
        <v>772</v>
      </c>
      <c r="C40" s="336" t="s">
        <v>6</v>
      </c>
      <c r="D40" s="337">
        <v>3</v>
      </c>
      <c r="E40" s="334">
        <f t="shared" si="2"/>
        <v>0</v>
      </c>
      <c r="F40" s="335">
        <v>670</v>
      </c>
      <c r="G40" s="8">
        <f t="shared" si="6"/>
        <v>0</v>
      </c>
      <c r="H40" s="9"/>
      <c r="I40" s="205"/>
      <c r="J40" s="206"/>
      <c r="K40" s="207"/>
      <c r="L40" s="208"/>
      <c r="M40" s="209"/>
      <c r="N40" s="210"/>
      <c r="O40" s="191"/>
      <c r="P40" s="192"/>
      <c r="Q40" s="211"/>
      <c r="R40" s="212"/>
      <c r="S40" s="213"/>
      <c r="T40" s="214"/>
      <c r="U40" s="9"/>
      <c r="V40" s="20"/>
      <c r="W40" s="20"/>
      <c r="X40" s="20"/>
      <c r="Y40" s="20"/>
      <c r="Z40" s="20"/>
      <c r="AA40" s="48">
        <f t="shared" si="10"/>
        <v>0</v>
      </c>
      <c r="AB40" s="20"/>
      <c r="AC40" s="20"/>
      <c r="AD40" s="48"/>
      <c r="AE40" s="48"/>
      <c r="AF40" s="48"/>
      <c r="AG40" s="48"/>
      <c r="AH40" s="48"/>
      <c r="AI40" s="48">
        <v>3</v>
      </c>
      <c r="AJ40" s="48"/>
      <c r="AK40" s="48"/>
      <c r="AL40" s="9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9"/>
      <c r="BN40" s="74">
        <f t="shared" si="4"/>
        <v>0</v>
      </c>
      <c r="BO40" s="51"/>
      <c r="BP40" s="74">
        <f>+SUM(BP37:BP39)</f>
        <v>13</v>
      </c>
      <c r="BQ40" s="74"/>
      <c r="BS40" s="74">
        <f>+SUM(BS37:BS39)</f>
        <v>3.3</v>
      </c>
      <c r="BT40" s="98">
        <f t="shared" si="9"/>
        <v>0</v>
      </c>
    </row>
    <row r="41" spans="1:72" s="1" customFormat="1" ht="18.75" customHeight="1">
      <c r="A41" t="s">
        <v>1122</v>
      </c>
      <c r="B41" s="333" t="s">
        <v>767</v>
      </c>
      <c r="C41" s="336" t="s">
        <v>24</v>
      </c>
      <c r="D41" s="337">
        <v>1</v>
      </c>
      <c r="E41" s="334">
        <f t="shared" si="2"/>
        <v>0</v>
      </c>
      <c r="F41" s="335">
        <v>310</v>
      </c>
      <c r="G41" s="8">
        <f t="shared" si="6"/>
        <v>0</v>
      </c>
      <c r="H41" s="9"/>
      <c r="I41" s="205"/>
      <c r="J41" s="206"/>
      <c r="K41" s="207"/>
      <c r="L41" s="208"/>
      <c r="M41" s="209"/>
      <c r="N41" s="210"/>
      <c r="O41" s="332"/>
      <c r="P41" s="192"/>
      <c r="Q41" s="211"/>
      <c r="R41" s="212"/>
      <c r="S41" s="213"/>
      <c r="T41" s="214"/>
      <c r="U41" s="9"/>
      <c r="V41" s="20"/>
      <c r="W41" s="20"/>
      <c r="X41" s="20"/>
      <c r="Y41" s="20"/>
      <c r="Z41" s="20"/>
      <c r="AA41" s="20"/>
      <c r="AB41" s="48">
        <f t="shared" si="10"/>
        <v>0</v>
      </c>
      <c r="AC41" s="20"/>
      <c r="AD41" s="48"/>
      <c r="AE41" s="48"/>
      <c r="AF41" s="48"/>
      <c r="AG41" s="48"/>
      <c r="AH41" s="48"/>
      <c r="AI41" s="48"/>
      <c r="AJ41" s="48">
        <v>1</v>
      </c>
      <c r="AK41" s="48"/>
      <c r="AL41" s="9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9"/>
      <c r="BN41" s="74">
        <f t="shared" si="4"/>
        <v>0</v>
      </c>
      <c r="BO41" s="51"/>
      <c r="BP41" s="74">
        <v>7</v>
      </c>
      <c r="BQ41" s="74"/>
      <c r="BS41" s="98">
        <v>2.8</v>
      </c>
      <c r="BT41" s="98">
        <f t="shared" si="9"/>
        <v>0</v>
      </c>
    </row>
    <row r="42" spans="1:72" s="1" customFormat="1" ht="20.100000000000001" customHeight="1">
      <c r="B42" s="2"/>
      <c r="G42" s="109">
        <f>SUM(G12:G41)</f>
        <v>0</v>
      </c>
      <c r="H42" s="3"/>
      <c r="I42" s="7">
        <f t="shared" ref="I42:T42" si="11">SUM(I12:I41)</f>
        <v>0</v>
      </c>
      <c r="J42" s="7">
        <f t="shared" si="11"/>
        <v>0</v>
      </c>
      <c r="K42" s="7">
        <f t="shared" si="11"/>
        <v>0</v>
      </c>
      <c r="L42" s="7">
        <f t="shared" si="11"/>
        <v>0</v>
      </c>
      <c r="M42" s="7">
        <f t="shared" si="11"/>
        <v>0</v>
      </c>
      <c r="N42" s="7">
        <f t="shared" si="11"/>
        <v>0</v>
      </c>
      <c r="O42" s="7">
        <f t="shared" si="11"/>
        <v>0</v>
      </c>
      <c r="P42" s="7">
        <f t="shared" si="11"/>
        <v>0</v>
      </c>
      <c r="Q42" s="7">
        <f t="shared" si="11"/>
        <v>0</v>
      </c>
      <c r="R42" s="7">
        <f t="shared" si="11"/>
        <v>0</v>
      </c>
      <c r="S42" s="7">
        <f t="shared" si="11"/>
        <v>0</v>
      </c>
      <c r="T42" s="7">
        <f t="shared" si="11"/>
        <v>0</v>
      </c>
      <c r="U42" s="3"/>
      <c r="V42" s="21"/>
      <c r="W42" s="21"/>
      <c r="X42" s="21"/>
      <c r="Y42" s="21"/>
      <c r="Z42" s="21"/>
      <c r="AA42" s="13">
        <f>SUM(AA12:AA41)</f>
        <v>0</v>
      </c>
      <c r="AB42" s="13">
        <f>SUM(AB12:AB41)</f>
        <v>0</v>
      </c>
      <c r="AC42" s="20"/>
      <c r="AD42" s="21"/>
      <c r="AE42" s="21"/>
      <c r="AF42" s="21"/>
      <c r="AG42" s="21"/>
      <c r="AH42" s="21"/>
      <c r="AI42" s="21"/>
      <c r="AJ42" s="21"/>
      <c r="AK42" s="21"/>
      <c r="AL42" s="3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3"/>
      <c r="BN42" s="7">
        <f>SUM(BN12:BN41)</f>
        <v>0</v>
      </c>
      <c r="BO42" s="51"/>
      <c r="BP42" s="51"/>
      <c r="BQ42" s="51"/>
      <c r="BS42" s="51"/>
      <c r="BT42" s="100">
        <f>SUM(BT12:BT41)</f>
        <v>0</v>
      </c>
    </row>
    <row r="43" spans="1:72" s="1" customFormat="1" ht="20.100000000000001" customHeight="1">
      <c r="B43" s="215" t="s">
        <v>785</v>
      </c>
      <c r="C43" s="16"/>
      <c r="D43" s="16"/>
      <c r="E43" s="16"/>
      <c r="F43" s="12"/>
      <c r="G43" s="12"/>
      <c r="H43" s="3"/>
      <c r="I43" s="16"/>
      <c r="J43" s="16"/>
      <c r="K43" s="16"/>
      <c r="L43" s="16"/>
      <c r="M43" s="16"/>
      <c r="N43" s="16"/>
      <c r="O43" s="77"/>
      <c r="P43" s="77"/>
      <c r="Q43" s="16"/>
      <c r="R43" s="16"/>
      <c r="S43" s="16"/>
      <c r="T43" s="16"/>
      <c r="U43" s="3"/>
      <c r="V43" s="6" t="s">
        <v>61</v>
      </c>
      <c r="W43" s="6" t="s">
        <v>20</v>
      </c>
      <c r="X43" s="6" t="s">
        <v>21</v>
      </c>
      <c r="Y43" s="6" t="s">
        <v>22</v>
      </c>
      <c r="Z43" s="6" t="s">
        <v>23</v>
      </c>
      <c r="AA43" s="6" t="s">
        <v>6</v>
      </c>
      <c r="AB43" s="6" t="s">
        <v>24</v>
      </c>
      <c r="AC43" s="6"/>
      <c r="AD43" s="13" t="s">
        <v>61</v>
      </c>
      <c r="AE43" s="13" t="s">
        <v>20</v>
      </c>
      <c r="AF43" s="13" t="s">
        <v>21</v>
      </c>
      <c r="AG43" s="13" t="s">
        <v>22</v>
      </c>
      <c r="AH43" s="13" t="s">
        <v>23</v>
      </c>
      <c r="AI43" s="13" t="s">
        <v>6</v>
      </c>
      <c r="AJ43" s="13" t="s">
        <v>24</v>
      </c>
      <c r="AK43" s="13" t="s">
        <v>391</v>
      </c>
      <c r="AL43" s="3"/>
      <c r="AM43" s="6" t="s">
        <v>48</v>
      </c>
      <c r="AN43" s="84" t="s">
        <v>49</v>
      </c>
      <c r="AO43" s="84" t="s">
        <v>50</v>
      </c>
      <c r="AP43" s="84" t="s">
        <v>51</v>
      </c>
      <c r="AQ43" s="84" t="s">
        <v>52</v>
      </c>
      <c r="AR43" s="84" t="s">
        <v>53</v>
      </c>
      <c r="AS43" s="84" t="s">
        <v>54</v>
      </c>
      <c r="AT43" s="84" t="s">
        <v>55</v>
      </c>
      <c r="AU43" s="84" t="s">
        <v>56</v>
      </c>
      <c r="AV43" s="84" t="s">
        <v>57</v>
      </c>
      <c r="AW43" s="84" t="s">
        <v>58</v>
      </c>
      <c r="AX43" s="84" t="s">
        <v>239</v>
      </c>
      <c r="AY43" s="84" t="s">
        <v>240</v>
      </c>
      <c r="AZ43" s="13" t="s">
        <v>48</v>
      </c>
      <c r="BA43" s="13" t="s">
        <v>49</v>
      </c>
      <c r="BB43" s="13" t="s">
        <v>50</v>
      </c>
      <c r="BC43" s="13" t="s">
        <v>51</v>
      </c>
      <c r="BD43" s="13" t="s">
        <v>52</v>
      </c>
      <c r="BE43" s="13" t="s">
        <v>53</v>
      </c>
      <c r="BF43" s="13" t="s">
        <v>54</v>
      </c>
      <c r="BG43" s="13" t="s">
        <v>55</v>
      </c>
      <c r="BH43" s="13" t="s">
        <v>56</v>
      </c>
      <c r="BI43" s="13" t="s">
        <v>57</v>
      </c>
      <c r="BJ43" s="13" t="s">
        <v>58</v>
      </c>
      <c r="BK43" s="13" t="s">
        <v>239</v>
      </c>
      <c r="BL43" s="13" t="s">
        <v>240</v>
      </c>
      <c r="BM43" s="3"/>
      <c r="BN43" s="73" t="s">
        <v>50</v>
      </c>
      <c r="BO43" s="73" t="s">
        <v>52</v>
      </c>
      <c r="BP43" s="39" t="s">
        <v>50</v>
      </c>
      <c r="BQ43" s="39" t="s">
        <v>52</v>
      </c>
      <c r="BS43" s="73" t="s">
        <v>68</v>
      </c>
      <c r="BT43" s="73" t="s">
        <v>69</v>
      </c>
    </row>
    <row r="44" spans="1:72" s="1" customFormat="1" ht="20.100000000000001" customHeight="1">
      <c r="A44" t="s">
        <v>1143</v>
      </c>
      <c r="B44" s="266" t="s">
        <v>881</v>
      </c>
      <c r="C44" s="32" t="s">
        <v>916</v>
      </c>
      <c r="D44" s="19">
        <v>1</v>
      </c>
      <c r="E44" s="107">
        <f t="shared" ref="E44:E49" si="12">SUM(I44:T44)</f>
        <v>0</v>
      </c>
      <c r="F44" s="30">
        <v>180</v>
      </c>
      <c r="G44" s="8">
        <f t="shared" ref="G44:G67" si="13">E44*F44*(100-$D$2)/100</f>
        <v>0</v>
      </c>
      <c r="H44" s="9"/>
      <c r="I44" s="205"/>
      <c r="J44" s="206"/>
      <c r="K44" s="207"/>
      <c r="L44" s="208"/>
      <c r="M44" s="209"/>
      <c r="N44" s="210"/>
      <c r="O44" s="191"/>
      <c r="P44" s="192"/>
      <c r="Q44" s="211"/>
      <c r="R44" s="212"/>
      <c r="S44" s="213"/>
      <c r="T44" s="214"/>
      <c r="U44" s="9"/>
      <c r="V44" s="20"/>
      <c r="W44" s="20"/>
      <c r="X44" s="20"/>
      <c r="Y44" s="20"/>
      <c r="Z44" s="20"/>
      <c r="AA44" s="48">
        <f t="shared" ref="AA44:AA49" si="14">AI44*$E44</f>
        <v>0</v>
      </c>
      <c r="AB44" s="20"/>
      <c r="AC44" s="20"/>
      <c r="AD44" s="48"/>
      <c r="AE44" s="48"/>
      <c r="AF44" s="48"/>
      <c r="AG44" s="48"/>
      <c r="AH44" s="48"/>
      <c r="AI44" s="48">
        <v>1</v>
      </c>
      <c r="AJ44" s="48"/>
      <c r="AK44" s="48"/>
      <c r="AL44" s="9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9"/>
      <c r="BN44" s="74">
        <f t="shared" ref="BN44:BN49" si="15">BP44*E44</f>
        <v>0</v>
      </c>
      <c r="BO44" s="51"/>
      <c r="BP44" s="74">
        <v>5</v>
      </c>
      <c r="BQ44" s="74"/>
      <c r="BS44" s="98">
        <v>1.1000000000000001</v>
      </c>
      <c r="BT44" s="98">
        <f t="shared" ref="BT44:BT67" si="16">BS44*E44</f>
        <v>0</v>
      </c>
    </row>
    <row r="45" spans="1:72" s="1" customFormat="1" ht="20.100000000000001" customHeight="1">
      <c r="A45" t="s">
        <v>1144</v>
      </c>
      <c r="B45" s="266" t="s">
        <v>882</v>
      </c>
      <c r="C45" s="32" t="s">
        <v>917</v>
      </c>
      <c r="D45" s="19">
        <v>1</v>
      </c>
      <c r="E45" s="107">
        <f t="shared" si="12"/>
        <v>0</v>
      </c>
      <c r="F45" s="30">
        <v>175</v>
      </c>
      <c r="G45" s="8">
        <f t="shared" si="13"/>
        <v>0</v>
      </c>
      <c r="H45" s="9"/>
      <c r="I45" s="205"/>
      <c r="J45" s="206"/>
      <c r="K45" s="207"/>
      <c r="L45" s="208"/>
      <c r="M45" s="209"/>
      <c r="N45" s="210"/>
      <c r="O45" s="191"/>
      <c r="P45" s="192"/>
      <c r="Q45" s="211"/>
      <c r="R45" s="212"/>
      <c r="S45" s="213"/>
      <c r="T45" s="214"/>
      <c r="U45" s="9"/>
      <c r="V45" s="20"/>
      <c r="W45" s="20"/>
      <c r="X45" s="20"/>
      <c r="Y45" s="20"/>
      <c r="Z45" s="20"/>
      <c r="AA45" s="48">
        <f t="shared" si="14"/>
        <v>0</v>
      </c>
      <c r="AB45" s="20"/>
      <c r="AC45" s="20"/>
      <c r="AD45" s="48"/>
      <c r="AE45" s="48"/>
      <c r="AF45" s="48"/>
      <c r="AG45" s="48"/>
      <c r="AH45" s="48"/>
      <c r="AI45" s="48">
        <v>1</v>
      </c>
      <c r="AJ45" s="48"/>
      <c r="AK45" s="48"/>
      <c r="AL45" s="9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9"/>
      <c r="BN45" s="74">
        <f t="shared" si="15"/>
        <v>0</v>
      </c>
      <c r="BO45" s="51"/>
      <c r="BP45" s="74">
        <v>5</v>
      </c>
      <c r="BQ45" s="74"/>
      <c r="BS45" s="98">
        <v>1.3</v>
      </c>
      <c r="BT45" s="98">
        <f t="shared" si="16"/>
        <v>0</v>
      </c>
    </row>
    <row r="46" spans="1:72" s="1" customFormat="1" ht="20.100000000000001" customHeight="1">
      <c r="A46" t="s">
        <v>1145</v>
      </c>
      <c r="B46" s="266" t="s">
        <v>883</v>
      </c>
      <c r="C46" s="32" t="s">
        <v>918</v>
      </c>
      <c r="D46" s="19">
        <v>1</v>
      </c>
      <c r="E46" s="107">
        <f t="shared" si="12"/>
        <v>0</v>
      </c>
      <c r="F46" s="30">
        <v>175</v>
      </c>
      <c r="G46" s="8">
        <f t="shared" si="13"/>
        <v>0</v>
      </c>
      <c r="H46" s="9"/>
      <c r="I46" s="205"/>
      <c r="J46" s="206"/>
      <c r="K46" s="207"/>
      <c r="L46" s="208"/>
      <c r="M46" s="209"/>
      <c r="N46" s="210"/>
      <c r="O46" s="191"/>
      <c r="P46" s="192"/>
      <c r="Q46" s="211"/>
      <c r="R46" s="212"/>
      <c r="S46" s="213"/>
      <c r="T46" s="214"/>
      <c r="U46" s="9"/>
      <c r="V46" s="20"/>
      <c r="W46" s="20"/>
      <c r="X46" s="20"/>
      <c r="Y46" s="20"/>
      <c r="Z46" s="20"/>
      <c r="AA46" s="48">
        <f t="shared" si="14"/>
        <v>0</v>
      </c>
      <c r="AB46" s="20"/>
      <c r="AC46" s="20"/>
      <c r="AD46" s="48"/>
      <c r="AE46" s="48"/>
      <c r="AF46" s="48"/>
      <c r="AG46" s="48"/>
      <c r="AH46" s="48"/>
      <c r="AI46" s="48">
        <v>1</v>
      </c>
      <c r="AJ46" s="48"/>
      <c r="AK46" s="48"/>
      <c r="AL46" s="9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9"/>
      <c r="BN46" s="74">
        <f t="shared" si="15"/>
        <v>0</v>
      </c>
      <c r="BO46" s="51"/>
      <c r="BP46" s="74">
        <v>5</v>
      </c>
      <c r="BQ46" s="74"/>
      <c r="BS46" s="98">
        <v>1.2</v>
      </c>
      <c r="BT46" s="98">
        <f t="shared" si="16"/>
        <v>0</v>
      </c>
    </row>
    <row r="47" spans="1:72" s="1" customFormat="1" ht="20.100000000000001" customHeight="1">
      <c r="A47" t="s">
        <v>1146</v>
      </c>
      <c r="B47" s="266" t="s">
        <v>884</v>
      </c>
      <c r="C47" s="32" t="s">
        <v>919</v>
      </c>
      <c r="D47" s="19">
        <v>1</v>
      </c>
      <c r="E47" s="107">
        <f t="shared" si="12"/>
        <v>0</v>
      </c>
      <c r="F47" s="30">
        <v>187.5</v>
      </c>
      <c r="G47" s="8">
        <f t="shared" si="13"/>
        <v>0</v>
      </c>
      <c r="H47" s="9"/>
      <c r="I47" s="205"/>
      <c r="J47" s="206"/>
      <c r="K47" s="207"/>
      <c r="L47" s="208"/>
      <c r="M47" s="209"/>
      <c r="N47" s="210"/>
      <c r="O47" s="191"/>
      <c r="P47" s="192"/>
      <c r="Q47" s="211"/>
      <c r="R47" s="212"/>
      <c r="S47" s="213"/>
      <c r="T47" s="214"/>
      <c r="U47" s="9"/>
      <c r="V47" s="20"/>
      <c r="W47" s="20"/>
      <c r="X47" s="20"/>
      <c r="Y47" s="20"/>
      <c r="Z47" s="20"/>
      <c r="AA47" s="48">
        <f t="shared" si="14"/>
        <v>0</v>
      </c>
      <c r="AB47" s="20"/>
      <c r="AC47" s="20"/>
      <c r="AD47" s="48"/>
      <c r="AE47" s="48"/>
      <c r="AF47" s="48"/>
      <c r="AG47" s="48"/>
      <c r="AH47" s="48"/>
      <c r="AI47" s="48">
        <v>1</v>
      </c>
      <c r="AJ47" s="48"/>
      <c r="AK47" s="48"/>
      <c r="AL47" s="9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9"/>
      <c r="BN47" s="74">
        <f t="shared" si="15"/>
        <v>0</v>
      </c>
      <c r="BO47" s="51"/>
      <c r="BP47" s="74">
        <v>6</v>
      </c>
      <c r="BQ47" s="74"/>
      <c r="BS47" s="98">
        <v>1.3</v>
      </c>
      <c r="BT47" s="98">
        <f t="shared" si="16"/>
        <v>0</v>
      </c>
    </row>
    <row r="48" spans="1:72" s="1" customFormat="1" ht="20.100000000000001" customHeight="1">
      <c r="A48" t="s">
        <v>1147</v>
      </c>
      <c r="B48" s="266" t="s">
        <v>885</v>
      </c>
      <c r="C48" s="32" t="s">
        <v>920</v>
      </c>
      <c r="D48" s="19">
        <v>1</v>
      </c>
      <c r="E48" s="107">
        <f t="shared" si="12"/>
        <v>0</v>
      </c>
      <c r="F48" s="30">
        <v>187.5</v>
      </c>
      <c r="G48" s="8">
        <f t="shared" si="13"/>
        <v>0</v>
      </c>
      <c r="H48" s="9"/>
      <c r="I48" s="205"/>
      <c r="J48" s="206"/>
      <c r="K48" s="207"/>
      <c r="L48" s="208"/>
      <c r="M48" s="209"/>
      <c r="N48" s="210"/>
      <c r="O48" s="191"/>
      <c r="P48" s="192"/>
      <c r="Q48" s="211"/>
      <c r="R48" s="212"/>
      <c r="S48" s="213"/>
      <c r="T48" s="214"/>
      <c r="U48" s="9"/>
      <c r="V48" s="20"/>
      <c r="W48" s="20"/>
      <c r="X48" s="20"/>
      <c r="Y48" s="20"/>
      <c r="Z48" s="20"/>
      <c r="AA48" s="48">
        <f t="shared" si="14"/>
        <v>0</v>
      </c>
      <c r="AB48" s="20"/>
      <c r="AC48" s="20"/>
      <c r="AD48" s="48"/>
      <c r="AE48" s="48"/>
      <c r="AF48" s="48"/>
      <c r="AG48" s="48"/>
      <c r="AH48" s="48"/>
      <c r="AI48" s="48">
        <v>1</v>
      </c>
      <c r="AJ48" s="48"/>
      <c r="AK48" s="48"/>
      <c r="AL48" s="9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9"/>
      <c r="BN48" s="74">
        <f t="shared" si="15"/>
        <v>0</v>
      </c>
      <c r="BO48" s="51"/>
      <c r="BP48" s="74">
        <v>5</v>
      </c>
      <c r="BQ48" s="74"/>
      <c r="BS48" s="98">
        <v>1.4</v>
      </c>
      <c r="BT48" s="98">
        <f t="shared" si="16"/>
        <v>0</v>
      </c>
    </row>
    <row r="49" spans="1:72" s="1" customFormat="1" ht="20.100000000000001" customHeight="1">
      <c r="A49" t="s">
        <v>1148</v>
      </c>
      <c r="B49" s="266" t="s">
        <v>869</v>
      </c>
      <c r="C49" s="18" t="s">
        <v>6</v>
      </c>
      <c r="D49" s="19">
        <v>5</v>
      </c>
      <c r="E49" s="107">
        <f t="shared" si="12"/>
        <v>0</v>
      </c>
      <c r="F49" s="30">
        <v>860</v>
      </c>
      <c r="G49" s="8">
        <f t="shared" si="13"/>
        <v>0</v>
      </c>
      <c r="H49" s="9"/>
      <c r="I49" s="205"/>
      <c r="J49" s="206"/>
      <c r="K49" s="207"/>
      <c r="L49" s="208"/>
      <c r="M49" s="209"/>
      <c r="N49" s="210"/>
      <c r="O49" s="191"/>
      <c r="P49" s="192"/>
      <c r="Q49" s="211"/>
      <c r="R49" s="212"/>
      <c r="S49" s="213"/>
      <c r="T49" s="214"/>
      <c r="U49" s="9"/>
      <c r="V49" s="20"/>
      <c r="W49" s="20"/>
      <c r="X49" s="20"/>
      <c r="Y49" s="20"/>
      <c r="Z49" s="20"/>
      <c r="AA49" s="48">
        <f t="shared" si="14"/>
        <v>0</v>
      </c>
      <c r="AB49" s="20"/>
      <c r="AC49" s="20"/>
      <c r="AD49" s="48"/>
      <c r="AE49" s="48"/>
      <c r="AF49" s="48"/>
      <c r="AG49" s="48"/>
      <c r="AH49" s="48"/>
      <c r="AI49" s="48">
        <v>5</v>
      </c>
      <c r="AJ49" s="48"/>
      <c r="AK49" s="48"/>
      <c r="AL49" s="9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9"/>
      <c r="BN49" s="74">
        <f t="shared" si="15"/>
        <v>0</v>
      </c>
      <c r="BO49" s="51"/>
      <c r="BP49" s="74">
        <v>26</v>
      </c>
      <c r="BQ49" s="74"/>
      <c r="BS49" s="98">
        <v>6.3</v>
      </c>
      <c r="BT49" s="98">
        <f t="shared" si="16"/>
        <v>0</v>
      </c>
    </row>
    <row r="50" spans="1:72" s="1" customFormat="1" ht="20.100000000000001" customHeight="1">
      <c r="A50" t="s">
        <v>1149</v>
      </c>
      <c r="B50" s="266" t="s">
        <v>891</v>
      </c>
      <c r="C50" s="32" t="s">
        <v>200</v>
      </c>
      <c r="D50" s="32">
        <v>1</v>
      </c>
      <c r="E50" s="107">
        <f t="shared" ref="E50:E67" si="17">SUM(I50:T50)</f>
        <v>0</v>
      </c>
      <c r="F50" s="30">
        <v>220</v>
      </c>
      <c r="G50" s="8">
        <f t="shared" si="13"/>
        <v>0</v>
      </c>
      <c r="H50" s="9"/>
      <c r="I50" s="205"/>
      <c r="J50" s="206"/>
      <c r="K50" s="207"/>
      <c r="L50" s="208"/>
      <c r="M50" s="209"/>
      <c r="N50" s="210"/>
      <c r="O50" s="191"/>
      <c r="P50" s="192"/>
      <c r="Q50" s="211"/>
      <c r="R50" s="212"/>
      <c r="S50" s="213"/>
      <c r="T50" s="214"/>
      <c r="U50" s="9"/>
      <c r="V50" s="20"/>
      <c r="W50" s="20"/>
      <c r="X50" s="20"/>
      <c r="Y50" s="20"/>
      <c r="Z50" s="20"/>
      <c r="AA50" s="20"/>
      <c r="AB50" s="48">
        <f t="shared" ref="AB50:AB55" si="18">AJ50*$E50</f>
        <v>0</v>
      </c>
      <c r="AC50" s="20"/>
      <c r="AD50" s="48"/>
      <c r="AE50" s="48"/>
      <c r="AF50" s="48"/>
      <c r="AG50" s="48"/>
      <c r="AH50" s="48"/>
      <c r="AI50" s="48"/>
      <c r="AJ50" s="48">
        <v>1</v>
      </c>
      <c r="AK50" s="48"/>
      <c r="AL50" s="9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9"/>
      <c r="BN50" s="51"/>
      <c r="BO50" s="74">
        <f t="shared" ref="BO50:BO55" si="19">BQ50*E50</f>
        <v>0</v>
      </c>
      <c r="BP50" s="74"/>
      <c r="BQ50" s="74">
        <v>7</v>
      </c>
      <c r="BS50" s="98">
        <v>2.35</v>
      </c>
      <c r="BT50" s="98">
        <f t="shared" si="16"/>
        <v>0</v>
      </c>
    </row>
    <row r="51" spans="1:72" s="1" customFormat="1" ht="20.100000000000001" customHeight="1">
      <c r="A51" t="s">
        <v>1150</v>
      </c>
      <c r="B51" s="266" t="s">
        <v>892</v>
      </c>
      <c r="C51" s="32" t="s">
        <v>219</v>
      </c>
      <c r="D51" s="32">
        <v>1</v>
      </c>
      <c r="E51" s="107">
        <f t="shared" si="17"/>
        <v>0</v>
      </c>
      <c r="F51" s="30">
        <v>220</v>
      </c>
      <c r="G51" s="8">
        <f t="shared" si="13"/>
        <v>0</v>
      </c>
      <c r="H51" s="9"/>
      <c r="I51" s="205"/>
      <c r="J51" s="206"/>
      <c r="K51" s="207"/>
      <c r="L51" s="208"/>
      <c r="M51" s="209"/>
      <c r="N51" s="210"/>
      <c r="O51" s="191"/>
      <c r="P51" s="192"/>
      <c r="Q51" s="211"/>
      <c r="R51" s="212"/>
      <c r="S51" s="213"/>
      <c r="T51" s="214"/>
      <c r="U51" s="9"/>
      <c r="V51" s="20"/>
      <c r="W51" s="20"/>
      <c r="X51" s="20"/>
      <c r="Y51" s="20"/>
      <c r="Z51" s="20"/>
      <c r="AA51" s="20"/>
      <c r="AB51" s="48">
        <f t="shared" si="18"/>
        <v>0</v>
      </c>
      <c r="AC51" s="20"/>
      <c r="AD51" s="48"/>
      <c r="AE51" s="48"/>
      <c r="AF51" s="48"/>
      <c r="AG51" s="48"/>
      <c r="AH51" s="48"/>
      <c r="AI51" s="48"/>
      <c r="AJ51" s="48">
        <v>1</v>
      </c>
      <c r="AK51" s="48"/>
      <c r="AL51" s="9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9"/>
      <c r="BN51" s="51"/>
      <c r="BO51" s="74">
        <f t="shared" si="19"/>
        <v>0</v>
      </c>
      <c r="BP51" s="74"/>
      <c r="BQ51" s="74">
        <v>7</v>
      </c>
      <c r="BS51" s="98">
        <v>2.5</v>
      </c>
      <c r="BT51" s="98">
        <f t="shared" si="16"/>
        <v>0</v>
      </c>
    </row>
    <row r="52" spans="1:72" s="1" customFormat="1" ht="20.100000000000001" customHeight="1">
      <c r="A52" t="s">
        <v>1151</v>
      </c>
      <c r="B52" s="266" t="s">
        <v>893</v>
      </c>
      <c r="C52" s="19" t="s">
        <v>220</v>
      </c>
      <c r="D52" s="19">
        <v>1</v>
      </c>
      <c r="E52" s="107">
        <f t="shared" si="17"/>
        <v>0</v>
      </c>
      <c r="F52" s="30">
        <v>220</v>
      </c>
      <c r="G52" s="8">
        <f t="shared" si="13"/>
        <v>0</v>
      </c>
      <c r="H52" s="9"/>
      <c r="I52" s="205"/>
      <c r="J52" s="206"/>
      <c r="K52" s="207"/>
      <c r="L52" s="208"/>
      <c r="M52" s="209"/>
      <c r="N52" s="210"/>
      <c r="O52" s="191"/>
      <c r="P52" s="192"/>
      <c r="Q52" s="211"/>
      <c r="R52" s="212"/>
      <c r="S52" s="213"/>
      <c r="T52" s="214"/>
      <c r="U52" s="9"/>
      <c r="V52" s="20"/>
      <c r="W52" s="20"/>
      <c r="X52" s="20"/>
      <c r="Y52" s="20"/>
      <c r="Z52" s="20"/>
      <c r="AA52" s="20"/>
      <c r="AB52" s="48">
        <f t="shared" si="18"/>
        <v>0</v>
      </c>
      <c r="AC52" s="20"/>
      <c r="AD52" s="48"/>
      <c r="AE52" s="48"/>
      <c r="AF52" s="48"/>
      <c r="AG52" s="48"/>
      <c r="AH52" s="48"/>
      <c r="AI52" s="48"/>
      <c r="AJ52" s="48">
        <v>1</v>
      </c>
      <c r="AK52" s="48"/>
      <c r="AL52" s="9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9"/>
      <c r="BN52" s="51"/>
      <c r="BO52" s="74">
        <f t="shared" si="19"/>
        <v>0</v>
      </c>
      <c r="BP52" s="74"/>
      <c r="BQ52" s="74">
        <v>7</v>
      </c>
      <c r="BS52" s="98">
        <v>2.6</v>
      </c>
      <c r="BT52" s="98">
        <f t="shared" si="16"/>
        <v>0</v>
      </c>
    </row>
    <row r="53" spans="1:72" s="1" customFormat="1" ht="20.100000000000001" customHeight="1">
      <c r="A53" t="s">
        <v>1152</v>
      </c>
      <c r="B53" s="266" t="s">
        <v>894</v>
      </c>
      <c r="C53" s="32" t="s">
        <v>221</v>
      </c>
      <c r="D53" s="32">
        <v>1</v>
      </c>
      <c r="E53" s="107">
        <f t="shared" si="17"/>
        <v>0</v>
      </c>
      <c r="F53" s="30">
        <v>220</v>
      </c>
      <c r="G53" s="8">
        <f t="shared" si="13"/>
        <v>0</v>
      </c>
      <c r="H53" s="9"/>
      <c r="I53" s="205"/>
      <c r="J53" s="206"/>
      <c r="K53" s="207"/>
      <c r="L53" s="208"/>
      <c r="M53" s="209"/>
      <c r="N53" s="210"/>
      <c r="O53" s="191"/>
      <c r="P53" s="192"/>
      <c r="Q53" s="211"/>
      <c r="R53" s="212"/>
      <c r="S53" s="213"/>
      <c r="T53" s="214"/>
      <c r="U53" s="9"/>
      <c r="V53" s="20"/>
      <c r="W53" s="20"/>
      <c r="X53" s="20"/>
      <c r="Y53" s="20"/>
      <c r="Z53" s="20"/>
      <c r="AA53" s="20"/>
      <c r="AB53" s="48">
        <f t="shared" si="18"/>
        <v>0</v>
      </c>
      <c r="AC53" s="20"/>
      <c r="AD53" s="48"/>
      <c r="AE53" s="48"/>
      <c r="AF53" s="48"/>
      <c r="AG53" s="48"/>
      <c r="AH53" s="48"/>
      <c r="AI53" s="48"/>
      <c r="AJ53" s="48">
        <v>1</v>
      </c>
      <c r="AK53" s="48"/>
      <c r="AL53" s="9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9"/>
      <c r="BN53" s="51"/>
      <c r="BO53" s="74">
        <f t="shared" si="19"/>
        <v>0</v>
      </c>
      <c r="BP53" s="74"/>
      <c r="BQ53" s="74">
        <v>7</v>
      </c>
      <c r="BS53" s="98">
        <v>2.2999999999999998</v>
      </c>
      <c r="BT53" s="98">
        <f t="shared" si="16"/>
        <v>0</v>
      </c>
    </row>
    <row r="54" spans="1:72" s="1" customFormat="1" ht="20.100000000000001" customHeight="1">
      <c r="A54" t="s">
        <v>1153</v>
      </c>
      <c r="B54" s="266" t="s">
        <v>895</v>
      </c>
      <c r="C54" s="19" t="s">
        <v>222</v>
      </c>
      <c r="D54" s="19">
        <v>1</v>
      </c>
      <c r="E54" s="107">
        <f t="shared" si="17"/>
        <v>0</v>
      </c>
      <c r="F54" s="30">
        <v>220</v>
      </c>
      <c r="G54" s="8">
        <f t="shared" si="13"/>
        <v>0</v>
      </c>
      <c r="H54" s="9"/>
      <c r="I54" s="205"/>
      <c r="J54" s="206"/>
      <c r="K54" s="207"/>
      <c r="L54" s="208"/>
      <c r="M54" s="209"/>
      <c r="N54" s="210"/>
      <c r="O54" s="191"/>
      <c r="P54" s="192"/>
      <c r="Q54" s="211"/>
      <c r="R54" s="212"/>
      <c r="S54" s="213"/>
      <c r="T54" s="214"/>
      <c r="U54" s="9"/>
      <c r="V54" s="20"/>
      <c r="W54" s="20"/>
      <c r="X54" s="20"/>
      <c r="Y54" s="20"/>
      <c r="Z54" s="20"/>
      <c r="AA54" s="20"/>
      <c r="AB54" s="48">
        <f t="shared" si="18"/>
        <v>0</v>
      </c>
      <c r="AC54" s="20"/>
      <c r="AD54" s="48"/>
      <c r="AE54" s="48"/>
      <c r="AF54" s="48"/>
      <c r="AG54" s="48"/>
      <c r="AH54" s="48"/>
      <c r="AI54" s="48"/>
      <c r="AJ54" s="48">
        <v>1</v>
      </c>
      <c r="AK54" s="48"/>
      <c r="AL54" s="9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9"/>
      <c r="BN54" s="51"/>
      <c r="BO54" s="74">
        <f t="shared" si="19"/>
        <v>0</v>
      </c>
      <c r="BP54" s="74"/>
      <c r="BQ54" s="74">
        <v>7</v>
      </c>
      <c r="BS54" s="98">
        <v>2.35</v>
      </c>
      <c r="BT54" s="98">
        <f t="shared" si="16"/>
        <v>0</v>
      </c>
    </row>
    <row r="55" spans="1:72" s="1" customFormat="1" ht="20.100000000000001" customHeight="1">
      <c r="A55" t="s">
        <v>1154</v>
      </c>
      <c r="B55" s="266" t="s">
        <v>871</v>
      </c>
      <c r="C55" s="18" t="s">
        <v>24</v>
      </c>
      <c r="D55" s="19">
        <v>5</v>
      </c>
      <c r="E55" s="107">
        <f t="shared" si="17"/>
        <v>0</v>
      </c>
      <c r="F55" s="8">
        <v>1045</v>
      </c>
      <c r="G55" s="8">
        <f t="shared" si="13"/>
        <v>0</v>
      </c>
      <c r="H55" s="9"/>
      <c r="I55" s="205"/>
      <c r="J55" s="206"/>
      <c r="K55" s="207"/>
      <c r="L55" s="208"/>
      <c r="M55" s="209"/>
      <c r="N55" s="210"/>
      <c r="O55" s="191"/>
      <c r="P55" s="192"/>
      <c r="Q55" s="211"/>
      <c r="R55" s="212"/>
      <c r="S55" s="213"/>
      <c r="T55" s="214"/>
      <c r="U55" s="9"/>
      <c r="V55" s="20"/>
      <c r="W55" s="20"/>
      <c r="X55" s="20"/>
      <c r="Y55" s="20"/>
      <c r="Z55" s="20"/>
      <c r="AA55" s="20"/>
      <c r="AB55" s="48">
        <f t="shared" si="18"/>
        <v>0</v>
      </c>
      <c r="AC55" s="20"/>
      <c r="AD55" s="48"/>
      <c r="AE55" s="48"/>
      <c r="AF55" s="48"/>
      <c r="AG55" s="48"/>
      <c r="AH55" s="48"/>
      <c r="AI55" s="48"/>
      <c r="AJ55" s="48">
        <v>5</v>
      </c>
      <c r="AK55" s="48"/>
      <c r="AL55" s="9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9"/>
      <c r="BN55" s="51"/>
      <c r="BO55" s="74">
        <f t="shared" si="19"/>
        <v>0</v>
      </c>
      <c r="BP55" s="74"/>
      <c r="BQ55" s="74">
        <v>35</v>
      </c>
      <c r="BS55" s="98">
        <v>12.2</v>
      </c>
      <c r="BT55" s="98">
        <f t="shared" si="16"/>
        <v>0</v>
      </c>
    </row>
    <row r="56" spans="1:72" s="1" customFormat="1" ht="20.100000000000001" customHeight="1">
      <c r="A56" t="s">
        <v>1101</v>
      </c>
      <c r="B56" s="266" t="s">
        <v>901</v>
      </c>
      <c r="C56" s="32" t="s">
        <v>916</v>
      </c>
      <c r="D56" s="32">
        <v>1</v>
      </c>
      <c r="E56" s="107">
        <f t="shared" si="17"/>
        <v>0</v>
      </c>
      <c r="F56" s="30">
        <v>220</v>
      </c>
      <c r="G56" s="8">
        <f t="shared" si="13"/>
        <v>0</v>
      </c>
      <c r="H56" s="9"/>
      <c r="I56" s="205"/>
      <c r="J56" s="206"/>
      <c r="K56" s="207"/>
      <c r="L56" s="208"/>
      <c r="M56" s="209"/>
      <c r="N56" s="210"/>
      <c r="O56" s="191"/>
      <c r="P56" s="192"/>
      <c r="Q56" s="211"/>
      <c r="R56" s="212"/>
      <c r="S56" s="213"/>
      <c r="T56" s="214"/>
      <c r="U56" s="9"/>
      <c r="V56" s="20"/>
      <c r="W56" s="20"/>
      <c r="X56" s="20"/>
      <c r="Y56" s="20"/>
      <c r="Z56" s="20"/>
      <c r="AA56" s="48">
        <f t="shared" ref="AA56:AA61" si="20">AI56*$E56</f>
        <v>0</v>
      </c>
      <c r="AB56" s="20"/>
      <c r="AC56" s="20"/>
      <c r="AD56" s="48"/>
      <c r="AE56" s="48"/>
      <c r="AF56" s="48"/>
      <c r="AG56" s="48"/>
      <c r="AH56" s="48"/>
      <c r="AI56" s="48">
        <v>1</v>
      </c>
      <c r="AJ56" s="48"/>
      <c r="AK56" s="48"/>
      <c r="AL56" s="9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9"/>
      <c r="BN56" s="74">
        <f t="shared" ref="BN56:BN67" si="21">BP56*E56</f>
        <v>0</v>
      </c>
      <c r="BO56" s="51"/>
      <c r="BP56" s="74">
        <v>5</v>
      </c>
      <c r="BQ56" s="74"/>
      <c r="BS56" s="98">
        <v>1.1000000000000001</v>
      </c>
      <c r="BT56" s="98">
        <f t="shared" si="16"/>
        <v>0</v>
      </c>
    </row>
    <row r="57" spans="1:72" s="1" customFormat="1" ht="20.100000000000001" customHeight="1">
      <c r="A57" t="s">
        <v>1102</v>
      </c>
      <c r="B57" s="266" t="s">
        <v>902</v>
      </c>
      <c r="C57" s="32" t="s">
        <v>917</v>
      </c>
      <c r="D57" s="32">
        <v>1</v>
      </c>
      <c r="E57" s="107">
        <f t="shared" si="17"/>
        <v>0</v>
      </c>
      <c r="F57" s="30">
        <v>225</v>
      </c>
      <c r="G57" s="8">
        <f t="shared" si="13"/>
        <v>0</v>
      </c>
      <c r="H57" s="9"/>
      <c r="I57" s="205"/>
      <c r="J57" s="206"/>
      <c r="K57" s="207"/>
      <c r="L57" s="208"/>
      <c r="M57" s="209"/>
      <c r="N57" s="210"/>
      <c r="O57" s="191"/>
      <c r="P57" s="192"/>
      <c r="Q57" s="211"/>
      <c r="R57" s="212"/>
      <c r="S57" s="213"/>
      <c r="T57" s="214"/>
      <c r="U57" s="9"/>
      <c r="V57" s="20"/>
      <c r="W57" s="20"/>
      <c r="X57" s="20"/>
      <c r="Y57" s="20"/>
      <c r="Z57" s="20"/>
      <c r="AA57" s="48">
        <f t="shared" si="20"/>
        <v>0</v>
      </c>
      <c r="AB57" s="20"/>
      <c r="AC57" s="20"/>
      <c r="AD57" s="48"/>
      <c r="AE57" s="48"/>
      <c r="AF57" s="48"/>
      <c r="AG57" s="48"/>
      <c r="AH57" s="48"/>
      <c r="AI57" s="48">
        <v>1</v>
      </c>
      <c r="AJ57" s="48"/>
      <c r="AK57" s="48"/>
      <c r="AL57" s="9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9"/>
      <c r="BN57" s="74">
        <f t="shared" si="21"/>
        <v>0</v>
      </c>
      <c r="BO57" s="51"/>
      <c r="BP57" s="74">
        <v>5</v>
      </c>
      <c r="BQ57" s="74"/>
      <c r="BS57" s="98">
        <v>1.3</v>
      </c>
      <c r="BT57" s="98">
        <f t="shared" si="16"/>
        <v>0</v>
      </c>
    </row>
    <row r="58" spans="1:72" s="1" customFormat="1" ht="20.100000000000001" customHeight="1">
      <c r="A58" t="s">
        <v>1103</v>
      </c>
      <c r="B58" s="266" t="s">
        <v>903</v>
      </c>
      <c r="C58" s="32" t="s">
        <v>918</v>
      </c>
      <c r="D58" s="19">
        <v>1</v>
      </c>
      <c r="E58" s="107">
        <f t="shared" si="17"/>
        <v>0</v>
      </c>
      <c r="F58" s="30">
        <v>225</v>
      </c>
      <c r="G58" s="8">
        <f t="shared" si="13"/>
        <v>0</v>
      </c>
      <c r="H58" s="9"/>
      <c r="I58" s="205"/>
      <c r="J58" s="206"/>
      <c r="K58" s="207"/>
      <c r="L58" s="208"/>
      <c r="M58" s="209"/>
      <c r="N58" s="210"/>
      <c r="O58" s="191"/>
      <c r="P58" s="192"/>
      <c r="Q58" s="211"/>
      <c r="R58" s="212"/>
      <c r="S58" s="213"/>
      <c r="T58" s="214"/>
      <c r="U58" s="9"/>
      <c r="V58" s="20"/>
      <c r="W58" s="20"/>
      <c r="X58" s="20"/>
      <c r="Y58" s="20"/>
      <c r="Z58" s="20"/>
      <c r="AA58" s="48">
        <f t="shared" si="20"/>
        <v>0</v>
      </c>
      <c r="AB58" s="20"/>
      <c r="AC58" s="20"/>
      <c r="AD58" s="48"/>
      <c r="AE58" s="48"/>
      <c r="AF58" s="48"/>
      <c r="AG58" s="48"/>
      <c r="AH58" s="48"/>
      <c r="AI58" s="48">
        <v>1</v>
      </c>
      <c r="AJ58" s="48"/>
      <c r="AK58" s="48"/>
      <c r="AL58" s="9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9"/>
      <c r="BN58" s="74">
        <f t="shared" si="21"/>
        <v>0</v>
      </c>
      <c r="BO58" s="51"/>
      <c r="BP58" s="74">
        <v>5</v>
      </c>
      <c r="BQ58" s="74"/>
      <c r="BS58" s="98">
        <v>1.2</v>
      </c>
      <c r="BT58" s="98">
        <f t="shared" si="16"/>
        <v>0</v>
      </c>
    </row>
    <row r="59" spans="1:72" s="1" customFormat="1" ht="20.100000000000001" customHeight="1">
      <c r="A59" t="s">
        <v>1104</v>
      </c>
      <c r="B59" s="266" t="s">
        <v>905</v>
      </c>
      <c r="C59" s="32" t="s">
        <v>919</v>
      </c>
      <c r="D59" s="32">
        <v>1</v>
      </c>
      <c r="E59" s="107">
        <f t="shared" si="17"/>
        <v>0</v>
      </c>
      <c r="F59" s="30">
        <v>230</v>
      </c>
      <c r="G59" s="8">
        <f t="shared" si="13"/>
        <v>0</v>
      </c>
      <c r="H59" s="9"/>
      <c r="I59" s="205"/>
      <c r="J59" s="206"/>
      <c r="K59" s="207"/>
      <c r="L59" s="208"/>
      <c r="M59" s="209"/>
      <c r="N59" s="210"/>
      <c r="O59" s="191"/>
      <c r="P59" s="192"/>
      <c r="Q59" s="211"/>
      <c r="R59" s="212"/>
      <c r="S59" s="213"/>
      <c r="T59" s="214"/>
      <c r="U59" s="9"/>
      <c r="V59" s="20"/>
      <c r="W59" s="20"/>
      <c r="X59" s="20"/>
      <c r="Y59" s="20"/>
      <c r="Z59" s="20"/>
      <c r="AA59" s="48">
        <f t="shared" si="20"/>
        <v>0</v>
      </c>
      <c r="AB59" s="20"/>
      <c r="AC59" s="20"/>
      <c r="AD59" s="48"/>
      <c r="AE59" s="48"/>
      <c r="AF59" s="48"/>
      <c r="AG59" s="48"/>
      <c r="AH59" s="48"/>
      <c r="AI59" s="48">
        <v>1</v>
      </c>
      <c r="AJ59" s="48"/>
      <c r="AK59" s="48"/>
      <c r="AL59" s="9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9"/>
      <c r="BN59" s="74">
        <f t="shared" si="21"/>
        <v>0</v>
      </c>
      <c r="BO59" s="51"/>
      <c r="BP59" s="74">
        <v>6</v>
      </c>
      <c r="BQ59" s="74"/>
      <c r="BS59" s="98">
        <v>1.3</v>
      </c>
      <c r="BT59" s="98">
        <f t="shared" si="16"/>
        <v>0</v>
      </c>
    </row>
    <row r="60" spans="1:72" s="1" customFormat="1" ht="20.100000000000001" customHeight="1">
      <c r="A60" t="s">
        <v>1109</v>
      </c>
      <c r="B60" s="266" t="s">
        <v>904</v>
      </c>
      <c r="C60" s="32" t="s">
        <v>920</v>
      </c>
      <c r="D60" s="19">
        <v>1</v>
      </c>
      <c r="E60" s="107">
        <f t="shared" si="17"/>
        <v>0</v>
      </c>
      <c r="F60" s="30">
        <v>230</v>
      </c>
      <c r="G60" s="8">
        <f t="shared" si="13"/>
        <v>0</v>
      </c>
      <c r="H60" s="9"/>
      <c r="I60" s="205"/>
      <c r="J60" s="206"/>
      <c r="K60" s="207"/>
      <c r="L60" s="208"/>
      <c r="M60" s="209"/>
      <c r="N60" s="210"/>
      <c r="O60" s="191"/>
      <c r="P60" s="192"/>
      <c r="Q60" s="211"/>
      <c r="R60" s="212"/>
      <c r="S60" s="213"/>
      <c r="T60" s="214"/>
      <c r="U60" s="9"/>
      <c r="V60" s="20"/>
      <c r="W60" s="20"/>
      <c r="X60" s="20"/>
      <c r="Y60" s="20"/>
      <c r="Z60" s="20"/>
      <c r="AA60" s="48">
        <f t="shared" si="20"/>
        <v>0</v>
      </c>
      <c r="AB60" s="20"/>
      <c r="AC60" s="20"/>
      <c r="AD60" s="48"/>
      <c r="AE60" s="48"/>
      <c r="AF60" s="48"/>
      <c r="AG60" s="48"/>
      <c r="AH60" s="48"/>
      <c r="AI60" s="48">
        <v>1</v>
      </c>
      <c r="AJ60" s="48"/>
      <c r="AK60" s="48"/>
      <c r="AL60" s="9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9"/>
      <c r="BN60" s="74">
        <f t="shared" si="21"/>
        <v>0</v>
      </c>
      <c r="BO60" s="51"/>
      <c r="BP60" s="74">
        <v>5</v>
      </c>
      <c r="BQ60" s="74"/>
      <c r="BS60" s="98">
        <v>1.4</v>
      </c>
      <c r="BT60" s="98">
        <f t="shared" si="16"/>
        <v>0</v>
      </c>
    </row>
    <row r="61" spans="1:72" s="1" customFormat="1" ht="20.100000000000001" customHeight="1">
      <c r="A61" t="s">
        <v>1111</v>
      </c>
      <c r="B61" s="266" t="s">
        <v>873</v>
      </c>
      <c r="C61" s="19" t="s">
        <v>6</v>
      </c>
      <c r="D61" s="19">
        <v>5</v>
      </c>
      <c r="E61" s="107">
        <f t="shared" si="17"/>
        <v>0</v>
      </c>
      <c r="F61" s="8">
        <v>1072.5</v>
      </c>
      <c r="G61" s="8">
        <f t="shared" si="13"/>
        <v>0</v>
      </c>
      <c r="H61" s="9"/>
      <c r="I61" s="205"/>
      <c r="J61" s="206"/>
      <c r="K61" s="207"/>
      <c r="L61" s="208"/>
      <c r="M61" s="209"/>
      <c r="N61" s="210"/>
      <c r="O61" s="191"/>
      <c r="P61" s="192"/>
      <c r="Q61" s="211"/>
      <c r="R61" s="212"/>
      <c r="S61" s="213"/>
      <c r="T61" s="214"/>
      <c r="U61" s="9"/>
      <c r="V61" s="20"/>
      <c r="W61" s="20"/>
      <c r="X61" s="20"/>
      <c r="Y61" s="20"/>
      <c r="Z61" s="20"/>
      <c r="AA61" s="48">
        <f t="shared" si="20"/>
        <v>0</v>
      </c>
      <c r="AB61" s="20"/>
      <c r="AC61" s="20"/>
      <c r="AD61" s="48"/>
      <c r="AE61" s="48"/>
      <c r="AF61" s="48"/>
      <c r="AG61" s="48"/>
      <c r="AH61" s="48"/>
      <c r="AI61" s="48">
        <v>5</v>
      </c>
      <c r="AJ61" s="48"/>
      <c r="AK61" s="48"/>
      <c r="AL61" s="9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21"/>
      <c r="BA61" s="21"/>
      <c r="BB61" s="21"/>
      <c r="BC61" s="21"/>
      <c r="BD61" s="21"/>
      <c r="BE61" s="21"/>
      <c r="BF61" s="21"/>
      <c r="BG61" s="21"/>
      <c r="BH61" s="21"/>
      <c r="BI61" s="21"/>
      <c r="BJ61" s="21"/>
      <c r="BK61" s="21"/>
      <c r="BL61" s="21"/>
      <c r="BM61" s="9"/>
      <c r="BN61" s="74">
        <f t="shared" si="21"/>
        <v>0</v>
      </c>
      <c r="BO61" s="51"/>
      <c r="BP61" s="74">
        <v>26</v>
      </c>
      <c r="BQ61" s="74"/>
      <c r="BS61" s="98">
        <v>6.3</v>
      </c>
      <c r="BT61" s="98">
        <f t="shared" si="16"/>
        <v>0</v>
      </c>
    </row>
    <row r="62" spans="1:72" s="1" customFormat="1" ht="20.100000000000001" customHeight="1">
      <c r="A62" t="s">
        <v>1105</v>
      </c>
      <c r="B62" s="266" t="s">
        <v>906</v>
      </c>
      <c r="C62" s="32" t="s">
        <v>200</v>
      </c>
      <c r="D62" s="32">
        <v>1</v>
      </c>
      <c r="E62" s="107">
        <f t="shared" si="17"/>
        <v>0</v>
      </c>
      <c r="F62" s="8">
        <v>267.5</v>
      </c>
      <c r="G62" s="8">
        <f t="shared" si="13"/>
        <v>0</v>
      </c>
      <c r="H62" s="9"/>
      <c r="I62" s="205"/>
      <c r="J62" s="206"/>
      <c r="K62" s="207"/>
      <c r="L62" s="208"/>
      <c r="M62" s="209"/>
      <c r="N62" s="210"/>
      <c r="O62" s="191"/>
      <c r="P62" s="192"/>
      <c r="Q62" s="211"/>
      <c r="R62" s="212"/>
      <c r="S62" s="213"/>
      <c r="T62" s="214"/>
      <c r="U62" s="9"/>
      <c r="V62" s="20"/>
      <c r="W62" s="20"/>
      <c r="X62" s="20"/>
      <c r="Y62" s="20"/>
      <c r="Z62" s="20"/>
      <c r="AA62" s="20"/>
      <c r="AB62" s="48">
        <f t="shared" ref="AB62:AB67" si="22">AJ62*$E62</f>
        <v>0</v>
      </c>
      <c r="AC62" s="20"/>
      <c r="AD62" s="48"/>
      <c r="AE62" s="48"/>
      <c r="AF62" s="48"/>
      <c r="AG62" s="48"/>
      <c r="AH62" s="48"/>
      <c r="AI62" s="48"/>
      <c r="AJ62" s="48">
        <v>1</v>
      </c>
      <c r="AK62" s="48"/>
      <c r="AL62" s="9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9"/>
      <c r="BN62" s="74">
        <f t="shared" si="21"/>
        <v>0</v>
      </c>
      <c r="BO62" s="51"/>
      <c r="BP62" s="74">
        <v>7</v>
      </c>
      <c r="BQ62" s="74"/>
      <c r="BS62" s="98">
        <v>2.5</v>
      </c>
      <c r="BT62" s="98">
        <f t="shared" si="16"/>
        <v>0</v>
      </c>
    </row>
    <row r="63" spans="1:72" s="1" customFormat="1" ht="20.100000000000001" customHeight="1">
      <c r="A63" t="s">
        <v>1106</v>
      </c>
      <c r="B63" s="266" t="s">
        <v>907</v>
      </c>
      <c r="C63" s="32" t="s">
        <v>219</v>
      </c>
      <c r="D63" s="32">
        <v>1</v>
      </c>
      <c r="E63" s="107">
        <f t="shared" si="17"/>
        <v>0</v>
      </c>
      <c r="F63" s="8">
        <v>267.5</v>
      </c>
      <c r="G63" s="8">
        <f t="shared" si="13"/>
        <v>0</v>
      </c>
      <c r="H63" s="9"/>
      <c r="I63" s="205"/>
      <c r="J63" s="206"/>
      <c r="K63" s="207"/>
      <c r="L63" s="208"/>
      <c r="M63" s="209"/>
      <c r="N63" s="210"/>
      <c r="O63" s="191"/>
      <c r="P63" s="192"/>
      <c r="Q63" s="211"/>
      <c r="R63" s="212"/>
      <c r="S63" s="213"/>
      <c r="T63" s="214"/>
      <c r="U63" s="9"/>
      <c r="V63" s="20"/>
      <c r="W63" s="20"/>
      <c r="X63" s="20"/>
      <c r="Y63" s="20"/>
      <c r="Z63" s="20"/>
      <c r="AA63" s="20"/>
      <c r="AB63" s="48">
        <f t="shared" si="22"/>
        <v>0</v>
      </c>
      <c r="AC63" s="20"/>
      <c r="AD63" s="48"/>
      <c r="AE63" s="48"/>
      <c r="AF63" s="48"/>
      <c r="AG63" s="48"/>
      <c r="AH63" s="48"/>
      <c r="AI63" s="48"/>
      <c r="AJ63" s="48">
        <v>1</v>
      </c>
      <c r="AK63" s="48"/>
      <c r="AL63" s="9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9"/>
      <c r="BN63" s="74">
        <f t="shared" si="21"/>
        <v>0</v>
      </c>
      <c r="BO63" s="51"/>
      <c r="BP63" s="74">
        <v>7</v>
      </c>
      <c r="BQ63" s="74"/>
      <c r="BS63" s="98">
        <v>2.6</v>
      </c>
      <c r="BT63" s="98">
        <f t="shared" si="16"/>
        <v>0</v>
      </c>
    </row>
    <row r="64" spans="1:72" s="1" customFormat="1" ht="20.100000000000001" customHeight="1">
      <c r="A64" t="s">
        <v>1107</v>
      </c>
      <c r="B64" s="266" t="s">
        <v>908</v>
      </c>
      <c r="C64" s="19" t="s">
        <v>220</v>
      </c>
      <c r="D64" s="19">
        <v>1</v>
      </c>
      <c r="E64" s="107">
        <f t="shared" si="17"/>
        <v>0</v>
      </c>
      <c r="F64" s="8">
        <v>267.5</v>
      </c>
      <c r="G64" s="8">
        <f t="shared" si="13"/>
        <v>0</v>
      </c>
      <c r="H64" s="9"/>
      <c r="I64" s="205"/>
      <c r="J64" s="206"/>
      <c r="K64" s="207"/>
      <c r="L64" s="208"/>
      <c r="M64" s="209"/>
      <c r="N64" s="210"/>
      <c r="O64" s="191"/>
      <c r="P64" s="192"/>
      <c r="Q64" s="211"/>
      <c r="R64" s="212"/>
      <c r="S64" s="213"/>
      <c r="T64" s="214"/>
      <c r="U64" s="9"/>
      <c r="V64" s="20"/>
      <c r="W64" s="20"/>
      <c r="X64" s="20"/>
      <c r="Y64" s="20"/>
      <c r="Z64" s="20"/>
      <c r="AA64" s="20"/>
      <c r="AB64" s="48">
        <f t="shared" si="22"/>
        <v>0</v>
      </c>
      <c r="AC64" s="20"/>
      <c r="AD64" s="48"/>
      <c r="AE64" s="48"/>
      <c r="AF64" s="48"/>
      <c r="AG64" s="48"/>
      <c r="AH64" s="48"/>
      <c r="AI64" s="48"/>
      <c r="AJ64" s="48">
        <v>1</v>
      </c>
      <c r="AK64" s="48"/>
      <c r="AL64" s="9"/>
      <c r="AM64" s="21"/>
      <c r="AN64" s="21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9"/>
      <c r="BN64" s="74">
        <f t="shared" si="21"/>
        <v>0</v>
      </c>
      <c r="BO64" s="51"/>
      <c r="BP64" s="74">
        <v>7</v>
      </c>
      <c r="BQ64" s="74"/>
      <c r="BS64" s="98">
        <v>2.6</v>
      </c>
      <c r="BT64" s="98">
        <f t="shared" si="16"/>
        <v>0</v>
      </c>
    </row>
    <row r="65" spans="1:72" s="1" customFormat="1" ht="20.100000000000001" customHeight="1">
      <c r="A65" t="s">
        <v>1108</v>
      </c>
      <c r="B65" s="266" t="s">
        <v>909</v>
      </c>
      <c r="C65" s="32" t="s">
        <v>221</v>
      </c>
      <c r="D65" s="32">
        <v>1</v>
      </c>
      <c r="E65" s="107">
        <f t="shared" si="17"/>
        <v>0</v>
      </c>
      <c r="F65" s="8">
        <v>267.5</v>
      </c>
      <c r="G65" s="8">
        <f t="shared" si="13"/>
        <v>0</v>
      </c>
      <c r="H65" s="9"/>
      <c r="I65" s="205"/>
      <c r="J65" s="206"/>
      <c r="K65" s="207"/>
      <c r="L65" s="208"/>
      <c r="M65" s="209"/>
      <c r="N65" s="210"/>
      <c r="O65" s="191"/>
      <c r="P65" s="192"/>
      <c r="Q65" s="211"/>
      <c r="R65" s="212"/>
      <c r="S65" s="213"/>
      <c r="T65" s="214"/>
      <c r="U65" s="9"/>
      <c r="V65" s="20"/>
      <c r="W65" s="20"/>
      <c r="X65" s="20"/>
      <c r="Y65" s="20"/>
      <c r="Z65" s="20"/>
      <c r="AA65" s="20"/>
      <c r="AB65" s="48">
        <f t="shared" si="22"/>
        <v>0</v>
      </c>
      <c r="AC65" s="20"/>
      <c r="AD65" s="48"/>
      <c r="AE65" s="48"/>
      <c r="AF65" s="48"/>
      <c r="AG65" s="48"/>
      <c r="AH65" s="48"/>
      <c r="AI65" s="48"/>
      <c r="AJ65" s="48">
        <v>1</v>
      </c>
      <c r="AK65" s="48"/>
      <c r="AL65" s="9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9"/>
      <c r="BN65" s="74">
        <f t="shared" si="21"/>
        <v>0</v>
      </c>
      <c r="BO65" s="51"/>
      <c r="BP65" s="74">
        <v>7</v>
      </c>
      <c r="BQ65" s="74"/>
      <c r="BS65" s="98">
        <v>2.6</v>
      </c>
      <c r="BT65" s="98">
        <f t="shared" si="16"/>
        <v>0</v>
      </c>
    </row>
    <row r="66" spans="1:72" s="1" customFormat="1" ht="20.100000000000001" customHeight="1">
      <c r="A66" t="s">
        <v>1110</v>
      </c>
      <c r="B66" s="266" t="s">
        <v>910</v>
      </c>
      <c r="C66" s="19" t="s">
        <v>222</v>
      </c>
      <c r="D66" s="19">
        <v>1</v>
      </c>
      <c r="E66" s="107">
        <f t="shared" si="17"/>
        <v>0</v>
      </c>
      <c r="F66" s="8">
        <v>267.5</v>
      </c>
      <c r="G66" s="8">
        <f t="shared" si="13"/>
        <v>0</v>
      </c>
      <c r="H66" s="9"/>
      <c r="I66" s="205"/>
      <c r="J66" s="206"/>
      <c r="K66" s="207"/>
      <c r="L66" s="208"/>
      <c r="M66" s="209"/>
      <c r="N66" s="210"/>
      <c r="O66" s="191"/>
      <c r="P66" s="192"/>
      <c r="Q66" s="211"/>
      <c r="R66" s="212"/>
      <c r="S66" s="213"/>
      <c r="T66" s="214"/>
      <c r="U66" s="9"/>
      <c r="V66" s="20"/>
      <c r="W66" s="20"/>
      <c r="X66" s="20"/>
      <c r="Y66" s="20"/>
      <c r="Z66" s="20"/>
      <c r="AA66" s="20"/>
      <c r="AB66" s="48">
        <f t="shared" si="22"/>
        <v>0</v>
      </c>
      <c r="AC66" s="20"/>
      <c r="AD66" s="48"/>
      <c r="AE66" s="48"/>
      <c r="AF66" s="48"/>
      <c r="AG66" s="48"/>
      <c r="AH66" s="48"/>
      <c r="AI66" s="48"/>
      <c r="AJ66" s="48">
        <v>1</v>
      </c>
      <c r="AK66" s="48"/>
      <c r="AL66" s="9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9"/>
      <c r="BN66" s="74">
        <f t="shared" si="21"/>
        <v>0</v>
      </c>
      <c r="BO66" s="51"/>
      <c r="BP66" s="74">
        <v>7</v>
      </c>
      <c r="BQ66" s="74"/>
      <c r="BS66" s="98">
        <v>2.6</v>
      </c>
      <c r="BT66" s="98">
        <f t="shared" si="16"/>
        <v>0</v>
      </c>
    </row>
    <row r="67" spans="1:72" s="1" customFormat="1" ht="20.100000000000001" customHeight="1">
      <c r="A67" t="s">
        <v>1112</v>
      </c>
      <c r="B67" s="266" t="s">
        <v>875</v>
      </c>
      <c r="C67" s="18" t="s">
        <v>24</v>
      </c>
      <c r="D67" s="19">
        <v>5</v>
      </c>
      <c r="E67" s="107">
        <f t="shared" si="17"/>
        <v>0</v>
      </c>
      <c r="F67" s="8">
        <v>1272.5</v>
      </c>
      <c r="G67" s="8">
        <f t="shared" si="13"/>
        <v>0</v>
      </c>
      <c r="H67" s="9"/>
      <c r="I67" s="205"/>
      <c r="J67" s="206"/>
      <c r="K67" s="207"/>
      <c r="L67" s="208"/>
      <c r="M67" s="209"/>
      <c r="N67" s="210"/>
      <c r="O67" s="191"/>
      <c r="P67" s="192"/>
      <c r="Q67" s="211"/>
      <c r="R67" s="212"/>
      <c r="S67" s="213"/>
      <c r="T67" s="214"/>
      <c r="U67" s="9"/>
      <c r="V67" s="20"/>
      <c r="W67" s="20"/>
      <c r="X67" s="20"/>
      <c r="Y67" s="20"/>
      <c r="Z67" s="20"/>
      <c r="AA67" s="20"/>
      <c r="AB67" s="48">
        <f t="shared" si="22"/>
        <v>0</v>
      </c>
      <c r="AC67" s="20"/>
      <c r="AD67" s="48"/>
      <c r="AE67" s="48"/>
      <c r="AF67" s="48"/>
      <c r="AG67" s="48"/>
      <c r="AH67" s="48"/>
      <c r="AI67" s="48"/>
      <c r="AJ67" s="48">
        <v>5</v>
      </c>
      <c r="AK67" s="48"/>
      <c r="AL67" s="9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9"/>
      <c r="BN67" s="74">
        <f t="shared" si="21"/>
        <v>0</v>
      </c>
      <c r="BO67" s="51"/>
      <c r="BP67" s="74">
        <v>35</v>
      </c>
      <c r="BQ67" s="74"/>
      <c r="BS67" s="98">
        <v>12.899999999999999</v>
      </c>
      <c r="BT67" s="98">
        <f t="shared" si="16"/>
        <v>0</v>
      </c>
    </row>
    <row r="68" spans="1:72" s="1" customFormat="1" ht="20.100000000000001" customHeight="1">
      <c r="G68" s="129">
        <f>SUM(G44:G67)</f>
        <v>0</v>
      </c>
      <c r="H68" s="3"/>
      <c r="I68" s="7">
        <f t="shared" ref="I68:T68" si="23">SUM(I44:I67)</f>
        <v>0</v>
      </c>
      <c r="J68" s="7">
        <f t="shared" si="23"/>
        <v>0</v>
      </c>
      <c r="K68" s="7">
        <f t="shared" si="23"/>
        <v>0</v>
      </c>
      <c r="L68" s="7">
        <f t="shared" si="23"/>
        <v>0</v>
      </c>
      <c r="M68" s="7">
        <f t="shared" si="23"/>
        <v>0</v>
      </c>
      <c r="N68" s="7">
        <f t="shared" si="23"/>
        <v>0</v>
      </c>
      <c r="O68" s="7">
        <f t="shared" si="23"/>
        <v>0</v>
      </c>
      <c r="P68" s="7">
        <f t="shared" si="23"/>
        <v>0</v>
      </c>
      <c r="Q68" s="7">
        <f t="shared" si="23"/>
        <v>0</v>
      </c>
      <c r="R68" s="7">
        <f t="shared" si="23"/>
        <v>0</v>
      </c>
      <c r="S68" s="7">
        <f t="shared" si="23"/>
        <v>0</v>
      </c>
      <c r="T68" s="7">
        <f t="shared" si="23"/>
        <v>0</v>
      </c>
      <c r="U68" s="3"/>
      <c r="V68" s="21"/>
      <c r="W68" s="7">
        <f t="shared" ref="W68:AC68" si="24">SUM(W44:W67)</f>
        <v>0</v>
      </c>
      <c r="X68" s="7">
        <f t="shared" si="24"/>
        <v>0</v>
      </c>
      <c r="Y68" s="7">
        <f t="shared" si="24"/>
        <v>0</v>
      </c>
      <c r="Z68" s="7">
        <f t="shared" si="24"/>
        <v>0</v>
      </c>
      <c r="AA68" s="7">
        <f t="shared" si="24"/>
        <v>0</v>
      </c>
      <c r="AB68" s="7">
        <f t="shared" si="24"/>
        <v>0</v>
      </c>
      <c r="AC68" s="7">
        <f t="shared" si="24"/>
        <v>0</v>
      </c>
      <c r="AD68" s="21"/>
      <c r="AE68" s="21"/>
      <c r="AF68" s="21"/>
      <c r="AG68" s="21"/>
      <c r="AH68" s="21"/>
      <c r="AI68" s="21"/>
      <c r="AJ68" s="21"/>
      <c r="AK68" s="21"/>
      <c r="AL68" s="3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3"/>
      <c r="BN68" s="7">
        <f>SUM(BN44:BN67)</f>
        <v>0</v>
      </c>
      <c r="BO68" s="7">
        <f>SUM(BO44:BO67)</f>
        <v>0</v>
      </c>
      <c r="BP68" s="51"/>
      <c r="BQ68" s="51"/>
      <c r="BS68" s="51"/>
      <c r="BT68" s="99">
        <f>SUM(BT44:BT67)</f>
        <v>0</v>
      </c>
    </row>
  </sheetData>
  <mergeCells count="6">
    <mergeCell ref="BS10:BT10"/>
    <mergeCell ref="BN10:BO10"/>
    <mergeCell ref="AM10:AY10"/>
    <mergeCell ref="V10:AC10"/>
    <mergeCell ref="B5:B6"/>
    <mergeCell ref="I6:M6"/>
  </mergeCells>
  <phoneticPr fontId="26" type="noConversion"/>
  <hyperlinks>
    <hyperlink ref="B27" r:id="rId1" xr:uid="{A6F4B8B9-E097-4D9A-90D9-086734D9CF7B}"/>
    <hyperlink ref="B28" r:id="rId2" xr:uid="{771A1ABB-B9D2-42F3-88B2-50C0FBF6AB1B}"/>
    <hyperlink ref="B29" r:id="rId3" xr:uid="{F45133CE-A726-4E14-BB98-C43ABD24BE84}"/>
    <hyperlink ref="B30" r:id="rId4" xr:uid="{3D131960-4050-423F-AE52-ECB310454F1B}"/>
    <hyperlink ref="B31" r:id="rId5" xr:uid="{B372E419-5A00-45F7-89D9-9C75A1CCA896}"/>
    <hyperlink ref="B33" r:id="rId6" xr:uid="{E457E2BF-8A25-44BD-A06F-AA0BDE65C8E9}"/>
    <hyperlink ref="B34" r:id="rId7" xr:uid="{F0A63ABB-6D17-4F2F-9835-315314F82F75}"/>
    <hyperlink ref="B35" r:id="rId8" xr:uid="{E1428546-D1A4-49D5-B7C1-96B8FD8E44FB}"/>
    <hyperlink ref="B37" r:id="rId9" xr:uid="{505F5340-EA2A-4B58-9813-8FB9212052ED}"/>
    <hyperlink ref="B38" r:id="rId10" xr:uid="{79AAA408-B84E-4BD7-9586-AD0191E54596}"/>
    <hyperlink ref="B39" r:id="rId11" xr:uid="{9EAC47E1-24E1-4822-9BCF-297265ABF631}"/>
    <hyperlink ref="B41" r:id="rId12" xr:uid="{A34BFF6B-9533-462F-A9BD-844CCC84F47C}"/>
    <hyperlink ref="B50" r:id="rId13" xr:uid="{B36F2A65-32AA-4BBA-B409-8A2894F41C7C}"/>
    <hyperlink ref="B56" r:id="rId14" xr:uid="{F96BD41F-C6FA-40C9-A2AB-0494B4F73C3D}"/>
    <hyperlink ref="B57" r:id="rId15" xr:uid="{8E09F564-5AF0-4BB7-918A-39303B4CF10A}"/>
    <hyperlink ref="B58" r:id="rId16" xr:uid="{01586022-D2D3-4E5A-B569-49F4DEE626B3}"/>
    <hyperlink ref="B59" r:id="rId17" xr:uid="{DE39DF6A-75B7-4D4C-BC2B-BFEF23AC24C0}"/>
    <hyperlink ref="B60" r:id="rId18" xr:uid="{228AD1C5-0C06-4957-8E9E-D8AD6E90FBB0}"/>
    <hyperlink ref="B63" r:id="rId19" xr:uid="{1281C053-586E-4760-9AA5-5198573335AD}"/>
    <hyperlink ref="B64" r:id="rId20" xr:uid="{E1FCD79F-7B23-4E40-B4B3-0F673E03FFC1}"/>
    <hyperlink ref="B65" r:id="rId21" xr:uid="{14C36A29-041A-4745-9F23-AB300852934B}"/>
    <hyperlink ref="B66" r:id="rId22" xr:uid="{9DD37F4E-68F8-4DA9-82C3-E493346F80F0}"/>
    <hyperlink ref="B44" r:id="rId23" xr:uid="{3052CEA7-1029-41C7-89FA-0A502D4A61DB}"/>
    <hyperlink ref="B45:B48" r:id="rId24" display="Mercy 1  XXL " xr:uid="{A890166B-0935-4A41-9A7A-1B66527871A9}"/>
    <hyperlink ref="B51:B54" r:id="rId25" display="Mercy 1 XXXL" xr:uid="{505D463F-855E-4629-90EA-532E4558C5BE}"/>
    <hyperlink ref="B45" r:id="rId26" xr:uid="{31473B1A-7C49-4601-9543-D97BE12B45FC}"/>
    <hyperlink ref="B46" r:id="rId27" xr:uid="{5C707FA8-0D0F-4223-8443-499062D708A0}"/>
    <hyperlink ref="B47" r:id="rId28" xr:uid="{C3587346-70D0-4FCE-898D-F9F40CF7232E}"/>
    <hyperlink ref="B48" r:id="rId29" xr:uid="{2C946A54-29F1-463B-B6E5-7304EE6399B0}"/>
    <hyperlink ref="B49" r:id="rId30" xr:uid="{170F5EDE-9C1A-43DD-B68D-1ECBCBFA33B8}"/>
    <hyperlink ref="B61" r:id="rId31" xr:uid="{407CCC77-86D1-48CD-9171-B18348722C02}"/>
    <hyperlink ref="B62" r:id="rId32" xr:uid="{F754CCEC-F74A-4D40-84AD-A3100AC38ED4}"/>
    <hyperlink ref="B51" r:id="rId33" xr:uid="{35474D72-9554-4768-94CA-5BDFEF559114}"/>
    <hyperlink ref="B52" r:id="rId34" xr:uid="{07A9AFCA-A495-4837-B012-A7919913710F}"/>
    <hyperlink ref="B53" r:id="rId35" xr:uid="{E9309A42-BDFA-45B0-A1BA-41C1B9AB2A43}"/>
    <hyperlink ref="B54" r:id="rId36" xr:uid="{118BDBF9-81A9-4E4D-96CC-3CF20B75A6F9}"/>
    <hyperlink ref="B55" r:id="rId37" xr:uid="{4E3A041D-776F-4561-9453-FA1DC964A0B6}"/>
    <hyperlink ref="B67" r:id="rId38" xr:uid="{8DBC5893-194E-4929-AEFF-DF32A755A605}"/>
    <hyperlink ref="B17" r:id="rId39" xr:uid="{B1ECCB9E-D3DC-490B-9BDF-B6E55311ED4E}"/>
    <hyperlink ref="B26" r:id="rId40" xr:uid="{BA610917-4C26-47AA-A0C8-AB87E07B9CB1}"/>
    <hyperlink ref="B21" r:id="rId41" xr:uid="{FF2A5BF3-7BE6-4C50-96A2-320D1FBCAF9E}"/>
    <hyperlink ref="B25" r:id="rId42" xr:uid="{B48C9DE5-3E1F-4F24-90D3-A53376302F36}"/>
  </hyperlinks>
  <pageMargins left="0.7" right="0.7" top="0.75" bottom="0.75" header="0.3" footer="0.3"/>
  <drawing r:id="rId4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413392-90F4-429E-9268-55E8C5768679}">
  <sheetPr codeName="Feuil9">
    <tabColor rgb="FFFF0000"/>
  </sheetPr>
  <dimension ref="A1:BW132"/>
  <sheetViews>
    <sheetView zoomScale="80" zoomScaleNormal="80" workbookViewId="0">
      <pane xSplit="1" topLeftCell="B1" activePane="topRight" state="frozenSplit"/>
      <selection pane="topRight" activeCell="D19" sqref="D19"/>
    </sheetView>
  </sheetViews>
  <sheetFormatPr baseColWidth="10" defaultRowHeight="15"/>
  <cols>
    <col min="1" max="1" width="41.7109375" bestFit="1" customWidth="1"/>
    <col min="2" max="2" width="11.5703125" bestFit="1" customWidth="1"/>
    <col min="3" max="3" width="12.7109375" bestFit="1" customWidth="1"/>
    <col min="4" max="4" width="14.28515625" bestFit="1" customWidth="1"/>
    <col min="5" max="5" width="12.7109375" bestFit="1" customWidth="1"/>
    <col min="6" max="6" width="12" bestFit="1" customWidth="1"/>
    <col min="7" max="7" width="4.42578125" customWidth="1"/>
    <col min="8" max="9" width="10.28515625" bestFit="1" customWidth="1"/>
    <col min="10" max="10" width="9.7109375" bestFit="1" customWidth="1"/>
    <col min="11" max="11" width="10.42578125" bestFit="1" customWidth="1"/>
    <col min="13" max="13" width="11.28515625" bestFit="1" customWidth="1"/>
    <col min="14" max="14" width="10.5703125" bestFit="1" customWidth="1"/>
    <col min="17" max="17" width="10.28515625" bestFit="1" customWidth="1"/>
    <col min="18" max="18" width="10.5703125" bestFit="1" customWidth="1"/>
    <col min="19" max="19" width="10.28515625" bestFit="1" customWidth="1"/>
    <col min="20" max="20" width="9.5703125" bestFit="1" customWidth="1"/>
    <col min="21" max="21" width="10.28515625" bestFit="1" customWidth="1"/>
    <col min="22" max="22" width="10.7109375" bestFit="1" customWidth="1"/>
    <col min="23" max="23" width="10.42578125" customWidth="1"/>
    <col min="24" max="30" width="9" customWidth="1"/>
    <col min="31" max="31" width="6.7109375" bestFit="1" customWidth="1"/>
    <col min="32" max="32" width="4.140625" hidden="1" customWidth="1"/>
    <col min="33" max="35" width="3.7109375" hidden="1" customWidth="1"/>
    <col min="36" max="36" width="3.85546875" hidden="1" customWidth="1"/>
    <col min="37" max="37" width="5.28515625" hidden="1" customWidth="1"/>
    <col min="38" max="39" width="6.7109375" hidden="1" customWidth="1"/>
    <col min="40" max="40" width="8.7109375" customWidth="1"/>
    <col min="41" max="47" width="7.7109375" bestFit="1" customWidth="1"/>
    <col min="48" max="52" width="8.7109375" customWidth="1"/>
    <col min="53" max="53" width="8.7109375" bestFit="1" customWidth="1"/>
    <col min="54" max="60" width="7.7109375" hidden="1" customWidth="1"/>
    <col min="61" max="66" width="8.7109375" hidden="1" customWidth="1"/>
    <col min="67" max="67" width="8.7109375" customWidth="1"/>
    <col min="68" max="68" width="7.7109375" bestFit="1" customWidth="1"/>
    <col min="69" max="69" width="8.140625" bestFit="1" customWidth="1"/>
    <col min="70" max="71" width="8.140625" hidden="1" customWidth="1"/>
    <col min="72" max="72" width="8.7109375" customWidth="1"/>
    <col min="73" max="73" width="6.7109375" bestFit="1" customWidth="1"/>
    <col min="74" max="74" width="11.28515625" bestFit="1" customWidth="1"/>
  </cols>
  <sheetData>
    <row r="1" spans="1:75" s="1" customFormat="1" ht="20.100000000000001" customHeight="1">
      <c r="C1" s="41" t="s">
        <v>47</v>
      </c>
      <c r="D1" s="42" t="s">
        <v>255</v>
      </c>
      <c r="F1" s="9"/>
      <c r="H1" s="475" t="s">
        <v>42</v>
      </c>
      <c r="I1" s="475"/>
      <c r="J1" s="475"/>
      <c r="K1" s="475"/>
      <c r="T1" s="9"/>
      <c r="X1" s="481" t="s">
        <v>70</v>
      </c>
      <c r="Y1" s="481"/>
      <c r="Z1" s="481"/>
      <c r="AA1" s="482"/>
      <c r="AB1" s="111">
        <f>BV60+BV86+BV16+BV50+BV124</f>
        <v>0</v>
      </c>
      <c r="AD1" s="9"/>
      <c r="AE1" s="9"/>
      <c r="AF1" s="9"/>
      <c r="AG1" s="9"/>
      <c r="AH1" s="9"/>
      <c r="AI1" s="9"/>
      <c r="AJ1" s="9"/>
      <c r="BK1" s="9"/>
    </row>
    <row r="2" spans="1:75" s="1" customFormat="1" ht="20.25">
      <c r="A2" s="43" t="s">
        <v>41</v>
      </c>
      <c r="B2" s="43"/>
      <c r="C2" s="163">
        <f>C3+C4</f>
        <v>0</v>
      </c>
      <c r="D2" s="413">
        <f>AVERAGE(D3:D4)</f>
        <v>0</v>
      </c>
      <c r="F2" s="9"/>
      <c r="H2" s="35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35" t="s">
        <v>391</v>
      </c>
      <c r="P2" s="24" t="s">
        <v>62</v>
      </c>
      <c r="T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BK2" s="9"/>
    </row>
    <row r="3" spans="1:75" s="1" customFormat="1" ht="19.5" customHeight="1">
      <c r="A3" s="40"/>
      <c r="B3" s="89" t="s">
        <v>374</v>
      </c>
      <c r="C3" s="180">
        <f>F60+F86+F16+F50</f>
        <v>0</v>
      </c>
      <c r="D3" s="81">
        <v>0</v>
      </c>
      <c r="E3" s="33"/>
      <c r="G3" s="9"/>
      <c r="H3" s="147">
        <f t="shared" ref="H3:O3" si="0">X60+X86+X16+X50+X124+X132</f>
        <v>0</v>
      </c>
      <c r="I3" s="147">
        <f t="shared" si="0"/>
        <v>0</v>
      </c>
      <c r="J3" s="147">
        <f t="shared" si="0"/>
        <v>0</v>
      </c>
      <c r="K3" s="147">
        <f t="shared" si="0"/>
        <v>0</v>
      </c>
      <c r="L3" s="147">
        <f t="shared" si="0"/>
        <v>0</v>
      </c>
      <c r="M3" s="147">
        <f t="shared" si="0"/>
        <v>0</v>
      </c>
      <c r="N3" s="147">
        <f t="shared" si="0"/>
        <v>0</v>
      </c>
      <c r="O3" s="147">
        <f t="shared" si="0"/>
        <v>0</v>
      </c>
      <c r="P3" s="85">
        <f>SUM(H3:N3)</f>
        <v>0</v>
      </c>
      <c r="U3" s="9"/>
      <c r="V3" s="9"/>
      <c r="Z3" s="9"/>
      <c r="AA3" s="9"/>
      <c r="AB3" s="9"/>
      <c r="AC3" s="9"/>
      <c r="AD3" s="70"/>
      <c r="AE3" s="9"/>
      <c r="AF3" s="9"/>
      <c r="AG3" s="9"/>
      <c r="AH3" s="9"/>
      <c r="AI3" s="9"/>
      <c r="AJ3" s="9"/>
      <c r="AK3" s="9"/>
      <c r="BL3" s="9"/>
    </row>
    <row r="4" spans="1:75" s="1" customFormat="1" ht="19.5" customHeight="1">
      <c r="A4" s="40"/>
      <c r="B4" s="89" t="s">
        <v>956</v>
      </c>
      <c r="C4" s="180">
        <f>F124+F132</f>
        <v>0</v>
      </c>
      <c r="D4" s="81">
        <v>0</v>
      </c>
      <c r="E4" s="33"/>
      <c r="G4" s="9"/>
      <c r="H4" s="33"/>
      <c r="I4" s="33"/>
      <c r="U4" s="9"/>
      <c r="V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BL4" s="9"/>
    </row>
    <row r="5" spans="1:75" s="1" customFormat="1" ht="19.5" customHeight="1">
      <c r="A5" s="514" t="s">
        <v>955</v>
      </c>
      <c r="B5" s="40"/>
      <c r="C5" s="40"/>
      <c r="D5" s="64"/>
      <c r="E5" s="33"/>
      <c r="F5" s="33"/>
      <c r="G5" s="9"/>
      <c r="H5" s="33"/>
      <c r="I5" s="33"/>
      <c r="U5" s="9"/>
      <c r="V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BL5" s="9"/>
    </row>
    <row r="6" spans="1:75" s="1" customFormat="1" ht="19.5" customHeight="1">
      <c r="A6" s="515"/>
      <c r="B6" s="374"/>
      <c r="C6" s="40"/>
      <c r="D6" s="40"/>
      <c r="E6" s="33"/>
      <c r="G6" s="9"/>
      <c r="H6" s="475" t="s">
        <v>779</v>
      </c>
      <c r="I6" s="475"/>
      <c r="J6" s="475"/>
      <c r="K6" s="475"/>
      <c r="T6" s="9"/>
      <c r="U6" s="9"/>
      <c r="V6" s="9"/>
      <c r="X6" s="481" t="s">
        <v>781</v>
      </c>
      <c r="Y6" s="481"/>
      <c r="Z6" s="481"/>
      <c r="AA6" s="481"/>
      <c r="AC6" s="75"/>
      <c r="AE6" s="9"/>
      <c r="AF6" s="9"/>
      <c r="AG6" s="9"/>
      <c r="AH6" s="9"/>
      <c r="AI6" s="9"/>
      <c r="AJ6" s="9"/>
      <c r="AK6" s="9"/>
      <c r="BL6" s="9"/>
    </row>
    <row r="7" spans="1:75" s="1" customFormat="1" ht="19.5" customHeight="1">
      <c r="C7" s="40"/>
      <c r="D7" s="40"/>
      <c r="E7" s="33"/>
      <c r="H7" s="86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24" t="s">
        <v>62</v>
      </c>
      <c r="X7" s="82" t="s">
        <v>50</v>
      </c>
      <c r="Y7" s="71" t="s">
        <v>52</v>
      </c>
      <c r="Z7" s="67" t="s">
        <v>62</v>
      </c>
      <c r="AA7" s="9"/>
      <c r="AB7" s="9"/>
      <c r="AC7" s="9"/>
      <c r="AD7" s="9"/>
      <c r="AE7" s="9"/>
      <c r="AF7" s="9"/>
      <c r="AG7" s="9"/>
    </row>
    <row r="8" spans="1:75" s="1" customFormat="1" ht="19.5" customHeight="1">
      <c r="A8" s="250" t="s">
        <v>512</v>
      </c>
      <c r="B8" s="40"/>
      <c r="C8" s="40"/>
      <c r="D8" s="40"/>
      <c r="E8" s="33"/>
      <c r="F8" s="33"/>
      <c r="H8" s="37">
        <f t="shared" ref="H8:R8" si="1">AO60+AO86+AO16+AO50+AO124</f>
        <v>0</v>
      </c>
      <c r="I8" s="37">
        <f t="shared" si="1"/>
        <v>0</v>
      </c>
      <c r="J8" s="37">
        <f t="shared" si="1"/>
        <v>0</v>
      </c>
      <c r="K8" s="37">
        <f t="shared" si="1"/>
        <v>0</v>
      </c>
      <c r="L8" s="37">
        <f t="shared" si="1"/>
        <v>0</v>
      </c>
      <c r="M8" s="37">
        <f t="shared" si="1"/>
        <v>0</v>
      </c>
      <c r="N8" s="37">
        <f t="shared" si="1"/>
        <v>0</v>
      </c>
      <c r="O8" s="37">
        <f t="shared" si="1"/>
        <v>0</v>
      </c>
      <c r="P8" s="37">
        <f t="shared" si="1"/>
        <v>0</v>
      </c>
      <c r="Q8" s="37">
        <f t="shared" si="1"/>
        <v>0</v>
      </c>
      <c r="R8" s="37">
        <f t="shared" si="1"/>
        <v>0</v>
      </c>
      <c r="S8" s="97">
        <f>SUM(H8:R8)</f>
        <v>0</v>
      </c>
      <c r="X8" s="141">
        <f>BP60+BP86+BP16+BP50+BP124</f>
        <v>0</v>
      </c>
      <c r="Y8" s="141">
        <f>BQ60+BQ86+BQ16+BQ50+BQ124</f>
        <v>0</v>
      </c>
      <c r="Z8" s="85">
        <f>SUM(X8:Y8)</f>
        <v>0</v>
      </c>
      <c r="AA8" s="9"/>
      <c r="AB8" s="9"/>
      <c r="AC8" s="9"/>
      <c r="AD8" s="9"/>
      <c r="AE8" s="9"/>
      <c r="AF8" s="9"/>
      <c r="AG8" s="9"/>
    </row>
    <row r="9" spans="1:75" s="1" customFormat="1" ht="12" customHeight="1">
      <c r="B9" s="40"/>
      <c r="G9" s="9"/>
      <c r="N9" s="2"/>
      <c r="U9" s="9"/>
      <c r="V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BL9" s="9"/>
    </row>
    <row r="10" spans="1:75" s="1" customFormat="1" ht="117.75" customHeight="1">
      <c r="A10" s="165"/>
      <c r="B10" s="166" t="s">
        <v>210</v>
      </c>
      <c r="C10" s="167" t="s">
        <v>30</v>
      </c>
      <c r="D10" s="167" t="s">
        <v>31</v>
      </c>
      <c r="E10" s="167" t="s">
        <v>32</v>
      </c>
      <c r="F10" s="167" t="s">
        <v>33</v>
      </c>
      <c r="G10" s="9"/>
      <c r="H10" s="343" t="s">
        <v>783</v>
      </c>
      <c r="I10" s="393" t="s">
        <v>247</v>
      </c>
      <c r="J10" s="283" t="s">
        <v>743</v>
      </c>
      <c r="K10" s="287" t="s">
        <v>744</v>
      </c>
      <c r="L10" s="289" t="s">
        <v>45</v>
      </c>
      <c r="M10" s="330" t="s">
        <v>747</v>
      </c>
      <c r="N10" s="291" t="s">
        <v>201</v>
      </c>
      <c r="O10" s="121" t="s">
        <v>202</v>
      </c>
      <c r="P10" s="301" t="s">
        <v>46</v>
      </c>
      <c r="Q10" s="293" t="s">
        <v>376</v>
      </c>
      <c r="R10" s="295" t="s">
        <v>131</v>
      </c>
      <c r="S10" s="4" t="s">
        <v>372</v>
      </c>
      <c r="T10" s="297" t="s">
        <v>224</v>
      </c>
      <c r="U10" s="324" t="s">
        <v>373</v>
      </c>
      <c r="V10" s="204" t="s">
        <v>746</v>
      </c>
      <c r="W10" s="9"/>
      <c r="X10" s="516" t="s">
        <v>34</v>
      </c>
      <c r="Y10" s="517"/>
      <c r="Z10" s="517"/>
      <c r="AA10" s="517"/>
      <c r="AB10" s="517"/>
      <c r="AC10" s="517"/>
      <c r="AD10" s="517"/>
      <c r="AE10" s="517"/>
      <c r="AF10" s="36"/>
      <c r="AG10" s="9"/>
      <c r="AH10" s="9"/>
      <c r="AI10" s="9"/>
      <c r="AJ10" s="9"/>
      <c r="AK10" s="9"/>
      <c r="AL10" s="9"/>
      <c r="AM10" s="9"/>
      <c r="AN10" s="9"/>
      <c r="AO10" s="489" t="s">
        <v>59</v>
      </c>
      <c r="AP10" s="490"/>
      <c r="AQ10" s="490"/>
      <c r="AR10" s="490"/>
      <c r="AS10" s="490"/>
      <c r="AT10" s="490"/>
      <c r="AU10" s="490"/>
      <c r="AV10" s="490"/>
      <c r="AW10" s="490"/>
      <c r="AX10" s="490"/>
      <c r="AY10" s="490"/>
      <c r="AZ10" s="490"/>
      <c r="BA10" s="490"/>
      <c r="BO10" s="9"/>
      <c r="BP10" s="479" t="s">
        <v>65</v>
      </c>
      <c r="BQ10" s="480"/>
      <c r="BU10" s="473" t="s">
        <v>67</v>
      </c>
      <c r="BV10" s="473"/>
    </row>
    <row r="11" spans="1:75" s="1" customFormat="1" ht="15.6" customHeight="1">
      <c r="A11" s="520" t="s">
        <v>946</v>
      </c>
      <c r="B11" s="521"/>
      <c r="C11" s="521"/>
      <c r="D11" s="521"/>
      <c r="E11" s="521"/>
      <c r="F11" s="521"/>
      <c r="G11" s="3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</row>
    <row r="12" spans="1:75" s="1" customFormat="1" ht="15.6" customHeight="1">
      <c r="A12" s="28" t="s">
        <v>225</v>
      </c>
      <c r="B12" s="16"/>
      <c r="C12" s="16"/>
      <c r="D12" s="16"/>
      <c r="E12" s="12"/>
      <c r="F12" s="12"/>
      <c r="G12" s="3"/>
      <c r="H12" s="16"/>
      <c r="I12" s="16"/>
      <c r="J12" s="16"/>
      <c r="K12" s="16"/>
      <c r="L12" s="16"/>
      <c r="M12" s="16"/>
      <c r="N12" s="16"/>
      <c r="O12" s="77"/>
      <c r="P12" s="77"/>
      <c r="Q12" s="16"/>
      <c r="R12" s="16"/>
      <c r="S12" s="16"/>
      <c r="T12" s="16"/>
      <c r="U12" s="16"/>
      <c r="V12" s="16"/>
      <c r="W12" s="3"/>
      <c r="X12" s="6" t="s">
        <v>61</v>
      </c>
      <c r="Y12" s="6" t="s">
        <v>20</v>
      </c>
      <c r="Z12" s="6" t="s">
        <v>21</v>
      </c>
      <c r="AA12" s="6" t="s">
        <v>22</v>
      </c>
      <c r="AB12" s="6" t="s">
        <v>23</v>
      </c>
      <c r="AC12" s="6" t="s">
        <v>6</v>
      </c>
      <c r="AD12" s="6" t="s">
        <v>24</v>
      </c>
      <c r="AE12" s="6" t="s">
        <v>391</v>
      </c>
      <c r="AF12" s="13" t="s">
        <v>61</v>
      </c>
      <c r="AG12" s="13" t="s">
        <v>20</v>
      </c>
      <c r="AH12" s="13" t="s">
        <v>21</v>
      </c>
      <c r="AI12" s="13" t="s">
        <v>22</v>
      </c>
      <c r="AJ12" s="13" t="s">
        <v>23</v>
      </c>
      <c r="AK12" s="13" t="s">
        <v>6</v>
      </c>
      <c r="AL12" s="13" t="s">
        <v>24</v>
      </c>
      <c r="AM12" s="13" t="s">
        <v>391</v>
      </c>
      <c r="AN12" s="3"/>
      <c r="AO12" s="6" t="s">
        <v>48</v>
      </c>
      <c r="AP12" s="84" t="s">
        <v>49</v>
      </c>
      <c r="AQ12" s="84" t="s">
        <v>50</v>
      </c>
      <c r="AR12" s="84" t="s">
        <v>51</v>
      </c>
      <c r="AS12" s="84" t="s">
        <v>52</v>
      </c>
      <c r="AT12" s="84" t="s">
        <v>53</v>
      </c>
      <c r="AU12" s="84" t="s">
        <v>54</v>
      </c>
      <c r="AV12" s="84" t="s">
        <v>55</v>
      </c>
      <c r="AW12" s="84" t="s">
        <v>56</v>
      </c>
      <c r="AX12" s="84" t="s">
        <v>57</v>
      </c>
      <c r="AY12" s="84" t="s">
        <v>58</v>
      </c>
      <c r="AZ12" s="84" t="s">
        <v>239</v>
      </c>
      <c r="BA12" s="84" t="s">
        <v>240</v>
      </c>
      <c r="BB12" s="13" t="s">
        <v>48</v>
      </c>
      <c r="BC12" s="13" t="s">
        <v>49</v>
      </c>
      <c r="BD12" s="13" t="s">
        <v>50</v>
      </c>
      <c r="BE12" s="13" t="s">
        <v>51</v>
      </c>
      <c r="BF12" s="13" t="s">
        <v>52</v>
      </c>
      <c r="BG12" s="13" t="s">
        <v>53</v>
      </c>
      <c r="BH12" s="13" t="s">
        <v>54</v>
      </c>
      <c r="BI12" s="13" t="s">
        <v>55</v>
      </c>
      <c r="BJ12" s="13" t="s">
        <v>56</v>
      </c>
      <c r="BK12" s="13" t="s">
        <v>57</v>
      </c>
      <c r="BL12" s="13" t="s">
        <v>58</v>
      </c>
      <c r="BM12" s="13" t="s">
        <v>239</v>
      </c>
      <c r="BN12" s="13" t="s">
        <v>240</v>
      </c>
      <c r="BO12" s="3"/>
      <c r="BP12" s="73" t="s">
        <v>50</v>
      </c>
      <c r="BQ12" s="73" t="s">
        <v>52</v>
      </c>
      <c r="BR12" s="39" t="s">
        <v>50</v>
      </c>
      <c r="BS12" s="39" t="s">
        <v>52</v>
      </c>
      <c r="BT12" s="340"/>
      <c r="BU12" s="73" t="s">
        <v>68</v>
      </c>
      <c r="BV12" s="73" t="s">
        <v>69</v>
      </c>
    </row>
    <row r="13" spans="1:75" s="1" customFormat="1" ht="15.6" customHeight="1">
      <c r="A13" s="356" t="s">
        <v>801</v>
      </c>
      <c r="B13" s="19" t="s">
        <v>24</v>
      </c>
      <c r="C13" s="19">
        <v>5</v>
      </c>
      <c r="D13" s="107">
        <f>SUM(H13:V13)</f>
        <v>0</v>
      </c>
      <c r="E13" s="8">
        <v>965</v>
      </c>
      <c r="F13" s="8">
        <f>D13*E13*(100-$D$3)/100</f>
        <v>0</v>
      </c>
      <c r="G13" s="9"/>
      <c r="H13" s="344"/>
      <c r="I13" s="326"/>
      <c r="J13" s="308"/>
      <c r="K13" s="327"/>
      <c r="L13" s="311"/>
      <c r="M13" s="331"/>
      <c r="N13" s="328"/>
      <c r="O13" s="135"/>
      <c r="P13" s="19"/>
      <c r="Q13" s="398"/>
      <c r="R13" s="329"/>
      <c r="S13" s="399"/>
      <c r="T13" s="400"/>
      <c r="U13" s="325"/>
      <c r="V13" s="401"/>
      <c r="W13" s="9"/>
      <c r="X13" s="20"/>
      <c r="Y13" s="20"/>
      <c r="Z13" s="20"/>
      <c r="AA13" s="20"/>
      <c r="AB13" s="20"/>
      <c r="AC13" s="20"/>
      <c r="AD13" s="48">
        <f>AL13*$D13</f>
        <v>0</v>
      </c>
      <c r="AE13" s="20"/>
      <c r="AF13" s="48"/>
      <c r="AG13" s="48"/>
      <c r="AH13" s="48"/>
      <c r="AI13" s="48"/>
      <c r="AJ13" s="48"/>
      <c r="AK13" s="48"/>
      <c r="AL13" s="48">
        <v>5</v>
      </c>
      <c r="AM13" s="48"/>
      <c r="AN13" s="9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9"/>
      <c r="BP13" s="74">
        <f>BR13*D13</f>
        <v>0</v>
      </c>
      <c r="BQ13" s="74">
        <f>BS13*D13</f>
        <v>0</v>
      </c>
      <c r="BR13" s="74">
        <v>26</v>
      </c>
      <c r="BS13" s="74">
        <v>7</v>
      </c>
      <c r="BU13" s="98">
        <v>12.3</v>
      </c>
      <c r="BV13" s="98">
        <f>BU13*D13</f>
        <v>0</v>
      </c>
    </row>
    <row r="14" spans="1:75" s="1" customFormat="1" ht="15.6" customHeight="1">
      <c r="A14" s="333" t="s">
        <v>375</v>
      </c>
      <c r="B14" s="18" t="s">
        <v>24</v>
      </c>
      <c r="C14" s="19">
        <v>1</v>
      </c>
      <c r="D14" s="107">
        <f>SUM(H14:V14)</f>
        <v>0</v>
      </c>
      <c r="E14" s="8">
        <v>240</v>
      </c>
      <c r="F14" s="8">
        <f>D14*E14*(100-$D$3)/100</f>
        <v>0</v>
      </c>
      <c r="G14" s="9"/>
      <c r="H14" s="344"/>
      <c r="I14" s="326"/>
      <c r="J14" s="308"/>
      <c r="K14" s="327"/>
      <c r="L14" s="311"/>
      <c r="M14" s="331"/>
      <c r="N14" s="328"/>
      <c r="O14" s="135"/>
      <c r="P14" s="19"/>
      <c r="Q14" s="398"/>
      <c r="R14" s="329"/>
      <c r="S14" s="399"/>
      <c r="T14" s="400"/>
      <c r="U14" s="325"/>
      <c r="V14" s="401"/>
      <c r="W14" s="9"/>
      <c r="X14" s="20"/>
      <c r="Y14" s="20"/>
      <c r="Z14" s="20"/>
      <c r="AA14" s="20"/>
      <c r="AB14" s="20"/>
      <c r="AC14" s="20"/>
      <c r="AD14" s="48">
        <f>AL14*$D14</f>
        <v>0</v>
      </c>
      <c r="AE14" s="20"/>
      <c r="AF14" s="48"/>
      <c r="AG14" s="48"/>
      <c r="AH14" s="48"/>
      <c r="AI14" s="48"/>
      <c r="AJ14" s="48"/>
      <c r="AK14" s="48"/>
      <c r="AL14" s="48">
        <v>1</v>
      </c>
      <c r="AM14" s="48"/>
      <c r="AN14" s="3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3"/>
      <c r="BP14" s="51"/>
      <c r="BQ14" s="74">
        <f>BS14*D14</f>
        <v>0</v>
      </c>
      <c r="BR14" s="98"/>
      <c r="BS14" s="341">
        <v>10</v>
      </c>
      <c r="BT14" s="339"/>
      <c r="BU14" s="98">
        <v>5</v>
      </c>
      <c r="BV14" s="98">
        <f>BU14*D14</f>
        <v>0</v>
      </c>
    </row>
    <row r="15" spans="1:75" s="1" customFormat="1" ht="15.6" customHeight="1">
      <c r="A15" s="266" t="s">
        <v>804</v>
      </c>
      <c r="B15" s="18" t="s">
        <v>678</v>
      </c>
      <c r="C15" s="19">
        <v>4</v>
      </c>
      <c r="D15" s="107">
        <f>SUM(H15:V15)</f>
        <v>0</v>
      </c>
      <c r="E15" s="8">
        <v>850</v>
      </c>
      <c r="F15" s="8">
        <f>D15*E15*(100-$D$3)/100</f>
        <v>0</v>
      </c>
      <c r="G15" s="9"/>
      <c r="H15" s="344"/>
      <c r="I15" s="326"/>
      <c r="J15" s="308"/>
      <c r="K15" s="327"/>
      <c r="L15" s="311"/>
      <c r="M15" s="331"/>
      <c r="N15" s="328"/>
      <c r="O15" s="135"/>
      <c r="P15" s="19"/>
      <c r="Q15" s="398"/>
      <c r="R15" s="329"/>
      <c r="S15" s="399"/>
      <c r="T15" s="400"/>
      <c r="U15" s="325"/>
      <c r="V15" s="401"/>
      <c r="W15" s="9"/>
      <c r="X15" s="20"/>
      <c r="Y15" s="20"/>
      <c r="Z15" s="20"/>
      <c r="AA15" s="20"/>
      <c r="AB15" s="20"/>
      <c r="AC15" s="48">
        <f>AK15*$D15</f>
        <v>0</v>
      </c>
      <c r="AD15" s="48">
        <f>AL15*$D15</f>
        <v>0</v>
      </c>
      <c r="AE15" s="20"/>
      <c r="AF15" s="48"/>
      <c r="AG15" s="48"/>
      <c r="AH15" s="48"/>
      <c r="AI15" s="48"/>
      <c r="AJ15" s="48"/>
      <c r="AK15" s="48">
        <v>2</v>
      </c>
      <c r="AL15" s="48">
        <v>2</v>
      </c>
      <c r="AM15" s="48"/>
      <c r="AN15" s="3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21"/>
      <c r="BA15" s="21"/>
      <c r="BB15" s="21"/>
      <c r="BC15" s="21"/>
      <c r="BD15" s="21"/>
      <c r="BE15" s="21"/>
      <c r="BF15" s="21"/>
      <c r="BG15" s="21"/>
      <c r="BH15" s="21"/>
      <c r="BI15" s="21"/>
      <c r="BJ15" s="21"/>
      <c r="BK15" s="21"/>
      <c r="BL15" s="21"/>
      <c r="BM15" s="21"/>
      <c r="BN15" s="21"/>
      <c r="BO15" s="3"/>
      <c r="BP15" s="74">
        <f>BR15*D15</f>
        <v>0</v>
      </c>
      <c r="BQ15" s="51"/>
      <c r="BR15" s="74">
        <v>30</v>
      </c>
      <c r="BS15" s="74"/>
      <c r="BT15" s="340"/>
      <c r="BU15" s="98">
        <v>10.3</v>
      </c>
      <c r="BV15" s="98">
        <f>BU15*D15</f>
        <v>0</v>
      </c>
    </row>
    <row r="16" spans="1:75" s="1" customFormat="1" ht="15.6" customHeight="1">
      <c r="F16" s="109">
        <f>SUM(F13:F15)</f>
        <v>0</v>
      </c>
      <c r="G16" s="3"/>
      <c r="H16" s="7">
        <f t="shared" ref="H16:V16" si="2">SUM(H13:H15)</f>
        <v>0</v>
      </c>
      <c r="I16" s="7">
        <f t="shared" si="2"/>
        <v>0</v>
      </c>
      <c r="J16" s="7">
        <f t="shared" si="2"/>
        <v>0</v>
      </c>
      <c r="K16" s="7">
        <f t="shared" si="2"/>
        <v>0</v>
      </c>
      <c r="L16" s="7">
        <f t="shared" si="2"/>
        <v>0</v>
      </c>
      <c r="M16" s="7">
        <f t="shared" si="2"/>
        <v>0</v>
      </c>
      <c r="N16" s="7">
        <f t="shared" si="2"/>
        <v>0</v>
      </c>
      <c r="O16" s="7">
        <f t="shared" si="2"/>
        <v>0</v>
      </c>
      <c r="P16" s="7">
        <f t="shared" si="2"/>
        <v>0</v>
      </c>
      <c r="Q16" s="7">
        <f t="shared" si="2"/>
        <v>0</v>
      </c>
      <c r="R16" s="7">
        <f t="shared" si="2"/>
        <v>0</v>
      </c>
      <c r="S16" s="7">
        <f t="shared" si="2"/>
        <v>0</v>
      </c>
      <c r="T16" s="7">
        <f t="shared" si="2"/>
        <v>0</v>
      </c>
      <c r="U16" s="7">
        <f t="shared" si="2"/>
        <v>0</v>
      </c>
      <c r="V16" s="7">
        <f t="shared" si="2"/>
        <v>0</v>
      </c>
      <c r="W16" s="3"/>
      <c r="X16" s="21"/>
      <c r="Y16" s="21"/>
      <c r="Z16" s="21"/>
      <c r="AA16" s="21"/>
      <c r="AB16" s="21"/>
      <c r="AC16" s="13">
        <f>SUM(AC13:AC15)</f>
        <v>0</v>
      </c>
      <c r="AD16" s="13">
        <f>SUM(AD13:AD15)</f>
        <v>0</v>
      </c>
      <c r="AE16" s="21"/>
      <c r="AF16" s="21"/>
      <c r="AG16" s="21"/>
      <c r="AH16" s="21"/>
      <c r="AI16" s="21"/>
      <c r="AJ16" s="21"/>
      <c r="AK16" s="21"/>
      <c r="AL16" s="21"/>
      <c r="AM16" s="21"/>
      <c r="AN16" s="3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3"/>
      <c r="BP16" s="13">
        <f t="shared" ref="BP16" si="3">SUM(BP13:BP15)</f>
        <v>0</v>
      </c>
      <c r="BQ16" s="13">
        <f>SUM(BQ13:BQ15)</f>
        <v>0</v>
      </c>
      <c r="BR16" s="51"/>
      <c r="BS16" s="51"/>
      <c r="BT16" s="340"/>
      <c r="BU16" s="51"/>
      <c r="BV16" s="13">
        <f>SUM(BV13:BV15)</f>
        <v>0</v>
      </c>
    </row>
    <row r="17" spans="1:74" s="1" customFormat="1" ht="15.6" customHeight="1">
      <c r="A17" s="28" t="s">
        <v>325</v>
      </c>
      <c r="B17" s="522"/>
      <c r="C17" s="523"/>
      <c r="D17" s="523"/>
      <c r="E17" s="523"/>
      <c r="F17" s="523"/>
      <c r="G17" s="3"/>
      <c r="H17" s="16"/>
      <c r="I17" s="16"/>
      <c r="J17" s="16"/>
      <c r="K17" s="16"/>
      <c r="L17" s="16"/>
      <c r="M17" s="16"/>
      <c r="N17" s="16"/>
      <c r="O17" s="17"/>
      <c r="P17" s="77"/>
      <c r="Q17" s="16"/>
      <c r="R17" s="16"/>
      <c r="S17" s="16"/>
      <c r="T17" s="16"/>
      <c r="U17" s="16"/>
      <c r="V17" s="16"/>
      <c r="W17" s="3"/>
      <c r="X17" s="6"/>
      <c r="Y17" s="6"/>
      <c r="Z17" s="6"/>
      <c r="AA17" s="6"/>
      <c r="AB17" s="6"/>
      <c r="AC17" s="6"/>
      <c r="AD17" s="6"/>
      <c r="AE17" s="6"/>
      <c r="AF17" s="13"/>
      <c r="AG17" s="13"/>
      <c r="AH17" s="13"/>
      <c r="AI17" s="13"/>
      <c r="AJ17" s="13"/>
      <c r="AK17" s="13"/>
      <c r="AL17" s="48"/>
      <c r="AM17" s="13"/>
      <c r="AN17" s="3"/>
      <c r="AO17" s="6"/>
      <c r="AP17" s="84"/>
      <c r="AQ17" s="84"/>
      <c r="AR17" s="84"/>
      <c r="AS17" s="84"/>
      <c r="AT17" s="84"/>
      <c r="AU17" s="84"/>
      <c r="AV17" s="84"/>
      <c r="AW17" s="84"/>
      <c r="AX17" s="84"/>
      <c r="AY17" s="84"/>
      <c r="AZ17" s="84"/>
      <c r="BA17" s="84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3"/>
      <c r="BP17" s="73" t="s">
        <v>50</v>
      </c>
      <c r="BQ17" s="73" t="s">
        <v>52</v>
      </c>
      <c r="BR17" s="39" t="s">
        <v>50</v>
      </c>
      <c r="BS17" s="39" t="s">
        <v>52</v>
      </c>
      <c r="BT17" s="392"/>
      <c r="BU17" s="73"/>
      <c r="BV17" s="73"/>
    </row>
    <row r="18" spans="1:74" s="1" customFormat="1" ht="15.6" customHeight="1">
      <c r="A18" s="357" t="s">
        <v>1165</v>
      </c>
      <c r="B18" s="19" t="s">
        <v>6</v>
      </c>
      <c r="C18" s="19">
        <v>1</v>
      </c>
      <c r="D18" s="107">
        <f>SUM(H18:V18)</f>
        <v>0</v>
      </c>
      <c r="E18" s="8">
        <v>130</v>
      </c>
      <c r="F18" s="8">
        <f>D18*E18*(100-$D$3)/100</f>
        <v>0</v>
      </c>
      <c r="G18" s="9"/>
      <c r="H18" s="344"/>
      <c r="I18" s="326"/>
      <c r="J18" s="308"/>
      <c r="K18" s="327"/>
      <c r="L18" s="311"/>
      <c r="M18" s="331"/>
      <c r="N18" s="328"/>
      <c r="O18" s="135"/>
      <c r="P18" s="19"/>
      <c r="Q18" s="398"/>
      <c r="R18" s="329"/>
      <c r="S18" s="399"/>
      <c r="T18" s="400"/>
      <c r="U18" s="325"/>
      <c r="V18" s="401"/>
      <c r="W18" s="9"/>
      <c r="X18" s="20"/>
      <c r="Y18" s="20"/>
      <c r="Z18" s="20"/>
      <c r="AA18" s="20"/>
      <c r="AB18" s="20"/>
      <c r="AC18" s="48">
        <f>AK18*$D18</f>
        <v>0</v>
      </c>
      <c r="AD18" s="20"/>
      <c r="AE18" s="20"/>
      <c r="AF18" s="48"/>
      <c r="AG18" s="48"/>
      <c r="AH18" s="48"/>
      <c r="AI18" s="48"/>
      <c r="AJ18" s="48"/>
      <c r="AK18" s="48">
        <v>1</v>
      </c>
      <c r="AL18" s="48"/>
      <c r="AM18" s="48"/>
      <c r="AN18" s="9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9"/>
      <c r="BP18" s="74">
        <f t="shared" ref="BP18:BP35" si="4">BR18*D18</f>
        <v>0</v>
      </c>
      <c r="BQ18" s="51"/>
      <c r="BR18" s="74">
        <v>4</v>
      </c>
      <c r="BS18" s="74"/>
      <c r="BU18" s="98">
        <v>0.81</v>
      </c>
      <c r="BV18" s="98">
        <f t="shared" ref="BV18:BV36" si="5">BU18*D18</f>
        <v>0</v>
      </c>
    </row>
    <row r="19" spans="1:74" s="1" customFormat="1" ht="15.6" customHeight="1">
      <c r="A19" s="357" t="s">
        <v>1166</v>
      </c>
      <c r="B19" s="19" t="s">
        <v>6</v>
      </c>
      <c r="C19" s="19">
        <v>1</v>
      </c>
      <c r="D19" s="107">
        <f t="shared" ref="D18:D35" si="6">SUM(H19:V19)</f>
        <v>0</v>
      </c>
      <c r="E19" s="8">
        <v>130</v>
      </c>
      <c r="F19" s="8">
        <f t="shared" ref="F19:F36" si="7">D19*E19*(100-$D$3)/100</f>
        <v>0</v>
      </c>
      <c r="G19" s="9"/>
      <c r="H19" s="344"/>
      <c r="I19" s="326"/>
      <c r="J19" s="308"/>
      <c r="K19" s="327"/>
      <c r="L19" s="311"/>
      <c r="M19" s="331"/>
      <c r="N19" s="328"/>
      <c r="O19" s="135"/>
      <c r="P19" s="19"/>
      <c r="Q19" s="398"/>
      <c r="R19" s="329"/>
      <c r="S19" s="399"/>
      <c r="T19" s="400"/>
      <c r="U19" s="325"/>
      <c r="V19" s="401"/>
      <c r="W19" s="9"/>
      <c r="X19" s="20"/>
      <c r="Y19" s="20"/>
      <c r="Z19" s="20"/>
      <c r="AA19" s="20"/>
      <c r="AB19" s="20"/>
      <c r="AC19" s="48">
        <f t="shared" ref="AC19:AC33" si="8">AK19*$D19</f>
        <v>0</v>
      </c>
      <c r="AD19" s="20"/>
      <c r="AE19" s="20"/>
      <c r="AF19" s="48"/>
      <c r="AG19" s="48"/>
      <c r="AH19" s="48"/>
      <c r="AI19" s="48"/>
      <c r="AJ19" s="48"/>
      <c r="AK19" s="48">
        <v>1</v>
      </c>
      <c r="AL19" s="48"/>
      <c r="AM19" s="48"/>
      <c r="AN19" s="9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/>
      <c r="BG19" s="21"/>
      <c r="BH19" s="21"/>
      <c r="BI19" s="21"/>
      <c r="BJ19" s="21"/>
      <c r="BK19" s="21"/>
      <c r="BL19" s="21"/>
      <c r="BM19" s="21"/>
      <c r="BN19" s="21"/>
      <c r="BO19" s="9"/>
      <c r="BP19" s="74">
        <f t="shared" si="4"/>
        <v>0</v>
      </c>
      <c r="BQ19" s="51"/>
      <c r="BR19" s="74">
        <v>4</v>
      </c>
      <c r="BS19" s="74"/>
      <c r="BU19" s="98">
        <v>0.8</v>
      </c>
      <c r="BV19" s="98">
        <f t="shared" si="5"/>
        <v>0</v>
      </c>
    </row>
    <row r="20" spans="1:74" s="1" customFormat="1" ht="15.6" customHeight="1">
      <c r="A20" s="357" t="s">
        <v>1167</v>
      </c>
      <c r="B20" s="19" t="s">
        <v>6</v>
      </c>
      <c r="C20" s="19">
        <v>1</v>
      </c>
      <c r="D20" s="107">
        <f t="shared" si="6"/>
        <v>0</v>
      </c>
      <c r="E20" s="30">
        <v>130</v>
      </c>
      <c r="F20" s="8">
        <f t="shared" si="7"/>
        <v>0</v>
      </c>
      <c r="G20" s="9"/>
      <c r="H20" s="344"/>
      <c r="I20" s="326"/>
      <c r="J20" s="308"/>
      <c r="K20" s="327"/>
      <c r="L20" s="311"/>
      <c r="M20" s="331"/>
      <c r="N20" s="328"/>
      <c r="O20" s="135"/>
      <c r="P20" s="19"/>
      <c r="Q20" s="398"/>
      <c r="R20" s="329"/>
      <c r="S20" s="399"/>
      <c r="T20" s="400"/>
      <c r="U20" s="325"/>
      <c r="V20" s="401"/>
      <c r="W20" s="9"/>
      <c r="X20" s="20"/>
      <c r="Y20" s="20"/>
      <c r="Z20" s="20"/>
      <c r="AA20" s="20"/>
      <c r="AB20" s="20"/>
      <c r="AC20" s="48">
        <f t="shared" si="8"/>
        <v>0</v>
      </c>
      <c r="AD20" s="20"/>
      <c r="AE20" s="20"/>
      <c r="AF20" s="48"/>
      <c r="AG20" s="48"/>
      <c r="AH20" s="48"/>
      <c r="AI20" s="48"/>
      <c r="AJ20" s="48"/>
      <c r="AK20" s="48">
        <v>1</v>
      </c>
      <c r="AL20" s="48"/>
      <c r="AM20" s="48"/>
      <c r="AN20" s="9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9"/>
      <c r="BP20" s="74">
        <f t="shared" si="4"/>
        <v>0</v>
      </c>
      <c r="BQ20" s="51"/>
      <c r="BR20" s="74">
        <v>4</v>
      </c>
      <c r="BS20" s="74"/>
      <c r="BU20" s="98">
        <v>0.87</v>
      </c>
      <c r="BV20" s="98">
        <f t="shared" si="5"/>
        <v>0</v>
      </c>
    </row>
    <row r="21" spans="1:74" s="1" customFormat="1" ht="15.6" customHeight="1">
      <c r="A21" s="357" t="s">
        <v>1168</v>
      </c>
      <c r="B21" s="19" t="s">
        <v>6</v>
      </c>
      <c r="C21" s="19">
        <v>1</v>
      </c>
      <c r="D21" s="107">
        <f t="shared" si="6"/>
        <v>0</v>
      </c>
      <c r="E21" s="30">
        <v>130</v>
      </c>
      <c r="F21" s="8">
        <f t="shared" si="7"/>
        <v>0</v>
      </c>
      <c r="G21" s="9"/>
      <c r="H21" s="344"/>
      <c r="I21" s="326"/>
      <c r="J21" s="308"/>
      <c r="K21" s="327"/>
      <c r="L21" s="311"/>
      <c r="M21" s="331"/>
      <c r="N21" s="328"/>
      <c r="O21" s="135"/>
      <c r="P21" s="19"/>
      <c r="Q21" s="398"/>
      <c r="R21" s="329"/>
      <c r="S21" s="399"/>
      <c r="T21" s="400"/>
      <c r="U21" s="325"/>
      <c r="V21" s="401"/>
      <c r="W21" s="9"/>
      <c r="X21" s="20"/>
      <c r="Y21" s="20"/>
      <c r="Z21" s="20"/>
      <c r="AA21" s="20"/>
      <c r="AB21" s="20"/>
      <c r="AC21" s="48">
        <f t="shared" si="8"/>
        <v>0</v>
      </c>
      <c r="AD21" s="20"/>
      <c r="AE21" s="20"/>
      <c r="AF21" s="48"/>
      <c r="AG21" s="48"/>
      <c r="AH21" s="48"/>
      <c r="AI21" s="48"/>
      <c r="AJ21" s="48"/>
      <c r="AK21" s="48">
        <v>1</v>
      </c>
      <c r="AL21" s="48"/>
      <c r="AM21" s="48"/>
      <c r="AN21" s="9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9"/>
      <c r="BP21" s="74">
        <f t="shared" si="4"/>
        <v>0</v>
      </c>
      <c r="BQ21" s="51"/>
      <c r="BR21" s="74">
        <v>4</v>
      </c>
      <c r="BS21" s="74"/>
      <c r="BU21" s="98">
        <v>0.85</v>
      </c>
      <c r="BV21" s="98">
        <f t="shared" si="5"/>
        <v>0</v>
      </c>
    </row>
    <row r="22" spans="1:74" s="1" customFormat="1" ht="15.6" customHeight="1">
      <c r="A22" s="357" t="s">
        <v>1169</v>
      </c>
      <c r="B22" s="19" t="s">
        <v>6</v>
      </c>
      <c r="C22" s="19">
        <v>1</v>
      </c>
      <c r="D22" s="107">
        <f t="shared" si="6"/>
        <v>0</v>
      </c>
      <c r="E22" s="30">
        <v>135</v>
      </c>
      <c r="F22" s="8">
        <f t="shared" si="7"/>
        <v>0</v>
      </c>
      <c r="G22" s="9"/>
      <c r="H22" s="344"/>
      <c r="I22" s="326"/>
      <c r="J22" s="308"/>
      <c r="K22" s="327"/>
      <c r="L22" s="311"/>
      <c r="M22" s="331"/>
      <c r="N22" s="328"/>
      <c r="O22" s="135"/>
      <c r="P22" s="19"/>
      <c r="Q22" s="398"/>
      <c r="R22" s="329"/>
      <c r="S22" s="399"/>
      <c r="T22" s="400"/>
      <c r="U22" s="325"/>
      <c r="V22" s="401"/>
      <c r="W22" s="9"/>
      <c r="X22" s="20"/>
      <c r="Y22" s="20"/>
      <c r="Z22" s="20"/>
      <c r="AA22" s="20"/>
      <c r="AB22" s="20"/>
      <c r="AC22" s="48">
        <f t="shared" si="8"/>
        <v>0</v>
      </c>
      <c r="AD22" s="20"/>
      <c r="AE22" s="20"/>
      <c r="AF22" s="48"/>
      <c r="AG22" s="48"/>
      <c r="AH22" s="48"/>
      <c r="AI22" s="48"/>
      <c r="AJ22" s="48"/>
      <c r="AK22" s="48">
        <v>1</v>
      </c>
      <c r="AL22" s="48"/>
      <c r="AM22" s="48"/>
      <c r="AN22" s="9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9"/>
      <c r="BP22" s="74">
        <f t="shared" si="4"/>
        <v>0</v>
      </c>
      <c r="BQ22" s="51"/>
      <c r="BR22" s="74">
        <v>4</v>
      </c>
      <c r="BS22" s="74"/>
      <c r="BU22" s="98">
        <v>0.94</v>
      </c>
      <c r="BV22" s="98">
        <f t="shared" si="5"/>
        <v>0</v>
      </c>
    </row>
    <row r="23" spans="1:74" s="1" customFormat="1" ht="15.6" customHeight="1">
      <c r="A23" s="357" t="s">
        <v>1170</v>
      </c>
      <c r="B23" s="19" t="s">
        <v>6</v>
      </c>
      <c r="C23" s="19">
        <v>1</v>
      </c>
      <c r="D23" s="107">
        <f t="shared" si="6"/>
        <v>0</v>
      </c>
      <c r="E23" s="30">
        <v>135</v>
      </c>
      <c r="F23" s="8">
        <f t="shared" si="7"/>
        <v>0</v>
      </c>
      <c r="G23" s="9"/>
      <c r="H23" s="344"/>
      <c r="I23" s="326"/>
      <c r="J23" s="308"/>
      <c r="K23" s="327"/>
      <c r="L23" s="311"/>
      <c r="M23" s="331"/>
      <c r="N23" s="328"/>
      <c r="O23" s="135"/>
      <c r="P23" s="19"/>
      <c r="Q23" s="398"/>
      <c r="R23" s="329"/>
      <c r="S23" s="399"/>
      <c r="T23" s="400"/>
      <c r="U23" s="325"/>
      <c r="V23" s="401"/>
      <c r="W23" s="9"/>
      <c r="X23" s="20"/>
      <c r="Y23" s="20"/>
      <c r="Z23" s="20"/>
      <c r="AA23" s="20"/>
      <c r="AB23" s="20"/>
      <c r="AC23" s="48">
        <f t="shared" si="8"/>
        <v>0</v>
      </c>
      <c r="AD23" s="20"/>
      <c r="AE23" s="20"/>
      <c r="AF23" s="48"/>
      <c r="AG23" s="48"/>
      <c r="AH23" s="48"/>
      <c r="AI23" s="48"/>
      <c r="AJ23" s="48"/>
      <c r="AK23" s="48">
        <v>1</v>
      </c>
      <c r="AL23" s="48"/>
      <c r="AM23" s="48"/>
      <c r="AN23" s="9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9"/>
      <c r="BP23" s="74">
        <f t="shared" si="4"/>
        <v>0</v>
      </c>
      <c r="BQ23" s="51"/>
      <c r="BR23" s="74">
        <v>4</v>
      </c>
      <c r="BS23" s="74"/>
      <c r="BU23" s="98">
        <v>0.91</v>
      </c>
      <c r="BV23" s="98">
        <f t="shared" si="5"/>
        <v>0</v>
      </c>
    </row>
    <row r="24" spans="1:74" s="1" customFormat="1" ht="15.6" customHeight="1">
      <c r="A24" s="357" t="s">
        <v>1171</v>
      </c>
      <c r="B24" s="19" t="s">
        <v>6</v>
      </c>
      <c r="C24" s="19">
        <v>1</v>
      </c>
      <c r="D24" s="107">
        <f t="shared" si="6"/>
        <v>0</v>
      </c>
      <c r="E24" s="30">
        <v>135</v>
      </c>
      <c r="F24" s="8">
        <f t="shared" si="7"/>
        <v>0</v>
      </c>
      <c r="G24" s="9"/>
      <c r="H24" s="344"/>
      <c r="I24" s="326"/>
      <c r="J24" s="308"/>
      <c r="K24" s="327"/>
      <c r="L24" s="311"/>
      <c r="M24" s="331"/>
      <c r="N24" s="328"/>
      <c r="O24" s="135"/>
      <c r="P24" s="19"/>
      <c r="Q24" s="398"/>
      <c r="R24" s="329"/>
      <c r="S24" s="399"/>
      <c r="T24" s="400"/>
      <c r="U24" s="325"/>
      <c r="V24" s="401"/>
      <c r="W24" s="9"/>
      <c r="X24" s="20"/>
      <c r="Y24" s="20"/>
      <c r="Z24" s="20"/>
      <c r="AA24" s="20"/>
      <c r="AB24" s="20"/>
      <c r="AC24" s="48">
        <f t="shared" si="8"/>
        <v>0</v>
      </c>
      <c r="AD24" s="20"/>
      <c r="AE24" s="20"/>
      <c r="AF24" s="48"/>
      <c r="AG24" s="48"/>
      <c r="AH24" s="48"/>
      <c r="AI24" s="48"/>
      <c r="AJ24" s="48"/>
      <c r="AK24" s="48">
        <v>1</v>
      </c>
      <c r="AL24" s="48"/>
      <c r="AM24" s="48"/>
      <c r="AN24" s="9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9"/>
      <c r="BP24" s="74">
        <f t="shared" si="4"/>
        <v>0</v>
      </c>
      <c r="BQ24" s="51"/>
      <c r="BR24" s="74">
        <v>4</v>
      </c>
      <c r="BS24" s="74"/>
      <c r="BU24" s="98">
        <v>0.95</v>
      </c>
      <c r="BV24" s="98">
        <f t="shared" si="5"/>
        <v>0</v>
      </c>
    </row>
    <row r="25" spans="1:74" s="1" customFormat="1" ht="15.6" customHeight="1">
      <c r="A25" s="357" t="s">
        <v>1172</v>
      </c>
      <c r="B25" s="19" t="s">
        <v>6</v>
      </c>
      <c r="C25" s="19">
        <v>1</v>
      </c>
      <c r="D25" s="107">
        <f t="shared" si="6"/>
        <v>0</v>
      </c>
      <c r="E25" s="30">
        <v>135</v>
      </c>
      <c r="F25" s="8">
        <f t="shared" si="7"/>
        <v>0</v>
      </c>
      <c r="G25" s="9"/>
      <c r="H25" s="344"/>
      <c r="I25" s="326"/>
      <c r="J25" s="308"/>
      <c r="K25" s="327"/>
      <c r="L25" s="311"/>
      <c r="M25" s="331"/>
      <c r="N25" s="328"/>
      <c r="O25" s="135"/>
      <c r="P25" s="19"/>
      <c r="Q25" s="398"/>
      <c r="R25" s="329"/>
      <c r="S25" s="399"/>
      <c r="T25" s="400"/>
      <c r="U25" s="325"/>
      <c r="V25" s="401"/>
      <c r="W25" s="9"/>
      <c r="X25" s="20"/>
      <c r="Y25" s="20"/>
      <c r="Z25" s="20"/>
      <c r="AA25" s="20"/>
      <c r="AB25" s="20"/>
      <c r="AC25" s="48">
        <f t="shared" si="8"/>
        <v>0</v>
      </c>
      <c r="AD25" s="20"/>
      <c r="AE25" s="20"/>
      <c r="AF25" s="48"/>
      <c r="AG25" s="48"/>
      <c r="AH25" s="48"/>
      <c r="AI25" s="48"/>
      <c r="AJ25" s="48"/>
      <c r="AK25" s="48">
        <v>1</v>
      </c>
      <c r="AL25" s="48"/>
      <c r="AM25" s="48"/>
      <c r="AN25" s="9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9"/>
      <c r="BP25" s="74">
        <f t="shared" si="4"/>
        <v>0</v>
      </c>
      <c r="BQ25" s="51"/>
      <c r="BR25" s="74">
        <v>4</v>
      </c>
      <c r="BS25" s="74"/>
      <c r="BU25" s="98">
        <v>0.93</v>
      </c>
      <c r="BV25" s="98">
        <f t="shared" si="5"/>
        <v>0</v>
      </c>
    </row>
    <row r="26" spans="1:74" s="1" customFormat="1" ht="15.6" customHeight="1">
      <c r="A26" s="357" t="s">
        <v>1163</v>
      </c>
      <c r="B26" s="19" t="s">
        <v>6</v>
      </c>
      <c r="C26" s="19">
        <v>8</v>
      </c>
      <c r="D26" s="107">
        <f t="shared" si="6"/>
        <v>0</v>
      </c>
      <c r="E26" s="30">
        <v>1010</v>
      </c>
      <c r="F26" s="8">
        <f t="shared" si="7"/>
        <v>0</v>
      </c>
      <c r="G26" s="9"/>
      <c r="H26" s="344"/>
      <c r="I26" s="326"/>
      <c r="J26" s="308"/>
      <c r="K26" s="327"/>
      <c r="L26" s="311"/>
      <c r="M26" s="331"/>
      <c r="N26" s="328"/>
      <c r="O26" s="135"/>
      <c r="P26" s="19"/>
      <c r="Q26" s="398"/>
      <c r="R26" s="329"/>
      <c r="S26" s="399"/>
      <c r="T26" s="400"/>
      <c r="U26" s="325"/>
      <c r="V26" s="401"/>
      <c r="W26" s="9"/>
      <c r="X26" s="20"/>
      <c r="Y26" s="20"/>
      <c r="Z26" s="20"/>
      <c r="AA26" s="20"/>
      <c r="AB26" s="20"/>
      <c r="AC26" s="48">
        <f t="shared" si="8"/>
        <v>0</v>
      </c>
      <c r="AD26" s="20"/>
      <c r="AE26" s="20"/>
      <c r="AF26" s="48"/>
      <c r="AG26" s="48"/>
      <c r="AH26" s="48"/>
      <c r="AI26" s="48"/>
      <c r="AJ26" s="48"/>
      <c r="AK26" s="48">
        <v>8</v>
      </c>
      <c r="AL26" s="48"/>
      <c r="AM26" s="48"/>
      <c r="AN26" s="9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9"/>
      <c r="BP26" s="74">
        <f t="shared" si="4"/>
        <v>0</v>
      </c>
      <c r="BQ26" s="51"/>
      <c r="BR26" s="74">
        <v>32</v>
      </c>
      <c r="BS26" s="74"/>
      <c r="BU26" s="98">
        <v>7.06</v>
      </c>
      <c r="BV26" s="98">
        <f t="shared" si="5"/>
        <v>0</v>
      </c>
    </row>
    <row r="27" spans="1:74" s="1" customFormat="1" ht="15.6" customHeight="1">
      <c r="A27" s="417" t="s">
        <v>1155</v>
      </c>
      <c r="B27" s="19" t="s">
        <v>6</v>
      </c>
      <c r="C27" s="19">
        <v>1</v>
      </c>
      <c r="D27" s="107">
        <f t="shared" si="6"/>
        <v>0</v>
      </c>
      <c r="E27" s="30">
        <v>150</v>
      </c>
      <c r="F27" s="8">
        <f t="shared" si="7"/>
        <v>0</v>
      </c>
      <c r="G27" s="9"/>
      <c r="H27" s="344"/>
      <c r="I27" s="326"/>
      <c r="J27" s="308"/>
      <c r="K27" s="327"/>
      <c r="L27" s="311"/>
      <c r="M27" s="331"/>
      <c r="N27" s="328"/>
      <c r="O27" s="135"/>
      <c r="P27" s="19"/>
      <c r="Q27" s="398"/>
      <c r="R27" s="329"/>
      <c r="S27" s="399"/>
      <c r="T27" s="400"/>
      <c r="U27" s="325"/>
      <c r="V27" s="401"/>
      <c r="W27" s="9"/>
      <c r="X27" s="20"/>
      <c r="Y27" s="20"/>
      <c r="Z27" s="20"/>
      <c r="AA27" s="20"/>
      <c r="AB27" s="20"/>
      <c r="AC27" s="48">
        <f t="shared" si="8"/>
        <v>0</v>
      </c>
      <c r="AD27" s="20"/>
      <c r="AE27" s="20"/>
      <c r="AF27" s="48"/>
      <c r="AG27" s="48"/>
      <c r="AH27" s="48"/>
      <c r="AI27" s="48"/>
      <c r="AJ27" s="48"/>
      <c r="AK27" s="48">
        <v>1</v>
      </c>
      <c r="AL27" s="48"/>
      <c r="AM27" s="48"/>
      <c r="AN27" s="9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21"/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9"/>
      <c r="BP27" s="74">
        <f t="shared" si="4"/>
        <v>0</v>
      </c>
      <c r="BQ27" s="51"/>
      <c r="BR27" s="74">
        <v>4</v>
      </c>
      <c r="BS27" s="74"/>
      <c r="BU27" s="98">
        <v>0.81</v>
      </c>
      <c r="BV27" s="98">
        <f t="shared" si="5"/>
        <v>0</v>
      </c>
    </row>
    <row r="28" spans="1:74" s="1" customFormat="1" ht="15.6" customHeight="1">
      <c r="A28" s="417" t="s">
        <v>1156</v>
      </c>
      <c r="B28" s="19" t="s">
        <v>6</v>
      </c>
      <c r="C28" s="19">
        <v>1</v>
      </c>
      <c r="D28" s="107">
        <f t="shared" si="6"/>
        <v>0</v>
      </c>
      <c r="E28" s="30">
        <v>150</v>
      </c>
      <c r="F28" s="8">
        <f t="shared" si="7"/>
        <v>0</v>
      </c>
      <c r="G28" s="9"/>
      <c r="H28" s="344"/>
      <c r="I28" s="326"/>
      <c r="J28" s="308"/>
      <c r="K28" s="327"/>
      <c r="L28" s="311"/>
      <c r="M28" s="331"/>
      <c r="N28" s="328"/>
      <c r="O28" s="135"/>
      <c r="P28" s="19"/>
      <c r="Q28" s="398"/>
      <c r="R28" s="329"/>
      <c r="S28" s="399"/>
      <c r="T28" s="400"/>
      <c r="U28" s="325"/>
      <c r="V28" s="401"/>
      <c r="W28" s="9"/>
      <c r="X28" s="20"/>
      <c r="Y28" s="20"/>
      <c r="Z28" s="20"/>
      <c r="AA28" s="20"/>
      <c r="AB28" s="20"/>
      <c r="AC28" s="48">
        <f t="shared" si="8"/>
        <v>0</v>
      </c>
      <c r="AD28" s="20"/>
      <c r="AE28" s="20"/>
      <c r="AF28" s="48"/>
      <c r="AG28" s="48"/>
      <c r="AH28" s="48"/>
      <c r="AI28" s="48"/>
      <c r="AJ28" s="48"/>
      <c r="AK28" s="48">
        <v>1</v>
      </c>
      <c r="AL28" s="48"/>
      <c r="AM28" s="48"/>
      <c r="AN28" s="9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9"/>
      <c r="BP28" s="74">
        <f t="shared" si="4"/>
        <v>0</v>
      </c>
      <c r="BQ28" s="51"/>
      <c r="BR28" s="74">
        <v>4</v>
      </c>
      <c r="BS28" s="74"/>
      <c r="BU28" s="98">
        <v>0.8</v>
      </c>
      <c r="BV28" s="98">
        <f t="shared" si="5"/>
        <v>0</v>
      </c>
    </row>
    <row r="29" spans="1:74" s="1" customFormat="1" ht="15.6" customHeight="1">
      <c r="A29" s="417" t="s">
        <v>1157</v>
      </c>
      <c r="B29" s="19" t="s">
        <v>6</v>
      </c>
      <c r="C29" s="19">
        <v>1</v>
      </c>
      <c r="D29" s="107">
        <f t="shared" si="6"/>
        <v>0</v>
      </c>
      <c r="E29" s="30">
        <v>150</v>
      </c>
      <c r="F29" s="8">
        <f t="shared" si="7"/>
        <v>0</v>
      </c>
      <c r="G29" s="9"/>
      <c r="H29" s="344"/>
      <c r="I29" s="326"/>
      <c r="J29" s="308"/>
      <c r="K29" s="327"/>
      <c r="L29" s="311"/>
      <c r="M29" s="331"/>
      <c r="N29" s="328"/>
      <c r="O29" s="135"/>
      <c r="P29" s="19"/>
      <c r="Q29" s="398"/>
      <c r="R29" s="329"/>
      <c r="S29" s="399"/>
      <c r="T29" s="400"/>
      <c r="U29" s="325"/>
      <c r="V29" s="401"/>
      <c r="W29" s="9"/>
      <c r="X29" s="20"/>
      <c r="Y29" s="20"/>
      <c r="Z29" s="20"/>
      <c r="AA29" s="20"/>
      <c r="AB29" s="20"/>
      <c r="AC29" s="48">
        <f t="shared" si="8"/>
        <v>0</v>
      </c>
      <c r="AD29" s="20"/>
      <c r="AE29" s="20"/>
      <c r="AF29" s="48"/>
      <c r="AG29" s="48"/>
      <c r="AH29" s="48"/>
      <c r="AI29" s="48"/>
      <c r="AJ29" s="48"/>
      <c r="AK29" s="48">
        <v>1</v>
      </c>
      <c r="AL29" s="48"/>
      <c r="AM29" s="48"/>
      <c r="AN29" s="9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1"/>
      <c r="BE29" s="21"/>
      <c r="BF29" s="21"/>
      <c r="BG29" s="21"/>
      <c r="BH29" s="21"/>
      <c r="BI29" s="21"/>
      <c r="BJ29" s="21"/>
      <c r="BK29" s="21"/>
      <c r="BL29" s="21"/>
      <c r="BM29" s="21"/>
      <c r="BN29" s="21"/>
      <c r="BO29" s="9"/>
      <c r="BP29" s="74">
        <f t="shared" si="4"/>
        <v>0</v>
      </c>
      <c r="BQ29" s="51"/>
      <c r="BR29" s="74">
        <v>4</v>
      </c>
      <c r="BS29" s="74"/>
      <c r="BU29" s="98">
        <v>0.87</v>
      </c>
      <c r="BV29" s="98">
        <f t="shared" si="5"/>
        <v>0</v>
      </c>
    </row>
    <row r="30" spans="1:74" s="1" customFormat="1" ht="15.6" customHeight="1">
      <c r="A30" s="417" t="s">
        <v>1158</v>
      </c>
      <c r="B30" s="19" t="s">
        <v>6</v>
      </c>
      <c r="C30" s="19">
        <v>1</v>
      </c>
      <c r="D30" s="107">
        <f t="shared" si="6"/>
        <v>0</v>
      </c>
      <c r="E30" s="8">
        <v>150</v>
      </c>
      <c r="F30" s="8">
        <f t="shared" si="7"/>
        <v>0</v>
      </c>
      <c r="G30" s="9"/>
      <c r="H30" s="344"/>
      <c r="I30" s="326"/>
      <c r="J30" s="308"/>
      <c r="K30" s="327"/>
      <c r="L30" s="311"/>
      <c r="M30" s="331"/>
      <c r="N30" s="328"/>
      <c r="O30" s="135"/>
      <c r="P30" s="19"/>
      <c r="Q30" s="398"/>
      <c r="R30" s="329"/>
      <c r="S30" s="399"/>
      <c r="T30" s="400"/>
      <c r="U30" s="325"/>
      <c r="V30" s="401"/>
      <c r="W30" s="9"/>
      <c r="X30" s="20"/>
      <c r="Y30" s="20"/>
      <c r="Z30" s="20"/>
      <c r="AA30" s="20"/>
      <c r="AB30" s="20"/>
      <c r="AC30" s="48">
        <f t="shared" si="8"/>
        <v>0</v>
      </c>
      <c r="AD30" s="20"/>
      <c r="AE30" s="20"/>
      <c r="AF30" s="48"/>
      <c r="AG30" s="48"/>
      <c r="AH30" s="48"/>
      <c r="AI30" s="48"/>
      <c r="AJ30" s="48"/>
      <c r="AK30" s="48">
        <v>1</v>
      </c>
      <c r="AL30" s="48"/>
      <c r="AM30" s="48"/>
      <c r="AN30" s="3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3"/>
      <c r="BP30" s="74">
        <f t="shared" si="4"/>
        <v>0</v>
      </c>
      <c r="BQ30" s="51"/>
      <c r="BR30" s="74">
        <v>4</v>
      </c>
      <c r="BS30" s="74"/>
      <c r="BT30" s="340"/>
      <c r="BU30" s="98">
        <v>0.85</v>
      </c>
      <c r="BV30" s="98">
        <f t="shared" si="5"/>
        <v>0</v>
      </c>
    </row>
    <row r="31" spans="1:74" s="1" customFormat="1" ht="15.6" customHeight="1">
      <c r="A31" s="417" t="s">
        <v>1159</v>
      </c>
      <c r="B31" s="19" t="s">
        <v>6</v>
      </c>
      <c r="C31" s="19">
        <v>1</v>
      </c>
      <c r="D31" s="107">
        <f t="shared" si="6"/>
        <v>0</v>
      </c>
      <c r="E31" s="8">
        <v>155</v>
      </c>
      <c r="F31" s="8">
        <f t="shared" si="7"/>
        <v>0</v>
      </c>
      <c r="G31" s="9"/>
      <c r="H31" s="344"/>
      <c r="I31" s="326"/>
      <c r="J31" s="308"/>
      <c r="K31" s="327"/>
      <c r="L31" s="311"/>
      <c r="M31" s="331"/>
      <c r="N31" s="328"/>
      <c r="O31" s="135"/>
      <c r="P31" s="19"/>
      <c r="Q31" s="398"/>
      <c r="R31" s="329"/>
      <c r="S31" s="399"/>
      <c r="T31" s="400"/>
      <c r="U31" s="325"/>
      <c r="V31" s="401"/>
      <c r="W31" s="9"/>
      <c r="X31" s="20"/>
      <c r="Y31" s="20"/>
      <c r="Z31" s="20"/>
      <c r="AA31" s="20"/>
      <c r="AB31" s="20"/>
      <c r="AC31" s="48">
        <f t="shared" si="8"/>
        <v>0</v>
      </c>
      <c r="AD31" s="20"/>
      <c r="AE31" s="20"/>
      <c r="AF31" s="48"/>
      <c r="AG31" s="48"/>
      <c r="AH31" s="48"/>
      <c r="AI31" s="48"/>
      <c r="AJ31" s="48"/>
      <c r="AK31" s="48">
        <v>1</v>
      </c>
      <c r="AL31" s="48"/>
      <c r="AM31" s="48"/>
      <c r="AN31" s="3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3"/>
      <c r="BP31" s="74">
        <f t="shared" si="4"/>
        <v>0</v>
      </c>
      <c r="BQ31" s="51"/>
      <c r="BR31" s="74">
        <v>4</v>
      </c>
      <c r="BS31" s="74"/>
      <c r="BT31" s="340"/>
      <c r="BU31" s="98">
        <v>0.94</v>
      </c>
      <c r="BV31" s="98">
        <f t="shared" si="5"/>
        <v>0</v>
      </c>
    </row>
    <row r="32" spans="1:74" s="1" customFormat="1" ht="15.6" customHeight="1">
      <c r="A32" s="417" t="s">
        <v>1160</v>
      </c>
      <c r="B32" s="19" t="s">
        <v>6</v>
      </c>
      <c r="C32" s="19">
        <v>1</v>
      </c>
      <c r="D32" s="107">
        <f t="shared" si="6"/>
        <v>0</v>
      </c>
      <c r="E32" s="8">
        <v>155</v>
      </c>
      <c r="F32" s="8">
        <f t="shared" si="7"/>
        <v>0</v>
      </c>
      <c r="G32" s="9"/>
      <c r="H32" s="344"/>
      <c r="I32" s="326"/>
      <c r="J32" s="308"/>
      <c r="K32" s="327"/>
      <c r="L32" s="311"/>
      <c r="M32" s="331"/>
      <c r="N32" s="328"/>
      <c r="O32" s="135"/>
      <c r="P32" s="19"/>
      <c r="Q32" s="398"/>
      <c r="R32" s="329"/>
      <c r="S32" s="399"/>
      <c r="T32" s="400"/>
      <c r="U32" s="325"/>
      <c r="V32" s="401"/>
      <c r="W32" s="9"/>
      <c r="X32" s="20"/>
      <c r="Y32" s="20"/>
      <c r="Z32" s="20"/>
      <c r="AA32" s="20"/>
      <c r="AB32" s="20"/>
      <c r="AC32" s="48">
        <f t="shared" si="8"/>
        <v>0</v>
      </c>
      <c r="AD32" s="20"/>
      <c r="AE32" s="20"/>
      <c r="AF32" s="48"/>
      <c r="AG32" s="48"/>
      <c r="AH32" s="48"/>
      <c r="AI32" s="48"/>
      <c r="AJ32" s="48"/>
      <c r="AK32" s="48">
        <v>1</v>
      </c>
      <c r="AL32" s="48"/>
      <c r="AM32" s="48"/>
      <c r="AN32" s="3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3"/>
      <c r="BP32" s="74">
        <f t="shared" si="4"/>
        <v>0</v>
      </c>
      <c r="BQ32" s="51"/>
      <c r="BR32" s="74">
        <v>4</v>
      </c>
      <c r="BS32" s="74"/>
      <c r="BT32" s="340"/>
      <c r="BU32" s="98">
        <v>0.91</v>
      </c>
      <c r="BV32" s="98">
        <f t="shared" si="5"/>
        <v>0</v>
      </c>
    </row>
    <row r="33" spans="1:74" s="1" customFormat="1" ht="15.6" customHeight="1">
      <c r="A33" s="417" t="s">
        <v>1161</v>
      </c>
      <c r="B33" s="19" t="s">
        <v>6</v>
      </c>
      <c r="C33" s="19">
        <v>1</v>
      </c>
      <c r="D33" s="107">
        <f t="shared" si="6"/>
        <v>0</v>
      </c>
      <c r="E33" s="8">
        <v>155</v>
      </c>
      <c r="F33" s="8">
        <f t="shared" si="7"/>
        <v>0</v>
      </c>
      <c r="G33" s="9"/>
      <c r="H33" s="344"/>
      <c r="I33" s="326"/>
      <c r="J33" s="308"/>
      <c r="K33" s="327"/>
      <c r="L33" s="311"/>
      <c r="M33" s="331"/>
      <c r="N33" s="328"/>
      <c r="O33" s="135"/>
      <c r="P33" s="19"/>
      <c r="Q33" s="398"/>
      <c r="R33" s="329"/>
      <c r="S33" s="399"/>
      <c r="T33" s="400"/>
      <c r="U33" s="325"/>
      <c r="V33" s="401"/>
      <c r="W33" s="9"/>
      <c r="X33" s="20"/>
      <c r="Y33" s="20"/>
      <c r="Z33" s="20"/>
      <c r="AA33" s="20"/>
      <c r="AB33" s="20"/>
      <c r="AC33" s="48">
        <f t="shared" si="8"/>
        <v>0</v>
      </c>
      <c r="AD33" s="20"/>
      <c r="AE33" s="20"/>
      <c r="AF33" s="48"/>
      <c r="AG33" s="48"/>
      <c r="AH33" s="48"/>
      <c r="AI33" s="48"/>
      <c r="AJ33" s="48"/>
      <c r="AK33" s="48">
        <v>1</v>
      </c>
      <c r="AL33" s="48"/>
      <c r="AM33" s="48"/>
      <c r="AN33" s="3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3"/>
      <c r="BP33" s="74">
        <f t="shared" si="4"/>
        <v>0</v>
      </c>
      <c r="BQ33" s="51"/>
      <c r="BR33" s="74">
        <v>4</v>
      </c>
      <c r="BS33" s="74"/>
      <c r="BT33" s="340"/>
      <c r="BU33" s="98">
        <v>0.95</v>
      </c>
      <c r="BV33" s="98">
        <f t="shared" si="5"/>
        <v>0</v>
      </c>
    </row>
    <row r="34" spans="1:74" s="1" customFormat="1" ht="15.6" customHeight="1">
      <c r="A34" s="417" t="s">
        <v>1162</v>
      </c>
      <c r="B34" s="19" t="s">
        <v>6</v>
      </c>
      <c r="C34" s="19">
        <v>1</v>
      </c>
      <c r="D34" s="107">
        <f t="shared" si="6"/>
        <v>0</v>
      </c>
      <c r="E34" s="8">
        <v>155</v>
      </c>
      <c r="F34" s="8">
        <f t="shared" si="7"/>
        <v>0</v>
      </c>
      <c r="G34" s="9"/>
      <c r="H34" s="344"/>
      <c r="I34" s="326"/>
      <c r="J34" s="308"/>
      <c r="K34" s="327"/>
      <c r="L34" s="311"/>
      <c r="M34" s="331"/>
      <c r="N34" s="328"/>
      <c r="O34" s="135"/>
      <c r="P34" s="19"/>
      <c r="Q34" s="398"/>
      <c r="R34" s="329"/>
      <c r="S34" s="399"/>
      <c r="T34" s="400"/>
      <c r="U34" s="325"/>
      <c r="V34" s="401"/>
      <c r="W34" s="9"/>
      <c r="X34" s="20"/>
      <c r="Y34" s="20"/>
      <c r="Z34" s="20"/>
      <c r="AA34" s="20"/>
      <c r="AB34" s="20"/>
      <c r="AC34" s="48">
        <f t="shared" ref="AC34:AC35" si="9">AK34*$D34</f>
        <v>0</v>
      </c>
      <c r="AD34" s="20"/>
      <c r="AE34" s="20"/>
      <c r="AF34" s="48"/>
      <c r="AG34" s="48"/>
      <c r="AH34" s="48"/>
      <c r="AI34" s="48"/>
      <c r="AJ34" s="48"/>
      <c r="AK34" s="48">
        <v>1</v>
      </c>
      <c r="AL34" s="48"/>
      <c r="AM34" s="48"/>
      <c r="AN34" s="3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3"/>
      <c r="BP34" s="74">
        <f t="shared" si="4"/>
        <v>0</v>
      </c>
      <c r="BQ34" s="51"/>
      <c r="BR34" s="74">
        <v>4</v>
      </c>
      <c r="BS34" s="74"/>
      <c r="BT34" s="340"/>
      <c r="BU34" s="98">
        <v>0.93</v>
      </c>
      <c r="BV34" s="98">
        <f t="shared" si="5"/>
        <v>0</v>
      </c>
    </row>
    <row r="35" spans="1:74" s="1" customFormat="1" ht="15.6" customHeight="1">
      <c r="A35" s="357" t="s">
        <v>1164</v>
      </c>
      <c r="B35" s="19" t="s">
        <v>6</v>
      </c>
      <c r="C35" s="19">
        <v>8</v>
      </c>
      <c r="D35" s="107">
        <f t="shared" si="6"/>
        <v>0</v>
      </c>
      <c r="E35" s="8">
        <v>1150</v>
      </c>
      <c r="F35" s="8">
        <f t="shared" si="7"/>
        <v>0</v>
      </c>
      <c r="G35" s="9"/>
      <c r="H35" s="344"/>
      <c r="I35" s="326"/>
      <c r="J35" s="308"/>
      <c r="K35" s="327"/>
      <c r="L35" s="311"/>
      <c r="M35" s="331"/>
      <c r="N35" s="328"/>
      <c r="O35" s="135"/>
      <c r="P35" s="19"/>
      <c r="Q35" s="398"/>
      <c r="R35" s="329"/>
      <c r="S35" s="399"/>
      <c r="T35" s="400"/>
      <c r="U35" s="325"/>
      <c r="V35" s="401"/>
      <c r="W35" s="9"/>
      <c r="X35" s="20"/>
      <c r="Y35" s="20"/>
      <c r="Z35" s="20"/>
      <c r="AA35" s="20"/>
      <c r="AB35" s="20"/>
      <c r="AC35" s="48">
        <f t="shared" si="9"/>
        <v>0</v>
      </c>
      <c r="AD35" s="20"/>
      <c r="AE35" s="20"/>
      <c r="AF35" s="48"/>
      <c r="AG35" s="48"/>
      <c r="AH35" s="48"/>
      <c r="AI35" s="48"/>
      <c r="AJ35" s="48"/>
      <c r="AK35" s="48">
        <v>8</v>
      </c>
      <c r="AL35" s="48"/>
      <c r="AM35" s="48"/>
      <c r="AN35" s="3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3"/>
      <c r="BP35" s="74">
        <f t="shared" si="4"/>
        <v>0</v>
      </c>
      <c r="BQ35" s="51"/>
      <c r="BR35" s="74">
        <v>32</v>
      </c>
      <c r="BS35" s="74"/>
      <c r="BT35" s="340"/>
      <c r="BU35" s="98">
        <v>7.06</v>
      </c>
      <c r="BV35" s="98">
        <f t="shared" si="5"/>
        <v>0</v>
      </c>
    </row>
    <row r="36" spans="1:74" s="1" customFormat="1" ht="15.6" customHeight="1">
      <c r="A36" s="357" t="s">
        <v>1173</v>
      </c>
      <c r="B36" s="19" t="s">
        <v>24</v>
      </c>
      <c r="C36" s="19">
        <v>1</v>
      </c>
      <c r="D36" s="107">
        <f t="shared" ref="D36:D49" si="10">SUM(H36:V36)</f>
        <v>0</v>
      </c>
      <c r="E36" s="8">
        <v>255</v>
      </c>
      <c r="F36" s="8">
        <f t="shared" si="7"/>
        <v>0</v>
      </c>
      <c r="G36" s="9"/>
      <c r="H36" s="344"/>
      <c r="I36" s="326"/>
      <c r="J36" s="308"/>
      <c r="K36" s="327"/>
      <c r="L36" s="311"/>
      <c r="M36" s="331"/>
      <c r="N36" s="328"/>
      <c r="O36" s="135"/>
      <c r="P36" s="19"/>
      <c r="Q36" s="398"/>
      <c r="R36" s="329"/>
      <c r="S36" s="399"/>
      <c r="T36" s="400"/>
      <c r="U36" s="325"/>
      <c r="V36" s="401"/>
      <c r="W36" s="9"/>
      <c r="X36" s="20"/>
      <c r="Y36" s="20"/>
      <c r="Z36" s="20"/>
      <c r="AA36" s="20"/>
      <c r="AB36" s="20"/>
      <c r="AC36" s="20"/>
      <c r="AD36" s="48">
        <f t="shared" ref="AD36:AD41" si="11">AL36*$D36</f>
        <v>0</v>
      </c>
      <c r="AE36" s="20"/>
      <c r="AF36" s="48"/>
      <c r="AG36" s="48"/>
      <c r="AH36" s="48"/>
      <c r="AI36" s="48"/>
      <c r="AJ36" s="48"/>
      <c r="AK36" s="48"/>
      <c r="AL36" s="48">
        <v>1</v>
      </c>
      <c r="AM36" s="48"/>
      <c r="AN36" s="9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9"/>
      <c r="BP36" s="74">
        <f t="shared" ref="BP36:BP49" si="12">BR36*D36</f>
        <v>0</v>
      </c>
      <c r="BQ36" s="51"/>
      <c r="BR36" s="74">
        <v>5</v>
      </c>
      <c r="BS36" s="74"/>
      <c r="BU36" s="98">
        <v>2.23</v>
      </c>
      <c r="BV36" s="98">
        <f t="shared" si="5"/>
        <v>0</v>
      </c>
    </row>
    <row r="37" spans="1:74" s="1" customFormat="1" ht="15.6" customHeight="1">
      <c r="A37" s="357" t="s">
        <v>1174</v>
      </c>
      <c r="B37" s="19" t="s">
        <v>24</v>
      </c>
      <c r="C37" s="19">
        <v>1</v>
      </c>
      <c r="D37" s="107">
        <f t="shared" si="10"/>
        <v>0</v>
      </c>
      <c r="E37" s="8">
        <v>255</v>
      </c>
      <c r="F37" s="8">
        <f t="shared" ref="F37:F49" si="13">D37*E37*(100-$D$3)/100</f>
        <v>0</v>
      </c>
      <c r="G37" s="9"/>
      <c r="H37" s="344"/>
      <c r="I37" s="326"/>
      <c r="J37" s="308"/>
      <c r="K37" s="327"/>
      <c r="L37" s="311"/>
      <c r="M37" s="331"/>
      <c r="N37" s="328"/>
      <c r="O37" s="135"/>
      <c r="P37" s="19"/>
      <c r="Q37" s="398"/>
      <c r="R37" s="329"/>
      <c r="S37" s="399"/>
      <c r="T37" s="400"/>
      <c r="U37" s="325"/>
      <c r="V37" s="401"/>
      <c r="W37" s="9"/>
      <c r="X37" s="20"/>
      <c r="Y37" s="20"/>
      <c r="Z37" s="20"/>
      <c r="AA37" s="20"/>
      <c r="AB37" s="20"/>
      <c r="AC37" s="20"/>
      <c r="AD37" s="48">
        <f t="shared" si="11"/>
        <v>0</v>
      </c>
      <c r="AE37" s="20"/>
      <c r="AF37" s="48"/>
      <c r="AG37" s="48"/>
      <c r="AH37" s="48"/>
      <c r="AI37" s="48"/>
      <c r="AJ37" s="48"/>
      <c r="AK37" s="48"/>
      <c r="AL37" s="48">
        <v>1</v>
      </c>
      <c r="AM37" s="48"/>
      <c r="AN37" s="9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9"/>
      <c r="BP37" s="74">
        <f t="shared" si="12"/>
        <v>0</v>
      </c>
      <c r="BQ37" s="51"/>
      <c r="BR37" s="74">
        <v>5</v>
      </c>
      <c r="BS37" s="74"/>
      <c r="BU37" s="98">
        <v>2.2000000000000002</v>
      </c>
      <c r="BV37" s="98">
        <f t="shared" ref="BV37:BV49" si="14">BU37*D37</f>
        <v>0</v>
      </c>
    </row>
    <row r="38" spans="1:74" s="1" customFormat="1" ht="15.6" customHeight="1">
      <c r="A38" s="357" t="s">
        <v>1175</v>
      </c>
      <c r="B38" s="19" t="s">
        <v>24</v>
      </c>
      <c r="C38" s="19">
        <v>1</v>
      </c>
      <c r="D38" s="107">
        <f t="shared" si="10"/>
        <v>0</v>
      </c>
      <c r="E38" s="30">
        <v>280</v>
      </c>
      <c r="F38" s="8">
        <f t="shared" si="13"/>
        <v>0</v>
      </c>
      <c r="G38" s="9"/>
      <c r="H38" s="344"/>
      <c r="I38" s="326"/>
      <c r="J38" s="308"/>
      <c r="K38" s="327"/>
      <c r="L38" s="311"/>
      <c r="M38" s="331"/>
      <c r="N38" s="328"/>
      <c r="O38" s="135"/>
      <c r="P38" s="19"/>
      <c r="Q38" s="398"/>
      <c r="R38" s="329"/>
      <c r="S38" s="399"/>
      <c r="T38" s="400"/>
      <c r="U38" s="325"/>
      <c r="V38" s="401"/>
      <c r="W38" s="9"/>
      <c r="X38" s="20"/>
      <c r="Y38" s="20"/>
      <c r="Z38" s="20"/>
      <c r="AA38" s="20"/>
      <c r="AB38" s="20"/>
      <c r="AC38" s="20"/>
      <c r="AD38" s="48">
        <f t="shared" si="11"/>
        <v>0</v>
      </c>
      <c r="AE38" s="20"/>
      <c r="AF38" s="48"/>
      <c r="AG38" s="48"/>
      <c r="AH38" s="48"/>
      <c r="AI38" s="48"/>
      <c r="AJ38" s="48"/>
      <c r="AK38" s="48"/>
      <c r="AL38" s="48">
        <v>1</v>
      </c>
      <c r="AM38" s="48"/>
      <c r="AN38" s="9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9"/>
      <c r="BP38" s="74">
        <f t="shared" si="12"/>
        <v>0</v>
      </c>
      <c r="BQ38" s="51"/>
      <c r="BR38" s="74">
        <v>5</v>
      </c>
      <c r="BS38" s="74"/>
      <c r="BU38" s="98">
        <v>2.76</v>
      </c>
      <c r="BV38" s="98">
        <f t="shared" si="14"/>
        <v>0</v>
      </c>
    </row>
    <row r="39" spans="1:74" s="1" customFormat="1" ht="15.6" customHeight="1">
      <c r="A39" s="357" t="s">
        <v>1176</v>
      </c>
      <c r="B39" s="19" t="s">
        <v>24</v>
      </c>
      <c r="C39" s="19">
        <v>1</v>
      </c>
      <c r="D39" s="107">
        <f t="shared" si="10"/>
        <v>0</v>
      </c>
      <c r="E39" s="30">
        <v>280</v>
      </c>
      <c r="F39" s="8">
        <f t="shared" si="13"/>
        <v>0</v>
      </c>
      <c r="G39" s="9"/>
      <c r="H39" s="344"/>
      <c r="I39" s="326"/>
      <c r="J39" s="308"/>
      <c r="K39" s="327"/>
      <c r="L39" s="311"/>
      <c r="M39" s="331"/>
      <c r="N39" s="328"/>
      <c r="O39" s="135"/>
      <c r="P39" s="19"/>
      <c r="Q39" s="398"/>
      <c r="R39" s="329"/>
      <c r="S39" s="399"/>
      <c r="T39" s="400"/>
      <c r="U39" s="325"/>
      <c r="V39" s="401"/>
      <c r="W39" s="9"/>
      <c r="X39" s="20"/>
      <c r="Y39" s="20"/>
      <c r="Z39" s="20"/>
      <c r="AA39" s="20"/>
      <c r="AB39" s="20"/>
      <c r="AC39" s="20"/>
      <c r="AD39" s="48">
        <f t="shared" si="11"/>
        <v>0</v>
      </c>
      <c r="AE39" s="20"/>
      <c r="AF39" s="48"/>
      <c r="AG39" s="48"/>
      <c r="AH39" s="48"/>
      <c r="AI39" s="48"/>
      <c r="AJ39" s="48"/>
      <c r="AK39" s="48"/>
      <c r="AL39" s="48">
        <v>1</v>
      </c>
      <c r="AM39" s="48"/>
      <c r="AN39" s="9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9"/>
      <c r="BP39" s="74">
        <f t="shared" si="12"/>
        <v>0</v>
      </c>
      <c r="BQ39" s="51"/>
      <c r="BR39" s="74">
        <v>5</v>
      </c>
      <c r="BS39" s="74"/>
      <c r="BU39" s="98">
        <v>2.75</v>
      </c>
      <c r="BV39" s="98">
        <f t="shared" si="14"/>
        <v>0</v>
      </c>
    </row>
    <row r="40" spans="1:74" s="1" customFormat="1" ht="15.6" customHeight="1">
      <c r="A40" s="395" t="s">
        <v>1177</v>
      </c>
      <c r="B40" s="18" t="s">
        <v>24</v>
      </c>
      <c r="C40" s="19">
        <v>1</v>
      </c>
      <c r="D40" s="107">
        <f t="shared" si="10"/>
        <v>0</v>
      </c>
      <c r="E40" s="30">
        <v>280</v>
      </c>
      <c r="F40" s="8">
        <f t="shared" si="13"/>
        <v>0</v>
      </c>
      <c r="G40" s="9"/>
      <c r="H40" s="344"/>
      <c r="I40" s="326"/>
      <c r="J40" s="308"/>
      <c r="K40" s="327"/>
      <c r="L40" s="311"/>
      <c r="M40" s="331"/>
      <c r="N40" s="328"/>
      <c r="O40" s="135"/>
      <c r="P40" s="19"/>
      <c r="Q40" s="398"/>
      <c r="R40" s="329"/>
      <c r="S40" s="399"/>
      <c r="T40" s="400"/>
      <c r="U40" s="325"/>
      <c r="V40" s="401"/>
      <c r="W40" s="9"/>
      <c r="X40" s="20"/>
      <c r="Y40" s="20"/>
      <c r="Z40" s="20"/>
      <c r="AA40" s="20"/>
      <c r="AB40" s="20"/>
      <c r="AC40" s="20"/>
      <c r="AD40" s="48">
        <f t="shared" si="11"/>
        <v>0</v>
      </c>
      <c r="AE40" s="20"/>
      <c r="AF40" s="48"/>
      <c r="AG40" s="48"/>
      <c r="AH40" s="48"/>
      <c r="AI40" s="48"/>
      <c r="AJ40" s="48"/>
      <c r="AK40" s="48"/>
      <c r="AL40" s="48">
        <v>1</v>
      </c>
      <c r="AM40" s="48"/>
      <c r="AN40" s="9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9"/>
      <c r="BP40" s="74">
        <f t="shared" si="12"/>
        <v>0</v>
      </c>
      <c r="BQ40" s="51"/>
      <c r="BR40" s="74">
        <v>5</v>
      </c>
      <c r="BS40" s="74"/>
      <c r="BU40" s="98">
        <v>2.86</v>
      </c>
      <c r="BV40" s="98">
        <f t="shared" si="14"/>
        <v>0</v>
      </c>
    </row>
    <row r="41" spans="1:74" s="1" customFormat="1" ht="15.6" customHeight="1">
      <c r="A41" s="395" t="s">
        <v>1178</v>
      </c>
      <c r="B41" s="18" t="s">
        <v>24</v>
      </c>
      <c r="C41" s="19">
        <v>1</v>
      </c>
      <c r="D41" s="107">
        <f t="shared" si="10"/>
        <v>0</v>
      </c>
      <c r="E41" s="30">
        <v>280</v>
      </c>
      <c r="F41" s="8">
        <f t="shared" si="13"/>
        <v>0</v>
      </c>
      <c r="G41" s="9"/>
      <c r="H41" s="344"/>
      <c r="I41" s="326"/>
      <c r="J41" s="308"/>
      <c r="K41" s="327"/>
      <c r="L41" s="311"/>
      <c r="M41" s="331"/>
      <c r="N41" s="328"/>
      <c r="O41" s="135"/>
      <c r="P41" s="19"/>
      <c r="Q41" s="398"/>
      <c r="R41" s="329"/>
      <c r="S41" s="399"/>
      <c r="T41" s="400"/>
      <c r="U41" s="325"/>
      <c r="V41" s="401"/>
      <c r="W41" s="9"/>
      <c r="X41" s="20"/>
      <c r="Y41" s="20"/>
      <c r="Z41" s="20"/>
      <c r="AA41" s="20"/>
      <c r="AB41" s="20"/>
      <c r="AC41" s="20"/>
      <c r="AD41" s="48">
        <f t="shared" si="11"/>
        <v>0</v>
      </c>
      <c r="AE41" s="20"/>
      <c r="AF41" s="48"/>
      <c r="AG41" s="48"/>
      <c r="AH41" s="48"/>
      <c r="AI41" s="48"/>
      <c r="AJ41" s="48"/>
      <c r="AK41" s="48"/>
      <c r="AL41" s="48">
        <v>1</v>
      </c>
      <c r="AM41" s="48"/>
      <c r="AN41" s="9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9"/>
      <c r="BP41" s="74">
        <f t="shared" si="12"/>
        <v>0</v>
      </c>
      <c r="BQ41" s="51"/>
      <c r="BR41" s="74">
        <v>5</v>
      </c>
      <c r="BS41" s="74"/>
      <c r="BU41" s="98">
        <v>2.82</v>
      </c>
      <c r="BV41" s="98">
        <f t="shared" si="14"/>
        <v>0</v>
      </c>
    </row>
    <row r="42" spans="1:74" s="1" customFormat="1" ht="15.6" customHeight="1">
      <c r="A42" s="395" t="s">
        <v>1179</v>
      </c>
      <c r="B42" s="18" t="s">
        <v>391</v>
      </c>
      <c r="C42" s="19">
        <v>1</v>
      </c>
      <c r="D42" s="107">
        <f t="shared" si="10"/>
        <v>0</v>
      </c>
      <c r="E42" s="30">
        <v>320</v>
      </c>
      <c r="F42" s="8">
        <f t="shared" si="13"/>
        <v>0</v>
      </c>
      <c r="G42" s="9"/>
      <c r="H42" s="344"/>
      <c r="I42" s="326"/>
      <c r="J42" s="308"/>
      <c r="K42" s="327"/>
      <c r="L42" s="311"/>
      <c r="M42" s="331"/>
      <c r="N42" s="328"/>
      <c r="O42" s="135"/>
      <c r="P42" s="19"/>
      <c r="Q42" s="398"/>
      <c r="R42" s="329"/>
      <c r="S42" s="399"/>
      <c r="T42" s="400"/>
      <c r="U42" s="325"/>
      <c r="V42" s="401"/>
      <c r="W42" s="9"/>
      <c r="X42" s="20"/>
      <c r="Y42" s="20"/>
      <c r="Z42" s="20"/>
      <c r="AA42" s="20"/>
      <c r="AB42" s="20"/>
      <c r="AC42" s="20"/>
      <c r="AD42" s="20"/>
      <c r="AE42" s="48">
        <f>AM42*$D42</f>
        <v>0</v>
      </c>
      <c r="AF42" s="48"/>
      <c r="AG42" s="48"/>
      <c r="AH42" s="48"/>
      <c r="AI42" s="48"/>
      <c r="AJ42" s="48"/>
      <c r="AK42" s="48"/>
      <c r="AL42" s="48"/>
      <c r="AM42" s="48">
        <v>1</v>
      </c>
      <c r="AN42" s="9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9"/>
      <c r="BP42" s="74">
        <f t="shared" si="12"/>
        <v>0</v>
      </c>
      <c r="BQ42" s="51"/>
      <c r="BR42" s="74">
        <v>5</v>
      </c>
      <c r="BS42" s="74"/>
      <c r="BU42" s="98">
        <v>4.24</v>
      </c>
      <c r="BV42" s="98">
        <f t="shared" si="14"/>
        <v>0</v>
      </c>
    </row>
    <row r="43" spans="1:74" s="1" customFormat="1" ht="15.6" customHeight="1">
      <c r="A43" s="446" t="s">
        <v>1180</v>
      </c>
      <c r="B43" s="19" t="s">
        <v>24</v>
      </c>
      <c r="C43" s="19">
        <v>1</v>
      </c>
      <c r="D43" s="107">
        <f t="shared" si="10"/>
        <v>0</v>
      </c>
      <c r="E43" s="30">
        <v>300</v>
      </c>
      <c r="F43" s="8">
        <f t="shared" si="13"/>
        <v>0</v>
      </c>
      <c r="G43" s="9"/>
      <c r="H43" s="344"/>
      <c r="I43" s="326"/>
      <c r="J43" s="308"/>
      <c r="K43" s="327"/>
      <c r="L43" s="311"/>
      <c r="M43" s="331"/>
      <c r="N43" s="328"/>
      <c r="O43" s="135"/>
      <c r="P43" s="19"/>
      <c r="Q43" s="398"/>
      <c r="R43" s="329"/>
      <c r="S43" s="399"/>
      <c r="T43" s="400"/>
      <c r="U43" s="325"/>
      <c r="V43" s="401"/>
      <c r="W43" s="9"/>
      <c r="X43" s="20"/>
      <c r="Y43" s="20"/>
      <c r="Z43" s="20"/>
      <c r="AA43" s="20"/>
      <c r="AB43" s="20"/>
      <c r="AC43" s="20"/>
      <c r="AD43" s="48">
        <f t="shared" ref="AD43:AD48" si="15">AL43*$D43</f>
        <v>0</v>
      </c>
      <c r="AE43" s="20"/>
      <c r="AF43" s="48"/>
      <c r="AG43" s="48"/>
      <c r="AH43" s="48"/>
      <c r="AI43" s="48"/>
      <c r="AJ43" s="48"/>
      <c r="AK43" s="48"/>
      <c r="AL43" s="48">
        <v>1</v>
      </c>
      <c r="AM43" s="48"/>
      <c r="AN43" s="9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9"/>
      <c r="BP43" s="74">
        <f t="shared" si="12"/>
        <v>0</v>
      </c>
      <c r="BQ43" s="51"/>
      <c r="BR43" s="74">
        <v>5</v>
      </c>
      <c r="BS43" s="74"/>
      <c r="BU43" s="98">
        <v>2.23</v>
      </c>
      <c r="BV43" s="98">
        <f t="shared" si="14"/>
        <v>0</v>
      </c>
    </row>
    <row r="44" spans="1:74" s="1" customFormat="1" ht="15.6" customHeight="1">
      <c r="A44" s="447" t="s">
        <v>1181</v>
      </c>
      <c r="B44" s="19" t="s">
        <v>24</v>
      </c>
      <c r="C44" s="19">
        <v>1</v>
      </c>
      <c r="D44" s="107">
        <f t="shared" si="10"/>
        <v>0</v>
      </c>
      <c r="E44" s="30">
        <v>300</v>
      </c>
      <c r="F44" s="8">
        <f t="shared" si="13"/>
        <v>0</v>
      </c>
      <c r="G44" s="9"/>
      <c r="H44" s="344"/>
      <c r="I44" s="326"/>
      <c r="J44" s="308"/>
      <c r="K44" s="327"/>
      <c r="L44" s="311"/>
      <c r="M44" s="331"/>
      <c r="N44" s="328"/>
      <c r="O44" s="135"/>
      <c r="P44" s="19"/>
      <c r="Q44" s="398"/>
      <c r="R44" s="329"/>
      <c r="S44" s="399"/>
      <c r="T44" s="400"/>
      <c r="U44" s="325"/>
      <c r="V44" s="401"/>
      <c r="W44" s="9"/>
      <c r="X44" s="20"/>
      <c r="Y44" s="20"/>
      <c r="Z44" s="20"/>
      <c r="AA44" s="20"/>
      <c r="AB44" s="20"/>
      <c r="AC44" s="20"/>
      <c r="AD44" s="48">
        <f t="shared" si="15"/>
        <v>0</v>
      </c>
      <c r="AE44" s="20"/>
      <c r="AF44" s="48"/>
      <c r="AG44" s="48"/>
      <c r="AH44" s="48"/>
      <c r="AI44" s="48"/>
      <c r="AJ44" s="48"/>
      <c r="AK44" s="48"/>
      <c r="AL44" s="48">
        <v>1</v>
      </c>
      <c r="AM44" s="48"/>
      <c r="AN44" s="9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9"/>
      <c r="BP44" s="74">
        <f t="shared" si="12"/>
        <v>0</v>
      </c>
      <c r="BQ44" s="51"/>
      <c r="BR44" s="74">
        <v>5</v>
      </c>
      <c r="BS44" s="74"/>
      <c r="BU44" s="98">
        <v>2.2000000000000002</v>
      </c>
      <c r="BV44" s="98">
        <f t="shared" si="14"/>
        <v>0</v>
      </c>
    </row>
    <row r="45" spans="1:74" s="1" customFormat="1" ht="15.6" customHeight="1">
      <c r="A45" s="447" t="s">
        <v>1182</v>
      </c>
      <c r="B45" s="19" t="s">
        <v>24</v>
      </c>
      <c r="C45" s="19">
        <v>1</v>
      </c>
      <c r="D45" s="107">
        <f t="shared" si="10"/>
        <v>0</v>
      </c>
      <c r="E45" s="30">
        <v>325</v>
      </c>
      <c r="F45" s="8">
        <f t="shared" si="13"/>
        <v>0</v>
      </c>
      <c r="G45" s="9"/>
      <c r="H45" s="344"/>
      <c r="I45" s="326"/>
      <c r="J45" s="308"/>
      <c r="K45" s="327"/>
      <c r="L45" s="311"/>
      <c r="M45" s="331"/>
      <c r="N45" s="328"/>
      <c r="O45" s="135"/>
      <c r="P45" s="19"/>
      <c r="Q45" s="398"/>
      <c r="R45" s="329"/>
      <c r="S45" s="399"/>
      <c r="T45" s="400"/>
      <c r="U45" s="325"/>
      <c r="V45" s="401"/>
      <c r="W45" s="9"/>
      <c r="X45" s="20"/>
      <c r="Y45" s="20"/>
      <c r="Z45" s="20"/>
      <c r="AA45" s="20"/>
      <c r="AB45" s="20"/>
      <c r="AC45" s="20"/>
      <c r="AD45" s="48">
        <f t="shared" si="15"/>
        <v>0</v>
      </c>
      <c r="AE45" s="20"/>
      <c r="AF45" s="48"/>
      <c r="AG45" s="48"/>
      <c r="AH45" s="48"/>
      <c r="AI45" s="48"/>
      <c r="AJ45" s="48"/>
      <c r="AK45" s="48"/>
      <c r="AL45" s="48">
        <v>1</v>
      </c>
      <c r="AM45" s="48"/>
      <c r="AN45" s="9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9"/>
      <c r="BP45" s="74">
        <f t="shared" si="12"/>
        <v>0</v>
      </c>
      <c r="BQ45" s="51"/>
      <c r="BR45" s="74">
        <v>5</v>
      </c>
      <c r="BS45" s="74"/>
      <c r="BU45" s="98">
        <v>2.76</v>
      </c>
      <c r="BV45" s="98">
        <f t="shared" si="14"/>
        <v>0</v>
      </c>
    </row>
    <row r="46" spans="1:74" s="1" customFormat="1" ht="15.6" customHeight="1">
      <c r="A46" s="447" t="s">
        <v>1183</v>
      </c>
      <c r="B46" s="19" t="s">
        <v>24</v>
      </c>
      <c r="C46" s="19">
        <v>1</v>
      </c>
      <c r="D46" s="107">
        <f t="shared" si="10"/>
        <v>0</v>
      </c>
      <c r="E46" s="8">
        <v>325</v>
      </c>
      <c r="F46" s="8">
        <f t="shared" si="13"/>
        <v>0</v>
      </c>
      <c r="G46" s="9"/>
      <c r="H46" s="344"/>
      <c r="I46" s="326"/>
      <c r="J46" s="308"/>
      <c r="K46" s="327"/>
      <c r="L46" s="311"/>
      <c r="M46" s="331"/>
      <c r="N46" s="328"/>
      <c r="O46" s="135"/>
      <c r="P46" s="19"/>
      <c r="Q46" s="398"/>
      <c r="R46" s="329"/>
      <c r="S46" s="399"/>
      <c r="T46" s="400"/>
      <c r="U46" s="325"/>
      <c r="V46" s="401"/>
      <c r="W46" s="9"/>
      <c r="X46" s="20"/>
      <c r="Y46" s="20"/>
      <c r="Z46" s="20"/>
      <c r="AA46" s="20"/>
      <c r="AB46" s="20"/>
      <c r="AC46" s="20"/>
      <c r="AD46" s="48">
        <f t="shared" si="15"/>
        <v>0</v>
      </c>
      <c r="AE46" s="20"/>
      <c r="AF46" s="48"/>
      <c r="AG46" s="48"/>
      <c r="AH46" s="48"/>
      <c r="AI46" s="48"/>
      <c r="AJ46" s="48"/>
      <c r="AK46" s="48"/>
      <c r="AL46" s="48">
        <v>1</v>
      </c>
      <c r="AM46" s="48"/>
      <c r="AN46" s="3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3"/>
      <c r="BP46" s="74">
        <f t="shared" si="12"/>
        <v>0</v>
      </c>
      <c r="BQ46" s="51"/>
      <c r="BR46" s="74">
        <v>5</v>
      </c>
      <c r="BS46" s="74"/>
      <c r="BT46" s="340"/>
      <c r="BU46" s="98">
        <v>2.75</v>
      </c>
      <c r="BV46" s="98">
        <f t="shared" si="14"/>
        <v>0</v>
      </c>
    </row>
    <row r="47" spans="1:74" s="1" customFormat="1" ht="15.6" customHeight="1">
      <c r="A47" s="447" t="s">
        <v>1184</v>
      </c>
      <c r="B47" s="18" t="s">
        <v>24</v>
      </c>
      <c r="C47" s="19">
        <v>1</v>
      </c>
      <c r="D47" s="107">
        <f t="shared" si="10"/>
        <v>0</v>
      </c>
      <c r="E47" s="8">
        <v>325</v>
      </c>
      <c r="F47" s="8">
        <f t="shared" si="13"/>
        <v>0</v>
      </c>
      <c r="G47" s="9"/>
      <c r="H47" s="344"/>
      <c r="I47" s="326"/>
      <c r="J47" s="308"/>
      <c r="K47" s="327"/>
      <c r="L47" s="311"/>
      <c r="M47" s="331"/>
      <c r="N47" s="328"/>
      <c r="O47" s="135"/>
      <c r="P47" s="19"/>
      <c r="Q47" s="398"/>
      <c r="R47" s="329"/>
      <c r="S47" s="399"/>
      <c r="T47" s="400"/>
      <c r="U47" s="325"/>
      <c r="V47" s="401"/>
      <c r="W47" s="9"/>
      <c r="X47" s="20"/>
      <c r="Y47" s="20"/>
      <c r="Z47" s="20"/>
      <c r="AA47" s="20"/>
      <c r="AB47" s="20"/>
      <c r="AC47" s="20"/>
      <c r="AD47" s="48">
        <f t="shared" si="15"/>
        <v>0</v>
      </c>
      <c r="AE47" s="20"/>
      <c r="AF47" s="48"/>
      <c r="AG47" s="48"/>
      <c r="AH47" s="48"/>
      <c r="AI47" s="48"/>
      <c r="AJ47" s="48"/>
      <c r="AK47" s="48"/>
      <c r="AL47" s="48">
        <v>1</v>
      </c>
      <c r="AM47" s="48"/>
      <c r="AN47" s="3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3"/>
      <c r="BP47" s="74">
        <f t="shared" si="12"/>
        <v>0</v>
      </c>
      <c r="BQ47" s="51"/>
      <c r="BR47" s="74">
        <v>5</v>
      </c>
      <c r="BS47" s="74"/>
      <c r="BT47" s="340"/>
      <c r="BU47" s="98">
        <v>2.86</v>
      </c>
      <c r="BV47" s="98">
        <f t="shared" si="14"/>
        <v>0</v>
      </c>
    </row>
    <row r="48" spans="1:74" s="1" customFormat="1" ht="15.6" customHeight="1">
      <c r="A48" s="447" t="s">
        <v>1185</v>
      </c>
      <c r="B48" s="18" t="s">
        <v>24</v>
      </c>
      <c r="C48" s="19">
        <v>1</v>
      </c>
      <c r="D48" s="107">
        <f t="shared" si="10"/>
        <v>0</v>
      </c>
      <c r="E48" s="8">
        <v>325</v>
      </c>
      <c r="F48" s="8">
        <f t="shared" si="13"/>
        <v>0</v>
      </c>
      <c r="G48" s="9"/>
      <c r="H48" s="344"/>
      <c r="I48" s="326"/>
      <c r="J48" s="308"/>
      <c r="K48" s="327"/>
      <c r="L48" s="311"/>
      <c r="M48" s="331"/>
      <c r="N48" s="328"/>
      <c r="O48" s="135"/>
      <c r="P48" s="19"/>
      <c r="Q48" s="398"/>
      <c r="R48" s="329"/>
      <c r="S48" s="399"/>
      <c r="T48" s="400"/>
      <c r="U48" s="325"/>
      <c r="V48" s="401"/>
      <c r="W48" s="9"/>
      <c r="X48" s="20"/>
      <c r="Y48" s="20"/>
      <c r="Z48" s="20"/>
      <c r="AA48" s="20"/>
      <c r="AB48" s="20"/>
      <c r="AC48" s="20"/>
      <c r="AD48" s="48">
        <f t="shared" si="15"/>
        <v>0</v>
      </c>
      <c r="AE48" s="20"/>
      <c r="AF48" s="48"/>
      <c r="AG48" s="48"/>
      <c r="AH48" s="48"/>
      <c r="AI48" s="48"/>
      <c r="AJ48" s="48"/>
      <c r="AK48" s="48"/>
      <c r="AL48" s="48">
        <v>1</v>
      </c>
      <c r="AM48" s="48"/>
      <c r="AN48" s="3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3"/>
      <c r="BP48" s="74">
        <f t="shared" si="12"/>
        <v>0</v>
      </c>
      <c r="BQ48" s="51"/>
      <c r="BR48" s="74">
        <v>5</v>
      </c>
      <c r="BS48" s="74"/>
      <c r="BT48" s="340"/>
      <c r="BU48" s="98">
        <v>2.82</v>
      </c>
      <c r="BV48" s="98">
        <f t="shared" si="14"/>
        <v>0</v>
      </c>
    </row>
    <row r="49" spans="1:74" s="1" customFormat="1" ht="15.6" customHeight="1">
      <c r="A49" s="447" t="s">
        <v>1186</v>
      </c>
      <c r="B49" s="18" t="s">
        <v>391</v>
      </c>
      <c r="C49" s="19">
        <v>1</v>
      </c>
      <c r="D49" s="107">
        <f t="shared" si="10"/>
        <v>0</v>
      </c>
      <c r="E49" s="8">
        <v>365</v>
      </c>
      <c r="F49" s="8">
        <f t="shared" si="13"/>
        <v>0</v>
      </c>
      <c r="G49" s="9"/>
      <c r="H49" s="344"/>
      <c r="I49" s="326"/>
      <c r="J49" s="308"/>
      <c r="K49" s="327"/>
      <c r="L49" s="311"/>
      <c r="M49" s="331"/>
      <c r="N49" s="328"/>
      <c r="O49" s="135"/>
      <c r="P49" s="19"/>
      <c r="Q49" s="398"/>
      <c r="R49" s="329"/>
      <c r="S49" s="399"/>
      <c r="T49" s="400"/>
      <c r="U49" s="325"/>
      <c r="V49" s="401"/>
      <c r="W49" s="9"/>
      <c r="X49" s="20"/>
      <c r="Y49" s="20"/>
      <c r="Z49" s="20"/>
      <c r="AA49" s="20"/>
      <c r="AB49" s="20"/>
      <c r="AC49" s="20"/>
      <c r="AD49" s="20"/>
      <c r="AE49" s="48">
        <f>AM49*$D49</f>
        <v>0</v>
      </c>
      <c r="AF49" s="48"/>
      <c r="AG49" s="48"/>
      <c r="AH49" s="48"/>
      <c r="AI49" s="48"/>
      <c r="AJ49" s="48"/>
      <c r="AK49" s="48"/>
      <c r="AL49" s="48"/>
      <c r="AM49" s="48">
        <v>1</v>
      </c>
      <c r="AN49" s="3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3"/>
      <c r="BP49" s="74">
        <f t="shared" si="12"/>
        <v>0</v>
      </c>
      <c r="BQ49" s="51"/>
      <c r="BR49" s="74">
        <v>5</v>
      </c>
      <c r="BS49" s="74"/>
      <c r="BT49" s="340"/>
      <c r="BU49" s="98">
        <v>4.24</v>
      </c>
      <c r="BV49" s="98">
        <f t="shared" si="14"/>
        <v>0</v>
      </c>
    </row>
    <row r="50" spans="1:74" s="1" customFormat="1" ht="15.6" customHeight="1">
      <c r="A50" s="2"/>
      <c r="F50" s="109">
        <f>SUM(F18:F49)</f>
        <v>0</v>
      </c>
      <c r="G50" s="3"/>
      <c r="H50" s="7">
        <f t="shared" ref="H50:U50" si="16">SUM(H18:H49)</f>
        <v>0</v>
      </c>
      <c r="I50" s="7">
        <f>SUM(I18:I49)</f>
        <v>0</v>
      </c>
      <c r="J50" s="7">
        <f t="shared" si="16"/>
        <v>0</v>
      </c>
      <c r="K50" s="7">
        <f t="shared" si="16"/>
        <v>0</v>
      </c>
      <c r="L50" s="7">
        <f t="shared" si="16"/>
        <v>0</v>
      </c>
      <c r="M50" s="7">
        <f t="shared" si="16"/>
        <v>0</v>
      </c>
      <c r="N50" s="7">
        <f t="shared" si="16"/>
        <v>0</v>
      </c>
      <c r="O50" s="7">
        <f t="shared" si="16"/>
        <v>0</v>
      </c>
      <c r="P50" s="7">
        <f t="shared" si="16"/>
        <v>0</v>
      </c>
      <c r="Q50" s="7">
        <f t="shared" si="16"/>
        <v>0</v>
      </c>
      <c r="R50" s="7">
        <f t="shared" si="16"/>
        <v>0</v>
      </c>
      <c r="S50" s="7">
        <f t="shared" si="16"/>
        <v>0</v>
      </c>
      <c r="T50" s="7">
        <f t="shared" si="16"/>
        <v>0</v>
      </c>
      <c r="U50" s="7">
        <f t="shared" si="16"/>
        <v>0</v>
      </c>
      <c r="V50" s="7">
        <f>SUM(V18:V49)</f>
        <v>0</v>
      </c>
      <c r="W50" s="9"/>
      <c r="X50" s="21"/>
      <c r="Y50" s="21"/>
      <c r="Z50" s="21"/>
      <c r="AA50" s="21"/>
      <c r="AB50" s="21"/>
      <c r="AC50" s="13">
        <f>SUM(AC18:AC49)</f>
        <v>0</v>
      </c>
      <c r="AD50" s="13">
        <f>SUM(AD18:AD49)</f>
        <v>0</v>
      </c>
      <c r="AE50" s="13">
        <f>SUM(AE18:AE49)</f>
        <v>0</v>
      </c>
      <c r="AF50" s="21"/>
      <c r="AG50" s="21"/>
      <c r="AH50" s="21"/>
      <c r="AI50" s="21"/>
      <c r="AJ50" s="21"/>
      <c r="AK50" s="21"/>
      <c r="AL50" s="21"/>
      <c r="AM50" s="21"/>
      <c r="AN50" s="3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3"/>
      <c r="BP50" s="7">
        <f>SUM(BP18:BP49)</f>
        <v>0</v>
      </c>
      <c r="BQ50" s="7">
        <f>SUM(BQ18:BQ49)</f>
        <v>0</v>
      </c>
      <c r="BR50" s="51"/>
      <c r="BS50" s="51"/>
      <c r="BT50" s="340"/>
      <c r="BU50" s="51"/>
      <c r="BV50" s="100">
        <f>SUM(BV18:BV49)</f>
        <v>0</v>
      </c>
    </row>
    <row r="51" spans="1:74" s="1" customFormat="1" ht="15.6" customHeight="1">
      <c r="A51" s="28" t="s">
        <v>993</v>
      </c>
      <c r="B51" s="16"/>
      <c r="C51" s="16"/>
      <c r="D51" s="16"/>
      <c r="E51" s="12"/>
      <c r="F51" s="12"/>
      <c r="G51" s="3"/>
      <c r="H51" s="16"/>
      <c r="I51" s="16"/>
      <c r="J51" s="16"/>
      <c r="K51" s="16"/>
      <c r="L51" s="16"/>
      <c r="M51" s="16"/>
      <c r="N51" s="16"/>
      <c r="O51" s="17"/>
      <c r="P51" s="77"/>
      <c r="Q51" s="16"/>
      <c r="R51" s="16"/>
      <c r="S51" s="16"/>
      <c r="T51" s="16"/>
      <c r="U51" s="16"/>
      <c r="V51" s="16"/>
      <c r="W51" s="3"/>
      <c r="X51" s="6"/>
      <c r="Y51" s="6"/>
      <c r="Z51" s="6"/>
      <c r="AA51" s="6"/>
      <c r="AB51" s="6"/>
      <c r="AC51" s="6"/>
      <c r="AD51" s="6"/>
      <c r="AE51" s="6"/>
      <c r="AF51" s="13"/>
      <c r="AG51" s="13"/>
      <c r="AH51" s="13"/>
      <c r="AI51" s="13"/>
      <c r="AJ51" s="13"/>
      <c r="AK51" s="13"/>
      <c r="AL51" s="13"/>
      <c r="AM51" s="13"/>
      <c r="AN51" s="3"/>
      <c r="AO51" s="6"/>
      <c r="AP51" s="84"/>
      <c r="AQ51" s="84"/>
      <c r="AR51" s="84"/>
      <c r="AS51" s="84"/>
      <c r="AT51" s="84"/>
      <c r="AU51" s="84"/>
      <c r="AV51" s="84"/>
      <c r="AW51" s="84"/>
      <c r="AX51" s="84"/>
      <c r="AY51" s="84"/>
      <c r="AZ51" s="84"/>
      <c r="BA51" s="84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3"/>
      <c r="BP51" s="73" t="s">
        <v>50</v>
      </c>
      <c r="BQ51" s="73" t="s">
        <v>52</v>
      </c>
      <c r="BR51" s="39" t="s">
        <v>50</v>
      </c>
      <c r="BS51" s="39" t="s">
        <v>52</v>
      </c>
      <c r="BT51" s="392"/>
      <c r="BU51" s="73"/>
      <c r="BV51" s="73"/>
    </row>
    <row r="52" spans="1:74" s="1" customFormat="1" ht="15.6" customHeight="1">
      <c r="A52" s="218" t="s">
        <v>797</v>
      </c>
      <c r="B52" s="19" t="s">
        <v>24</v>
      </c>
      <c r="C52" s="19">
        <v>5</v>
      </c>
      <c r="D52" s="107">
        <f t="shared" ref="D52:D58" si="17">SUM(H52:V52)</f>
        <v>0</v>
      </c>
      <c r="E52" s="8">
        <v>950</v>
      </c>
      <c r="F52" s="8">
        <f t="shared" ref="F52:F59" si="18">D52*E52*(100-$D$3)/100</f>
        <v>0</v>
      </c>
      <c r="G52" s="9"/>
      <c r="H52" s="344"/>
      <c r="I52" s="326"/>
      <c r="J52" s="308"/>
      <c r="K52" s="327"/>
      <c r="L52" s="311"/>
      <c r="M52" s="331"/>
      <c r="N52" s="328"/>
      <c r="O52" s="135"/>
      <c r="P52" s="19"/>
      <c r="Q52" s="398"/>
      <c r="R52" s="329"/>
      <c r="S52" s="399"/>
      <c r="T52" s="400"/>
      <c r="U52" s="325"/>
      <c r="V52" s="401"/>
      <c r="W52" s="9"/>
      <c r="X52" s="20"/>
      <c r="Y52" s="20"/>
      <c r="Z52" s="20"/>
      <c r="AA52" s="20"/>
      <c r="AB52" s="20"/>
      <c r="AC52" s="20"/>
      <c r="AD52" s="48">
        <f>AL52*$D52</f>
        <v>0</v>
      </c>
      <c r="AE52" s="20"/>
      <c r="AF52" s="48"/>
      <c r="AG52" s="48"/>
      <c r="AH52" s="48"/>
      <c r="AI52" s="48"/>
      <c r="AJ52" s="48"/>
      <c r="AK52" s="48"/>
      <c r="AL52" s="48">
        <v>5</v>
      </c>
      <c r="AM52" s="48"/>
      <c r="AN52" s="9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9"/>
      <c r="BP52" s="51"/>
      <c r="BQ52" s="74">
        <f>BS52*D52</f>
        <v>0</v>
      </c>
      <c r="BR52" s="74"/>
      <c r="BS52" s="74">
        <v>35</v>
      </c>
      <c r="BU52" s="98">
        <v>12.2</v>
      </c>
      <c r="BV52" s="98">
        <f t="shared" ref="BV52:BV59" si="19">BU52*D52</f>
        <v>0</v>
      </c>
    </row>
    <row r="53" spans="1:74" s="1" customFormat="1" ht="15.6" customHeight="1">
      <c r="A53" s="218" t="s">
        <v>798</v>
      </c>
      <c r="B53" s="19" t="s">
        <v>24</v>
      </c>
      <c r="C53" s="19">
        <v>5</v>
      </c>
      <c r="D53" s="107">
        <f t="shared" si="17"/>
        <v>0</v>
      </c>
      <c r="E53" s="8">
        <v>950</v>
      </c>
      <c r="F53" s="8">
        <f t="shared" si="18"/>
        <v>0</v>
      </c>
      <c r="G53" s="9"/>
      <c r="H53" s="344"/>
      <c r="I53" s="326"/>
      <c r="J53" s="308"/>
      <c r="K53" s="327"/>
      <c r="L53" s="311"/>
      <c r="M53" s="331"/>
      <c r="N53" s="328"/>
      <c r="O53" s="135"/>
      <c r="P53" s="19"/>
      <c r="Q53" s="398"/>
      <c r="R53" s="329"/>
      <c r="S53" s="399"/>
      <c r="T53" s="400"/>
      <c r="U53" s="325"/>
      <c r="V53" s="401"/>
      <c r="W53" s="9"/>
      <c r="X53" s="20"/>
      <c r="Y53" s="20"/>
      <c r="Z53" s="20"/>
      <c r="AA53" s="20"/>
      <c r="AB53" s="20"/>
      <c r="AC53" s="20"/>
      <c r="AD53" s="48">
        <f>AL53*$D53</f>
        <v>0</v>
      </c>
      <c r="AE53" s="20"/>
      <c r="AF53" s="48"/>
      <c r="AG53" s="48"/>
      <c r="AH53" s="48"/>
      <c r="AI53" s="48"/>
      <c r="AJ53" s="48"/>
      <c r="AK53" s="48"/>
      <c r="AL53" s="48">
        <v>5</v>
      </c>
      <c r="AM53" s="48"/>
      <c r="AN53" s="9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9"/>
      <c r="BP53" s="51"/>
      <c r="BQ53" s="74">
        <f>BS53*D53</f>
        <v>0</v>
      </c>
      <c r="BR53" s="74"/>
      <c r="BS53" s="74">
        <v>30</v>
      </c>
      <c r="BU53" s="98">
        <v>9.9</v>
      </c>
      <c r="BV53" s="98">
        <f t="shared" si="19"/>
        <v>0</v>
      </c>
    </row>
    <row r="54" spans="1:74" s="1" customFormat="1" ht="15.6" customHeight="1">
      <c r="A54" s="218" t="s">
        <v>799</v>
      </c>
      <c r="B54" s="19" t="s">
        <v>6</v>
      </c>
      <c r="C54" s="19">
        <v>5</v>
      </c>
      <c r="D54" s="107">
        <f t="shared" si="17"/>
        <v>0</v>
      </c>
      <c r="E54" s="30">
        <v>640</v>
      </c>
      <c r="F54" s="8">
        <f t="shared" si="18"/>
        <v>0</v>
      </c>
      <c r="G54" s="9"/>
      <c r="H54" s="344"/>
      <c r="I54" s="326"/>
      <c r="J54" s="308"/>
      <c r="K54" s="327"/>
      <c r="L54" s="311"/>
      <c r="M54" s="331"/>
      <c r="N54" s="328"/>
      <c r="O54" s="135"/>
      <c r="P54" s="19"/>
      <c r="Q54" s="398"/>
      <c r="R54" s="329"/>
      <c r="S54" s="399"/>
      <c r="T54" s="400"/>
      <c r="U54" s="325"/>
      <c r="V54" s="401"/>
      <c r="W54" s="9"/>
      <c r="X54" s="20"/>
      <c r="Y54" s="20"/>
      <c r="Z54" s="20"/>
      <c r="AA54" s="20"/>
      <c r="AB54" s="20"/>
      <c r="AC54" s="48">
        <f>AK54*$D54</f>
        <v>0</v>
      </c>
      <c r="AD54" s="20"/>
      <c r="AE54" s="20"/>
      <c r="AF54" s="48"/>
      <c r="AG54" s="48"/>
      <c r="AH54" s="48"/>
      <c r="AI54" s="48"/>
      <c r="AJ54" s="48"/>
      <c r="AK54" s="48">
        <v>5</v>
      </c>
      <c r="AL54" s="48"/>
      <c r="AM54" s="48"/>
      <c r="AN54" s="9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9"/>
      <c r="BP54" s="74">
        <f>BR54*D54</f>
        <v>0</v>
      </c>
      <c r="BQ54" s="51"/>
      <c r="BR54" s="74">
        <v>26</v>
      </c>
      <c r="BS54" s="74"/>
      <c r="BU54" s="98">
        <v>6.3</v>
      </c>
      <c r="BV54" s="98">
        <f t="shared" si="19"/>
        <v>0</v>
      </c>
    </row>
    <row r="55" spans="1:74" s="1" customFormat="1" ht="15.6" customHeight="1">
      <c r="A55" s="218" t="s">
        <v>800</v>
      </c>
      <c r="B55" s="19" t="s">
        <v>6</v>
      </c>
      <c r="C55" s="19">
        <v>5</v>
      </c>
      <c r="D55" s="107">
        <f t="shared" si="17"/>
        <v>0</v>
      </c>
      <c r="E55" s="30">
        <v>810</v>
      </c>
      <c r="F55" s="8">
        <f t="shared" si="18"/>
        <v>0</v>
      </c>
      <c r="G55" s="9"/>
      <c r="H55" s="344"/>
      <c r="I55" s="326"/>
      <c r="J55" s="308"/>
      <c r="K55" s="327"/>
      <c r="L55" s="311"/>
      <c r="M55" s="331"/>
      <c r="N55" s="328"/>
      <c r="O55" s="135"/>
      <c r="P55" s="19"/>
      <c r="Q55" s="398"/>
      <c r="R55" s="329"/>
      <c r="S55" s="399"/>
      <c r="T55" s="400"/>
      <c r="U55" s="325"/>
      <c r="V55" s="401"/>
      <c r="W55" s="9"/>
      <c r="X55" s="20"/>
      <c r="Y55" s="20"/>
      <c r="Z55" s="20"/>
      <c r="AA55" s="20"/>
      <c r="AB55" s="20"/>
      <c r="AC55" s="48">
        <f>AK55*$D55</f>
        <v>0</v>
      </c>
      <c r="AD55" s="20"/>
      <c r="AE55" s="20"/>
      <c r="AF55" s="48"/>
      <c r="AG55" s="48"/>
      <c r="AH55" s="48"/>
      <c r="AI55" s="48"/>
      <c r="AJ55" s="48"/>
      <c r="AK55" s="48">
        <v>5</v>
      </c>
      <c r="AL55" s="48"/>
      <c r="AM55" s="48"/>
      <c r="AN55" s="9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9"/>
      <c r="BP55" s="74">
        <f>BR55*D55</f>
        <v>0</v>
      </c>
      <c r="BQ55" s="51"/>
      <c r="BR55" s="74">
        <v>25</v>
      </c>
      <c r="BS55" s="74"/>
      <c r="BU55" s="98">
        <v>6.17</v>
      </c>
      <c r="BV55" s="98">
        <f t="shared" si="19"/>
        <v>0</v>
      </c>
    </row>
    <row r="56" spans="1:74" s="1" customFormat="1" ht="15.6" customHeight="1">
      <c r="A56" s="266" t="s">
        <v>802</v>
      </c>
      <c r="B56" s="18" t="s">
        <v>24</v>
      </c>
      <c r="C56" s="19">
        <v>5</v>
      </c>
      <c r="D56" s="107">
        <f t="shared" si="17"/>
        <v>0</v>
      </c>
      <c r="E56" s="8">
        <v>1140</v>
      </c>
      <c r="F56" s="8">
        <f t="shared" si="18"/>
        <v>0</v>
      </c>
      <c r="G56" s="9"/>
      <c r="H56" s="344"/>
      <c r="I56" s="326"/>
      <c r="J56" s="308"/>
      <c r="K56" s="327"/>
      <c r="L56" s="311"/>
      <c r="M56" s="331"/>
      <c r="N56" s="328"/>
      <c r="O56" s="135"/>
      <c r="P56" s="19"/>
      <c r="Q56" s="398"/>
      <c r="R56" s="329"/>
      <c r="S56" s="399"/>
      <c r="T56" s="400"/>
      <c r="U56" s="325"/>
      <c r="V56" s="401"/>
      <c r="W56" s="9"/>
      <c r="X56" s="20"/>
      <c r="Y56" s="20"/>
      <c r="Z56" s="20"/>
      <c r="AA56" s="20"/>
      <c r="AB56" s="20"/>
      <c r="AC56" s="20"/>
      <c r="AD56" s="48">
        <f>AK58*$D58</f>
        <v>0</v>
      </c>
      <c r="AE56" s="20"/>
      <c r="AF56" s="48"/>
      <c r="AG56" s="48"/>
      <c r="AH56" s="48"/>
      <c r="AI56" s="48"/>
      <c r="AJ56" s="48"/>
      <c r="AK56" s="48"/>
      <c r="AL56" s="48">
        <v>5</v>
      </c>
      <c r="AM56" s="48"/>
      <c r="AN56" s="3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1"/>
      <c r="BO56" s="3"/>
      <c r="BP56" s="51"/>
      <c r="BQ56" s="74">
        <f>BS56*D56</f>
        <v>0</v>
      </c>
      <c r="BR56" s="74"/>
      <c r="BS56" s="74">
        <v>35</v>
      </c>
      <c r="BT56" s="340"/>
      <c r="BU56" s="98">
        <v>12.2</v>
      </c>
      <c r="BV56" s="98">
        <f t="shared" si="19"/>
        <v>0</v>
      </c>
    </row>
    <row r="57" spans="1:74" s="1" customFormat="1" ht="15.6" customHeight="1">
      <c r="A57" s="218" t="s">
        <v>805</v>
      </c>
      <c r="B57" s="18" t="s">
        <v>24</v>
      </c>
      <c r="C57" s="19">
        <v>5</v>
      </c>
      <c r="D57" s="107">
        <f t="shared" si="17"/>
        <v>0</v>
      </c>
      <c r="E57" s="8">
        <v>1140</v>
      </c>
      <c r="F57" s="8">
        <f t="shared" si="18"/>
        <v>0</v>
      </c>
      <c r="G57" s="9"/>
      <c r="H57" s="344"/>
      <c r="I57" s="326"/>
      <c r="J57" s="308"/>
      <c r="K57" s="327"/>
      <c r="L57" s="311"/>
      <c r="M57" s="331"/>
      <c r="N57" s="328"/>
      <c r="O57" s="135"/>
      <c r="P57" s="19"/>
      <c r="Q57" s="398"/>
      <c r="R57" s="329"/>
      <c r="S57" s="399"/>
      <c r="T57" s="400"/>
      <c r="U57" s="325"/>
      <c r="V57" s="401"/>
      <c r="W57" s="9"/>
      <c r="X57" s="20"/>
      <c r="Y57" s="20"/>
      <c r="Z57" s="20"/>
      <c r="AA57" s="20"/>
      <c r="AB57" s="20"/>
      <c r="AC57" s="20"/>
      <c r="AD57" s="48">
        <f>AK59*$D59</f>
        <v>0</v>
      </c>
      <c r="AE57" s="20"/>
      <c r="AF57" s="48"/>
      <c r="AG57" s="48"/>
      <c r="AH57" s="48"/>
      <c r="AI57" s="48"/>
      <c r="AJ57" s="48"/>
      <c r="AK57" s="48"/>
      <c r="AL57" s="48">
        <v>5</v>
      </c>
      <c r="AM57" s="48"/>
      <c r="AN57" s="3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21"/>
      <c r="BA57" s="21"/>
      <c r="BB57" s="21"/>
      <c r="BC57" s="21"/>
      <c r="BD57" s="21"/>
      <c r="BE57" s="21"/>
      <c r="BF57" s="21"/>
      <c r="BG57" s="21"/>
      <c r="BH57" s="21"/>
      <c r="BI57" s="21"/>
      <c r="BJ57" s="21"/>
      <c r="BK57" s="21"/>
      <c r="BL57" s="21"/>
      <c r="BM57" s="21"/>
      <c r="BN57" s="21"/>
      <c r="BO57" s="3"/>
      <c r="BP57" s="51"/>
      <c r="BQ57" s="74">
        <f>BS57*D57</f>
        <v>0</v>
      </c>
      <c r="BR57" s="74"/>
      <c r="BS57" s="74">
        <v>30</v>
      </c>
      <c r="BT57" s="340"/>
      <c r="BU57" s="98">
        <v>9.9</v>
      </c>
      <c r="BV57" s="98">
        <f t="shared" si="19"/>
        <v>0</v>
      </c>
    </row>
    <row r="58" spans="1:74" s="1" customFormat="1" ht="15.6" customHeight="1">
      <c r="A58" s="266" t="s">
        <v>803</v>
      </c>
      <c r="B58" s="18" t="s">
        <v>6</v>
      </c>
      <c r="C58" s="19">
        <v>5</v>
      </c>
      <c r="D58" s="107">
        <f t="shared" si="17"/>
        <v>0</v>
      </c>
      <c r="E58" s="8">
        <v>785</v>
      </c>
      <c r="F58" s="8">
        <f t="shared" si="18"/>
        <v>0</v>
      </c>
      <c r="G58" s="9"/>
      <c r="H58" s="344"/>
      <c r="I58" s="326"/>
      <c r="J58" s="308"/>
      <c r="K58" s="327"/>
      <c r="L58" s="311"/>
      <c r="M58" s="331"/>
      <c r="N58" s="328"/>
      <c r="O58" s="135"/>
      <c r="P58" s="19"/>
      <c r="Q58" s="398"/>
      <c r="R58" s="329"/>
      <c r="S58" s="399"/>
      <c r="T58" s="400"/>
      <c r="U58" s="325"/>
      <c r="V58" s="401"/>
      <c r="W58" s="9"/>
      <c r="X58" s="20"/>
      <c r="Y58" s="20"/>
      <c r="Z58" s="20"/>
      <c r="AA58" s="20"/>
      <c r="AB58" s="20"/>
      <c r="AC58" s="48">
        <f>AK58*$D58</f>
        <v>0</v>
      </c>
      <c r="AD58" s="20"/>
      <c r="AE58" s="20"/>
      <c r="AF58" s="48"/>
      <c r="AG58" s="48"/>
      <c r="AH58" s="48"/>
      <c r="AI58" s="48"/>
      <c r="AJ58" s="48"/>
      <c r="AK58" s="48">
        <v>5</v>
      </c>
      <c r="AL58" s="48"/>
      <c r="AM58" s="48"/>
      <c r="AN58" s="3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21"/>
      <c r="BA58" s="21"/>
      <c r="BB58" s="21"/>
      <c r="BC58" s="21"/>
      <c r="BD58" s="21"/>
      <c r="BE58" s="21"/>
      <c r="BF58" s="21"/>
      <c r="BG58" s="21"/>
      <c r="BH58" s="21"/>
      <c r="BI58" s="21"/>
      <c r="BJ58" s="21"/>
      <c r="BK58" s="21"/>
      <c r="BL58" s="21"/>
      <c r="BM58" s="21"/>
      <c r="BN58" s="21"/>
      <c r="BO58" s="3"/>
      <c r="BP58" s="74">
        <f>BR58*D58</f>
        <v>0</v>
      </c>
      <c r="BQ58" s="51"/>
      <c r="BR58" s="74">
        <v>26</v>
      </c>
      <c r="BS58" s="74"/>
      <c r="BT58" s="340"/>
      <c r="BU58" s="98">
        <v>6.3</v>
      </c>
      <c r="BV58" s="98">
        <f t="shared" si="19"/>
        <v>0</v>
      </c>
    </row>
    <row r="59" spans="1:74" s="1" customFormat="1" ht="15.6" customHeight="1">
      <c r="A59" s="218" t="s">
        <v>806</v>
      </c>
      <c r="B59" s="18" t="s">
        <v>6</v>
      </c>
      <c r="C59" s="19">
        <v>5</v>
      </c>
      <c r="D59" s="107">
        <f>SUM(H59:V59)</f>
        <v>0</v>
      </c>
      <c r="E59" s="8">
        <v>950</v>
      </c>
      <c r="F59" s="8">
        <f t="shared" si="18"/>
        <v>0</v>
      </c>
      <c r="G59" s="9"/>
      <c r="H59" s="344"/>
      <c r="I59" s="326"/>
      <c r="J59" s="308"/>
      <c r="K59" s="327"/>
      <c r="L59" s="311"/>
      <c r="M59" s="331"/>
      <c r="N59" s="328"/>
      <c r="O59" s="135"/>
      <c r="P59" s="19"/>
      <c r="Q59" s="398"/>
      <c r="R59" s="329"/>
      <c r="S59" s="399"/>
      <c r="T59" s="400"/>
      <c r="U59" s="325"/>
      <c r="V59" s="401"/>
      <c r="W59" s="9"/>
      <c r="X59" s="20"/>
      <c r="Y59" s="20"/>
      <c r="Z59" s="20"/>
      <c r="AA59" s="20"/>
      <c r="AB59" s="20"/>
      <c r="AC59" s="48">
        <f>AK59*$D59</f>
        <v>0</v>
      </c>
      <c r="AD59" s="20"/>
      <c r="AE59" s="20"/>
      <c r="AF59" s="48"/>
      <c r="AG59" s="48"/>
      <c r="AH59" s="48"/>
      <c r="AI59" s="48"/>
      <c r="AJ59" s="48"/>
      <c r="AK59" s="48">
        <v>5</v>
      </c>
      <c r="AL59" s="48"/>
      <c r="AM59" s="48"/>
      <c r="AN59" s="3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21"/>
      <c r="BA59" s="21"/>
      <c r="BB59" s="21"/>
      <c r="BC59" s="21"/>
      <c r="BD59" s="21"/>
      <c r="BE59" s="21"/>
      <c r="BF59" s="21"/>
      <c r="BG59" s="21"/>
      <c r="BH59" s="21"/>
      <c r="BI59" s="21"/>
      <c r="BJ59" s="21"/>
      <c r="BK59" s="21"/>
      <c r="BL59" s="21"/>
      <c r="BM59" s="21"/>
      <c r="BN59" s="21"/>
      <c r="BO59" s="3"/>
      <c r="BP59" s="74">
        <f>BR59*D59</f>
        <v>0</v>
      </c>
      <c r="BQ59" s="51"/>
      <c r="BR59" s="74">
        <v>25</v>
      </c>
      <c r="BS59" s="74"/>
      <c r="BT59" s="340"/>
      <c r="BU59" s="98">
        <v>6.17</v>
      </c>
      <c r="BV59" s="98">
        <f t="shared" si="19"/>
        <v>0</v>
      </c>
    </row>
    <row r="60" spans="1:74" s="1" customFormat="1" ht="15.6" customHeight="1">
      <c r="A60" s="2"/>
      <c r="F60" s="109">
        <f>SUM(F52:F59)</f>
        <v>0</v>
      </c>
      <c r="G60" s="3"/>
      <c r="H60" s="7">
        <f t="shared" ref="H60:V60" si="20">SUM(H52:H59)</f>
        <v>0</v>
      </c>
      <c r="I60" s="7">
        <f t="shared" si="20"/>
        <v>0</v>
      </c>
      <c r="J60" s="7">
        <f t="shared" si="20"/>
        <v>0</v>
      </c>
      <c r="K60" s="7">
        <f t="shared" si="20"/>
        <v>0</v>
      </c>
      <c r="L60" s="7">
        <f t="shared" si="20"/>
        <v>0</v>
      </c>
      <c r="M60" s="7">
        <f t="shared" si="20"/>
        <v>0</v>
      </c>
      <c r="N60" s="7">
        <f t="shared" si="20"/>
        <v>0</v>
      </c>
      <c r="O60" s="7">
        <f t="shared" si="20"/>
        <v>0</v>
      </c>
      <c r="P60" s="7">
        <f t="shared" si="20"/>
        <v>0</v>
      </c>
      <c r="Q60" s="7">
        <f t="shared" si="20"/>
        <v>0</v>
      </c>
      <c r="R60" s="7">
        <f t="shared" si="20"/>
        <v>0</v>
      </c>
      <c r="S60" s="7">
        <f t="shared" si="20"/>
        <v>0</v>
      </c>
      <c r="T60" s="7">
        <f t="shared" si="20"/>
        <v>0</v>
      </c>
      <c r="U60" s="7">
        <f t="shared" si="20"/>
        <v>0</v>
      </c>
      <c r="V60" s="7">
        <f t="shared" si="20"/>
        <v>0</v>
      </c>
      <c r="W60" s="9"/>
      <c r="X60" s="21"/>
      <c r="Y60" s="21"/>
      <c r="Z60" s="21"/>
      <c r="AA60" s="21"/>
      <c r="AB60" s="21"/>
      <c r="AC60" s="13">
        <f>SUM(AC52:AC59)</f>
        <v>0</v>
      </c>
      <c r="AD60" s="13">
        <f>SUM(AD52:AD59)</f>
        <v>0</v>
      </c>
      <c r="AE60" s="21"/>
      <c r="AF60" s="21"/>
      <c r="AG60" s="21"/>
      <c r="AH60" s="21"/>
      <c r="AI60" s="21"/>
      <c r="AJ60" s="21"/>
      <c r="AK60" s="21"/>
      <c r="AL60" s="21"/>
      <c r="AM60" s="21"/>
      <c r="AN60" s="3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21"/>
      <c r="BA60" s="21"/>
      <c r="BB60" s="21"/>
      <c r="BC60" s="21"/>
      <c r="BD60" s="21"/>
      <c r="BE60" s="21"/>
      <c r="BF60" s="21"/>
      <c r="BG60" s="21"/>
      <c r="BH60" s="21"/>
      <c r="BI60" s="21"/>
      <c r="BJ60" s="21"/>
      <c r="BK60" s="21"/>
      <c r="BL60" s="21"/>
      <c r="BM60" s="21"/>
      <c r="BN60" s="21"/>
      <c r="BO60" s="3"/>
      <c r="BP60" s="7">
        <f>SUM(BP52:BP59)</f>
        <v>0</v>
      </c>
      <c r="BQ60" s="7">
        <f>SUM(BQ52:BQ59)</f>
        <v>0</v>
      </c>
      <c r="BR60" s="51"/>
      <c r="BS60" s="51"/>
      <c r="BT60" s="340"/>
      <c r="BU60" s="51"/>
      <c r="BV60" s="100">
        <f>SUM(BV52:BV59)</f>
        <v>0</v>
      </c>
    </row>
    <row r="61" spans="1:74" s="1" customFormat="1" ht="15.6" customHeight="1">
      <c r="A61" s="28" t="s">
        <v>994</v>
      </c>
      <c r="B61" s="522" t="s">
        <v>1046</v>
      </c>
      <c r="C61" s="523"/>
      <c r="D61" s="523"/>
      <c r="E61" s="523"/>
      <c r="F61" s="523"/>
      <c r="G61" s="3"/>
      <c r="H61" s="16"/>
      <c r="I61" s="16"/>
      <c r="J61" s="16"/>
      <c r="K61" s="16"/>
      <c r="L61" s="16"/>
      <c r="M61" s="16"/>
      <c r="N61" s="16"/>
      <c r="O61" s="77"/>
      <c r="P61" s="77"/>
      <c r="Q61" s="16"/>
      <c r="R61" s="16"/>
      <c r="S61" s="16"/>
      <c r="T61" s="16"/>
      <c r="U61" s="16"/>
      <c r="V61" s="16"/>
      <c r="W61" s="3"/>
      <c r="X61" s="6" t="s">
        <v>61</v>
      </c>
      <c r="Y61" s="6" t="s">
        <v>20</v>
      </c>
      <c r="Z61" s="6" t="s">
        <v>21</v>
      </c>
      <c r="AA61" s="6" t="s">
        <v>22</v>
      </c>
      <c r="AB61" s="6" t="s">
        <v>23</v>
      </c>
      <c r="AC61" s="6" t="s">
        <v>6</v>
      </c>
      <c r="AD61" s="6" t="s">
        <v>24</v>
      </c>
      <c r="AE61" s="6" t="s">
        <v>391</v>
      </c>
      <c r="AF61" s="13" t="s">
        <v>61</v>
      </c>
      <c r="AG61" s="13" t="s">
        <v>20</v>
      </c>
      <c r="AH61" s="13" t="s">
        <v>21</v>
      </c>
      <c r="AI61" s="13" t="s">
        <v>22</v>
      </c>
      <c r="AJ61" s="13" t="s">
        <v>23</v>
      </c>
      <c r="AK61" s="13" t="s">
        <v>6</v>
      </c>
      <c r="AL61" s="13" t="s">
        <v>24</v>
      </c>
      <c r="AM61" s="13" t="s">
        <v>391</v>
      </c>
      <c r="AN61" s="3"/>
      <c r="AO61" s="6" t="s">
        <v>48</v>
      </c>
      <c r="AP61" s="84" t="s">
        <v>49</v>
      </c>
      <c r="AQ61" s="84" t="s">
        <v>50</v>
      </c>
      <c r="AR61" s="84" t="s">
        <v>51</v>
      </c>
      <c r="AS61" s="84" t="s">
        <v>52</v>
      </c>
      <c r="AT61" s="84" t="s">
        <v>53</v>
      </c>
      <c r="AU61" s="84" t="s">
        <v>54</v>
      </c>
      <c r="AV61" s="84" t="s">
        <v>55</v>
      </c>
      <c r="AW61" s="84" t="s">
        <v>56</v>
      </c>
      <c r="AX61" s="84" t="s">
        <v>57</v>
      </c>
      <c r="AY61" s="84" t="s">
        <v>58</v>
      </c>
      <c r="AZ61" s="84" t="s">
        <v>239</v>
      </c>
      <c r="BA61" s="84" t="s">
        <v>240</v>
      </c>
      <c r="BB61" s="13" t="s">
        <v>48</v>
      </c>
      <c r="BC61" s="13" t="s">
        <v>49</v>
      </c>
      <c r="BD61" s="13" t="s">
        <v>50</v>
      </c>
      <c r="BE61" s="13" t="s">
        <v>51</v>
      </c>
      <c r="BF61" s="13" t="s">
        <v>52</v>
      </c>
      <c r="BG61" s="13" t="s">
        <v>53</v>
      </c>
      <c r="BH61" s="13" t="s">
        <v>54</v>
      </c>
      <c r="BI61" s="13" t="s">
        <v>55</v>
      </c>
      <c r="BJ61" s="13" t="s">
        <v>56</v>
      </c>
      <c r="BK61" s="13" t="s">
        <v>57</v>
      </c>
      <c r="BL61" s="13" t="s">
        <v>58</v>
      </c>
      <c r="BM61" s="13" t="s">
        <v>239</v>
      </c>
      <c r="BN61" s="13" t="s">
        <v>240</v>
      </c>
      <c r="BO61" s="3"/>
      <c r="BP61" s="73" t="s">
        <v>50</v>
      </c>
      <c r="BQ61" s="73" t="s">
        <v>52</v>
      </c>
      <c r="BR61" s="39" t="s">
        <v>50</v>
      </c>
      <c r="BS61" s="39" t="s">
        <v>52</v>
      </c>
      <c r="BT61" s="340"/>
      <c r="BU61" s="73" t="s">
        <v>68</v>
      </c>
      <c r="BV61" s="73" t="s">
        <v>69</v>
      </c>
    </row>
    <row r="62" spans="1:74" s="1" customFormat="1" ht="15.6" customHeight="1">
      <c r="A62" s="333" t="s">
        <v>749</v>
      </c>
      <c r="B62" s="18" t="s">
        <v>6</v>
      </c>
      <c r="C62" s="19">
        <v>1</v>
      </c>
      <c r="D62" s="334">
        <f t="shared" ref="D62:D84" si="21">SUM(H62:V62)</f>
        <v>0</v>
      </c>
      <c r="E62" s="8">
        <v>180</v>
      </c>
      <c r="F62" s="8">
        <f t="shared" ref="F62:F85" si="22">D62*E62*(100-$F$3)/100</f>
        <v>0</v>
      </c>
      <c r="G62" s="3"/>
      <c r="H62" s="344"/>
      <c r="I62" s="326"/>
      <c r="J62" s="308"/>
      <c r="K62" s="327"/>
      <c r="L62" s="311"/>
      <c r="M62" s="331"/>
      <c r="N62" s="328"/>
      <c r="O62" s="135"/>
      <c r="P62" s="19"/>
      <c r="Q62" s="398"/>
      <c r="R62" s="329"/>
      <c r="S62" s="399"/>
      <c r="T62" s="400"/>
      <c r="U62" s="325"/>
      <c r="V62" s="401"/>
      <c r="W62" s="3"/>
      <c r="X62" s="20"/>
      <c r="Y62" s="20"/>
      <c r="Z62" s="20"/>
      <c r="AA62" s="20"/>
      <c r="AB62" s="20"/>
      <c r="AC62" s="48">
        <f t="shared" ref="AC62:AC65" si="23">AK62*$D62</f>
        <v>0</v>
      </c>
      <c r="AD62" s="20"/>
      <c r="AE62" s="20"/>
      <c r="AF62" s="48"/>
      <c r="AG62" s="48"/>
      <c r="AH62" s="48"/>
      <c r="AI62" s="48"/>
      <c r="AJ62" s="48"/>
      <c r="AK62" s="48">
        <v>1</v>
      </c>
      <c r="AL62" s="48"/>
      <c r="AM62" s="48"/>
      <c r="AN62" s="3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21"/>
      <c r="BA62" s="21"/>
      <c r="BB62" s="21"/>
      <c r="BC62" s="21"/>
      <c r="BD62" s="21"/>
      <c r="BE62" s="21"/>
      <c r="BF62" s="21"/>
      <c r="BG62" s="21"/>
      <c r="BH62" s="21"/>
      <c r="BI62" s="21"/>
      <c r="BJ62" s="21"/>
      <c r="BK62" s="21"/>
      <c r="BL62" s="21"/>
      <c r="BM62" s="21"/>
      <c r="BN62" s="21"/>
      <c r="BO62" s="3"/>
      <c r="BP62" s="74">
        <f t="shared" ref="BP62:BP81" si="24">BR62*D62</f>
        <v>0</v>
      </c>
      <c r="BQ62" s="51"/>
      <c r="BR62" s="74">
        <v>6</v>
      </c>
      <c r="BS62" s="39"/>
      <c r="BT62" s="340"/>
      <c r="BU62" s="98">
        <v>1.6</v>
      </c>
      <c r="BV62" s="98">
        <f t="shared" ref="BV62:BV81" si="25">BU62*D62</f>
        <v>0</v>
      </c>
    </row>
    <row r="63" spans="1:74" s="1" customFormat="1" ht="15.6" customHeight="1">
      <c r="A63" s="333" t="s">
        <v>750</v>
      </c>
      <c r="B63" s="18" t="s">
        <v>6</v>
      </c>
      <c r="C63" s="19">
        <v>1</v>
      </c>
      <c r="D63" s="334">
        <f t="shared" si="21"/>
        <v>0</v>
      </c>
      <c r="E63" s="8">
        <v>190</v>
      </c>
      <c r="F63" s="8">
        <f t="shared" si="22"/>
        <v>0</v>
      </c>
      <c r="G63" s="3"/>
      <c r="H63" s="344"/>
      <c r="I63" s="326"/>
      <c r="J63" s="308"/>
      <c r="K63" s="327"/>
      <c r="L63" s="311"/>
      <c r="M63" s="331"/>
      <c r="N63" s="328"/>
      <c r="O63" s="135"/>
      <c r="P63" s="19"/>
      <c r="Q63" s="398"/>
      <c r="R63" s="329"/>
      <c r="S63" s="399"/>
      <c r="T63" s="400"/>
      <c r="U63" s="325"/>
      <c r="V63" s="401"/>
      <c r="W63" s="3"/>
      <c r="X63" s="20"/>
      <c r="Y63" s="20"/>
      <c r="Z63" s="20"/>
      <c r="AA63" s="20"/>
      <c r="AB63" s="20"/>
      <c r="AC63" s="48">
        <f t="shared" si="23"/>
        <v>0</v>
      </c>
      <c r="AD63" s="20"/>
      <c r="AE63" s="20"/>
      <c r="AF63" s="48"/>
      <c r="AG63" s="48"/>
      <c r="AH63" s="48"/>
      <c r="AI63" s="48"/>
      <c r="AJ63" s="48"/>
      <c r="AK63" s="48">
        <v>1</v>
      </c>
      <c r="AL63" s="48"/>
      <c r="AM63" s="48"/>
      <c r="AN63" s="3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21"/>
      <c r="BN63" s="21"/>
      <c r="BO63" s="3"/>
      <c r="BP63" s="74">
        <f t="shared" si="24"/>
        <v>0</v>
      </c>
      <c r="BQ63" s="51"/>
      <c r="BR63" s="74">
        <v>5</v>
      </c>
      <c r="BS63" s="39"/>
      <c r="BT63" s="340"/>
      <c r="BU63" s="98">
        <v>1.65</v>
      </c>
      <c r="BV63" s="98">
        <f t="shared" si="25"/>
        <v>0</v>
      </c>
    </row>
    <row r="64" spans="1:74" s="1" customFormat="1" ht="15.6" customHeight="1">
      <c r="A64" s="333" t="s">
        <v>751</v>
      </c>
      <c r="B64" s="18" t="s">
        <v>6</v>
      </c>
      <c r="C64" s="19">
        <v>1</v>
      </c>
      <c r="D64" s="334">
        <f t="shared" si="21"/>
        <v>0</v>
      </c>
      <c r="E64" s="8">
        <v>190</v>
      </c>
      <c r="F64" s="8">
        <f t="shared" si="22"/>
        <v>0</v>
      </c>
      <c r="G64" s="3"/>
      <c r="H64" s="344"/>
      <c r="I64" s="326"/>
      <c r="J64" s="308"/>
      <c r="K64" s="327"/>
      <c r="L64" s="311"/>
      <c r="M64" s="331"/>
      <c r="N64" s="328"/>
      <c r="O64" s="135"/>
      <c r="P64" s="19"/>
      <c r="Q64" s="398"/>
      <c r="R64" s="329"/>
      <c r="S64" s="399"/>
      <c r="T64" s="400"/>
      <c r="U64" s="325"/>
      <c r="V64" s="401"/>
      <c r="W64" s="3"/>
      <c r="X64" s="20"/>
      <c r="Y64" s="20"/>
      <c r="Z64" s="20"/>
      <c r="AA64" s="20"/>
      <c r="AB64" s="20"/>
      <c r="AC64" s="48">
        <f t="shared" si="23"/>
        <v>0</v>
      </c>
      <c r="AD64" s="20"/>
      <c r="AE64" s="20"/>
      <c r="AF64" s="48"/>
      <c r="AG64" s="48"/>
      <c r="AH64" s="48"/>
      <c r="AI64" s="48"/>
      <c r="AJ64" s="48"/>
      <c r="AK64" s="48">
        <v>1</v>
      </c>
      <c r="AL64" s="48"/>
      <c r="AM64" s="48"/>
      <c r="AN64" s="3"/>
      <c r="AO64" s="21"/>
      <c r="AP64" s="21"/>
      <c r="AQ64" s="21"/>
      <c r="AR64" s="21"/>
      <c r="AS64" s="21"/>
      <c r="AT64" s="21"/>
      <c r="AU64" s="21"/>
      <c r="AV64" s="21"/>
      <c r="AW64" s="21"/>
      <c r="AX64" s="21"/>
      <c r="AY64" s="21"/>
      <c r="AZ64" s="21"/>
      <c r="BA64" s="21"/>
      <c r="BB64" s="21"/>
      <c r="BC64" s="21"/>
      <c r="BD64" s="21"/>
      <c r="BE64" s="21"/>
      <c r="BF64" s="21"/>
      <c r="BG64" s="21"/>
      <c r="BH64" s="21"/>
      <c r="BI64" s="21"/>
      <c r="BJ64" s="21"/>
      <c r="BK64" s="21"/>
      <c r="BL64" s="21"/>
      <c r="BM64" s="21"/>
      <c r="BN64" s="21"/>
      <c r="BO64" s="3"/>
      <c r="BP64" s="74">
        <f t="shared" si="24"/>
        <v>0</v>
      </c>
      <c r="BQ64" s="51"/>
      <c r="BR64" s="74">
        <v>6</v>
      </c>
      <c r="BS64" s="39"/>
      <c r="BT64" s="340"/>
      <c r="BU64" s="98">
        <v>1.9</v>
      </c>
      <c r="BV64" s="98">
        <f t="shared" si="25"/>
        <v>0</v>
      </c>
    </row>
    <row r="65" spans="1:74" s="1" customFormat="1" ht="15.6" customHeight="1">
      <c r="A65" s="333" t="s">
        <v>752</v>
      </c>
      <c r="B65" s="18" t="s">
        <v>6</v>
      </c>
      <c r="C65" s="19">
        <v>1</v>
      </c>
      <c r="D65" s="334">
        <f t="shared" si="21"/>
        <v>0</v>
      </c>
      <c r="E65" s="8">
        <v>220</v>
      </c>
      <c r="F65" s="8">
        <f t="shared" si="22"/>
        <v>0</v>
      </c>
      <c r="G65" s="3"/>
      <c r="H65" s="344"/>
      <c r="I65" s="326"/>
      <c r="J65" s="308"/>
      <c r="K65" s="327"/>
      <c r="L65" s="311"/>
      <c r="M65" s="331"/>
      <c r="N65" s="328"/>
      <c r="O65" s="135"/>
      <c r="P65" s="19"/>
      <c r="Q65" s="398"/>
      <c r="R65" s="329"/>
      <c r="S65" s="399"/>
      <c r="T65" s="400"/>
      <c r="U65" s="325"/>
      <c r="V65" s="401"/>
      <c r="W65" s="3"/>
      <c r="X65" s="20"/>
      <c r="Y65" s="20"/>
      <c r="Z65" s="20"/>
      <c r="AA65" s="20"/>
      <c r="AB65" s="20"/>
      <c r="AC65" s="48">
        <f t="shared" si="23"/>
        <v>0</v>
      </c>
      <c r="AD65" s="20"/>
      <c r="AE65" s="20"/>
      <c r="AF65" s="48"/>
      <c r="AG65" s="48"/>
      <c r="AH65" s="48"/>
      <c r="AI65" s="48"/>
      <c r="AJ65" s="48"/>
      <c r="AK65" s="48">
        <v>1</v>
      </c>
      <c r="AL65" s="48"/>
      <c r="AM65" s="48"/>
      <c r="AN65" s="3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21"/>
      <c r="BA65" s="21"/>
      <c r="BB65" s="21"/>
      <c r="BC65" s="21"/>
      <c r="BD65" s="21"/>
      <c r="BE65" s="21"/>
      <c r="BF65" s="21"/>
      <c r="BG65" s="21"/>
      <c r="BH65" s="21"/>
      <c r="BI65" s="21"/>
      <c r="BJ65" s="21"/>
      <c r="BK65" s="21"/>
      <c r="BL65" s="21"/>
      <c r="BM65" s="21"/>
      <c r="BN65" s="21"/>
      <c r="BO65" s="3"/>
      <c r="BP65" s="74">
        <f t="shared" si="24"/>
        <v>0</v>
      </c>
      <c r="BQ65" s="51"/>
      <c r="BR65" s="74">
        <v>6</v>
      </c>
      <c r="BS65" s="39"/>
      <c r="BT65" s="340"/>
      <c r="BU65" s="98">
        <v>2.85</v>
      </c>
      <c r="BV65" s="98">
        <f t="shared" si="25"/>
        <v>0</v>
      </c>
    </row>
    <row r="66" spans="1:74" s="1" customFormat="1" ht="15.6" customHeight="1">
      <c r="A66" s="333" t="s">
        <v>753</v>
      </c>
      <c r="B66" s="18" t="s">
        <v>24</v>
      </c>
      <c r="C66" s="19">
        <v>1</v>
      </c>
      <c r="D66" s="334">
        <f t="shared" si="21"/>
        <v>0</v>
      </c>
      <c r="E66" s="8">
        <v>260</v>
      </c>
      <c r="F66" s="8">
        <f t="shared" si="22"/>
        <v>0</v>
      </c>
      <c r="G66" s="3"/>
      <c r="H66" s="344"/>
      <c r="I66" s="326"/>
      <c r="J66" s="308"/>
      <c r="K66" s="327"/>
      <c r="L66" s="311"/>
      <c r="M66" s="331"/>
      <c r="N66" s="328"/>
      <c r="O66" s="135"/>
      <c r="P66" s="19"/>
      <c r="Q66" s="398"/>
      <c r="R66" s="329"/>
      <c r="S66" s="399"/>
      <c r="T66" s="400"/>
      <c r="U66" s="325"/>
      <c r="V66" s="401"/>
      <c r="W66" s="3"/>
      <c r="X66" s="20"/>
      <c r="Y66" s="20"/>
      <c r="Z66" s="20"/>
      <c r="AA66" s="20"/>
      <c r="AB66" s="20"/>
      <c r="AC66" s="20"/>
      <c r="AD66" s="48">
        <f t="shared" ref="AD66" si="26">AL66*$D66</f>
        <v>0</v>
      </c>
      <c r="AE66" s="20"/>
      <c r="AF66" s="48"/>
      <c r="AG66" s="48"/>
      <c r="AH66" s="48"/>
      <c r="AI66" s="48"/>
      <c r="AJ66" s="48"/>
      <c r="AK66" s="48"/>
      <c r="AL66" s="48">
        <v>1</v>
      </c>
      <c r="AM66" s="48"/>
      <c r="AN66" s="3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3"/>
      <c r="BP66" s="74">
        <f t="shared" si="24"/>
        <v>0</v>
      </c>
      <c r="BQ66" s="51"/>
      <c r="BR66" s="74">
        <v>7</v>
      </c>
      <c r="BS66" s="39"/>
      <c r="BT66" s="340"/>
      <c r="BU66" s="98">
        <v>3.35</v>
      </c>
      <c r="BV66" s="98">
        <f t="shared" si="25"/>
        <v>0</v>
      </c>
    </row>
    <row r="67" spans="1:74" s="1" customFormat="1" ht="15.6" customHeight="1">
      <c r="A67" s="333" t="s">
        <v>754</v>
      </c>
      <c r="B67" s="18" t="s">
        <v>6</v>
      </c>
      <c r="C67" s="19">
        <v>1</v>
      </c>
      <c r="D67" s="334">
        <f t="shared" si="21"/>
        <v>0</v>
      </c>
      <c r="E67" s="8">
        <v>165</v>
      </c>
      <c r="F67" s="8">
        <f t="shared" si="22"/>
        <v>0</v>
      </c>
      <c r="G67" s="3"/>
      <c r="H67" s="344"/>
      <c r="I67" s="326"/>
      <c r="J67" s="308"/>
      <c r="K67" s="327"/>
      <c r="L67" s="311"/>
      <c r="M67" s="331"/>
      <c r="N67" s="328"/>
      <c r="O67" s="135"/>
      <c r="P67" s="19"/>
      <c r="Q67" s="398"/>
      <c r="R67" s="329"/>
      <c r="S67" s="399"/>
      <c r="T67" s="400"/>
      <c r="U67" s="325"/>
      <c r="V67" s="401"/>
      <c r="W67" s="3"/>
      <c r="X67" s="20"/>
      <c r="Y67" s="20"/>
      <c r="Z67" s="20"/>
      <c r="AA67" s="20"/>
      <c r="AB67" s="20"/>
      <c r="AC67" s="48">
        <f t="shared" ref="AC67:AC72" si="27">AK67*$D67</f>
        <v>0</v>
      </c>
      <c r="AD67" s="20"/>
      <c r="AE67" s="20"/>
      <c r="AF67" s="48"/>
      <c r="AG67" s="48"/>
      <c r="AH67" s="48"/>
      <c r="AI67" s="48"/>
      <c r="AJ67" s="48"/>
      <c r="AK67" s="48">
        <v>1</v>
      </c>
      <c r="AL67" s="48"/>
      <c r="AM67" s="48"/>
      <c r="AN67" s="3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3"/>
      <c r="BP67" s="74">
        <f t="shared" si="24"/>
        <v>0</v>
      </c>
      <c r="BQ67" s="51"/>
      <c r="BR67" s="74">
        <v>4</v>
      </c>
      <c r="BS67" s="39"/>
      <c r="BT67" s="340"/>
      <c r="BU67" s="98">
        <v>1.07</v>
      </c>
      <c r="BV67" s="98">
        <f t="shared" si="25"/>
        <v>0</v>
      </c>
    </row>
    <row r="68" spans="1:74" s="1" customFormat="1" ht="15.6" customHeight="1">
      <c r="A68" s="333" t="s">
        <v>755</v>
      </c>
      <c r="B68" s="19" t="s">
        <v>6</v>
      </c>
      <c r="C68" s="19">
        <v>1</v>
      </c>
      <c r="D68" s="334">
        <f t="shared" si="21"/>
        <v>0</v>
      </c>
      <c r="E68" s="8">
        <v>175</v>
      </c>
      <c r="F68" s="8">
        <f t="shared" si="22"/>
        <v>0</v>
      </c>
      <c r="G68" s="3"/>
      <c r="H68" s="344"/>
      <c r="I68" s="326"/>
      <c r="J68" s="308"/>
      <c r="K68" s="327"/>
      <c r="L68" s="311"/>
      <c r="M68" s="331"/>
      <c r="N68" s="328"/>
      <c r="O68" s="135"/>
      <c r="P68" s="19"/>
      <c r="Q68" s="398"/>
      <c r="R68" s="329"/>
      <c r="S68" s="399"/>
      <c r="T68" s="400"/>
      <c r="U68" s="325"/>
      <c r="V68" s="401"/>
      <c r="W68" s="3"/>
      <c r="X68" s="20"/>
      <c r="Y68" s="20"/>
      <c r="Z68" s="20"/>
      <c r="AA68" s="20"/>
      <c r="AB68" s="20"/>
      <c r="AC68" s="48">
        <f t="shared" si="27"/>
        <v>0</v>
      </c>
      <c r="AD68" s="20"/>
      <c r="AE68" s="20"/>
      <c r="AF68" s="48"/>
      <c r="AG68" s="48"/>
      <c r="AH68" s="48"/>
      <c r="AI68" s="48"/>
      <c r="AJ68" s="48"/>
      <c r="AK68" s="48">
        <v>1</v>
      </c>
      <c r="AL68" s="48"/>
      <c r="AM68" s="48"/>
      <c r="AN68" s="3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21"/>
      <c r="BA68" s="21"/>
      <c r="BB68" s="21"/>
      <c r="BC68" s="21"/>
      <c r="BD68" s="21"/>
      <c r="BE68" s="21"/>
      <c r="BF68" s="21"/>
      <c r="BG68" s="21"/>
      <c r="BH68" s="21"/>
      <c r="BI68" s="21"/>
      <c r="BJ68" s="21"/>
      <c r="BK68" s="21"/>
      <c r="BL68" s="21"/>
      <c r="BM68" s="21"/>
      <c r="BN68" s="21"/>
      <c r="BO68" s="3"/>
      <c r="BP68" s="74">
        <f t="shared" si="24"/>
        <v>0</v>
      </c>
      <c r="BQ68" s="51"/>
      <c r="BR68" s="74">
        <v>5</v>
      </c>
      <c r="BS68" s="39"/>
      <c r="BT68" s="340"/>
      <c r="BU68" s="98">
        <v>1.4</v>
      </c>
      <c r="BV68" s="98">
        <f t="shared" si="25"/>
        <v>0</v>
      </c>
    </row>
    <row r="69" spans="1:74" s="1" customFormat="1" ht="15.6" customHeight="1">
      <c r="A69" s="333" t="s">
        <v>756</v>
      </c>
      <c r="B69" s="18" t="s">
        <v>6</v>
      </c>
      <c r="C69" s="19">
        <v>1</v>
      </c>
      <c r="D69" s="334">
        <f t="shared" si="21"/>
        <v>0</v>
      </c>
      <c r="E69" s="8">
        <v>175</v>
      </c>
      <c r="F69" s="8">
        <f t="shared" si="22"/>
        <v>0</v>
      </c>
      <c r="G69" s="3"/>
      <c r="H69" s="344"/>
      <c r="I69" s="326"/>
      <c r="J69" s="308"/>
      <c r="K69" s="327"/>
      <c r="L69" s="311"/>
      <c r="M69" s="331"/>
      <c r="N69" s="328"/>
      <c r="O69" s="135"/>
      <c r="P69" s="19"/>
      <c r="Q69" s="398"/>
      <c r="R69" s="329"/>
      <c r="S69" s="399"/>
      <c r="T69" s="400"/>
      <c r="U69" s="325"/>
      <c r="V69" s="401"/>
      <c r="W69" s="3"/>
      <c r="X69" s="20"/>
      <c r="Y69" s="20"/>
      <c r="Z69" s="20"/>
      <c r="AA69" s="20"/>
      <c r="AB69" s="20"/>
      <c r="AC69" s="48">
        <f t="shared" si="27"/>
        <v>0</v>
      </c>
      <c r="AD69" s="20"/>
      <c r="AE69" s="20"/>
      <c r="AF69" s="48"/>
      <c r="AG69" s="48"/>
      <c r="AH69" s="48"/>
      <c r="AI69" s="48"/>
      <c r="AJ69" s="48"/>
      <c r="AK69" s="48">
        <v>1</v>
      </c>
      <c r="AL69" s="48"/>
      <c r="AM69" s="48"/>
      <c r="AN69" s="3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3"/>
      <c r="BP69" s="74">
        <f t="shared" si="24"/>
        <v>0</v>
      </c>
      <c r="BQ69" s="51"/>
      <c r="BR69" s="74">
        <v>5</v>
      </c>
      <c r="BS69" s="39"/>
      <c r="BT69" s="340"/>
      <c r="BU69" s="98">
        <v>1.25</v>
      </c>
      <c r="BV69" s="98">
        <f t="shared" si="25"/>
        <v>0</v>
      </c>
    </row>
    <row r="70" spans="1:74" s="1" customFormat="1" ht="15.6" customHeight="1">
      <c r="A70" s="333" t="s">
        <v>757</v>
      </c>
      <c r="B70" s="18" t="s">
        <v>6</v>
      </c>
      <c r="C70" s="19">
        <v>1</v>
      </c>
      <c r="D70" s="334">
        <f t="shared" si="21"/>
        <v>0</v>
      </c>
      <c r="E70" s="8">
        <v>170</v>
      </c>
      <c r="F70" s="8">
        <f t="shared" si="22"/>
        <v>0</v>
      </c>
      <c r="G70" s="3"/>
      <c r="H70" s="344"/>
      <c r="I70" s="326"/>
      <c r="J70" s="308"/>
      <c r="K70" s="327"/>
      <c r="L70" s="311"/>
      <c r="M70" s="331"/>
      <c r="N70" s="328"/>
      <c r="O70" s="135"/>
      <c r="P70" s="19"/>
      <c r="Q70" s="398"/>
      <c r="R70" s="329"/>
      <c r="S70" s="399"/>
      <c r="T70" s="400"/>
      <c r="U70" s="325"/>
      <c r="V70" s="401"/>
      <c r="W70" s="3"/>
      <c r="X70" s="20"/>
      <c r="Y70" s="20"/>
      <c r="Z70" s="20"/>
      <c r="AA70" s="20"/>
      <c r="AB70" s="20"/>
      <c r="AC70" s="48">
        <f t="shared" si="27"/>
        <v>0</v>
      </c>
      <c r="AD70" s="20"/>
      <c r="AE70" s="20"/>
      <c r="AF70" s="48"/>
      <c r="AG70" s="48"/>
      <c r="AH70" s="48"/>
      <c r="AI70" s="48"/>
      <c r="AJ70" s="48"/>
      <c r="AK70" s="48">
        <v>1</v>
      </c>
      <c r="AL70" s="48"/>
      <c r="AM70" s="48"/>
      <c r="AN70" s="3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3"/>
      <c r="BP70" s="74">
        <f t="shared" si="24"/>
        <v>0</v>
      </c>
      <c r="BQ70" s="51"/>
      <c r="BR70" s="342">
        <v>5</v>
      </c>
      <c r="BS70" s="39"/>
      <c r="BT70" s="340"/>
      <c r="BU70" s="98">
        <v>1.2</v>
      </c>
      <c r="BV70" s="98">
        <f t="shared" si="25"/>
        <v>0</v>
      </c>
    </row>
    <row r="71" spans="1:74" s="1" customFormat="1" ht="15.6" customHeight="1">
      <c r="A71" s="333" t="s">
        <v>758</v>
      </c>
      <c r="B71" s="18" t="s">
        <v>6</v>
      </c>
      <c r="C71" s="19">
        <v>1</v>
      </c>
      <c r="D71" s="334">
        <f t="shared" si="21"/>
        <v>0</v>
      </c>
      <c r="E71" s="8">
        <v>165</v>
      </c>
      <c r="F71" s="8">
        <f t="shared" si="22"/>
        <v>0</v>
      </c>
      <c r="G71" s="3"/>
      <c r="H71" s="344"/>
      <c r="I71" s="326"/>
      <c r="J71" s="308"/>
      <c r="K71" s="327"/>
      <c r="L71" s="311"/>
      <c r="M71" s="331"/>
      <c r="N71" s="328"/>
      <c r="O71" s="135"/>
      <c r="P71" s="19"/>
      <c r="Q71" s="398"/>
      <c r="R71" s="329"/>
      <c r="S71" s="399"/>
      <c r="T71" s="400"/>
      <c r="U71" s="325"/>
      <c r="V71" s="401"/>
      <c r="W71" s="3"/>
      <c r="X71" s="20"/>
      <c r="Y71" s="20"/>
      <c r="Z71" s="20"/>
      <c r="AA71" s="20"/>
      <c r="AB71" s="20"/>
      <c r="AC71" s="48">
        <f t="shared" si="27"/>
        <v>0</v>
      </c>
      <c r="AD71" s="20"/>
      <c r="AE71" s="20"/>
      <c r="AF71" s="48"/>
      <c r="AG71" s="48"/>
      <c r="AH71" s="48"/>
      <c r="AI71" s="48"/>
      <c r="AJ71" s="48"/>
      <c r="AK71" s="48">
        <v>1</v>
      </c>
      <c r="AL71" s="48"/>
      <c r="AM71" s="48"/>
      <c r="AN71" s="3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21"/>
      <c r="BN71" s="21"/>
      <c r="BO71" s="3"/>
      <c r="BP71" s="74">
        <f t="shared" si="24"/>
        <v>0</v>
      </c>
      <c r="BQ71" s="51"/>
      <c r="BR71" s="342">
        <v>4</v>
      </c>
      <c r="BS71" s="39"/>
      <c r="BT71" s="340"/>
      <c r="BU71" s="98">
        <v>1.05</v>
      </c>
      <c r="BV71" s="98">
        <f t="shared" si="25"/>
        <v>0</v>
      </c>
    </row>
    <row r="72" spans="1:74" s="1" customFormat="1" ht="15.6" customHeight="1">
      <c r="A72" s="333" t="s">
        <v>759</v>
      </c>
      <c r="B72" s="18" t="s">
        <v>6</v>
      </c>
      <c r="C72" s="19">
        <v>1</v>
      </c>
      <c r="D72" s="334">
        <f t="shared" si="21"/>
        <v>0</v>
      </c>
      <c r="E72" s="8">
        <v>160</v>
      </c>
      <c r="F72" s="8">
        <f t="shared" si="22"/>
        <v>0</v>
      </c>
      <c r="G72" s="3"/>
      <c r="H72" s="344"/>
      <c r="I72" s="326"/>
      <c r="J72" s="308"/>
      <c r="K72" s="327"/>
      <c r="L72" s="311"/>
      <c r="M72" s="331"/>
      <c r="N72" s="328"/>
      <c r="O72" s="135"/>
      <c r="P72" s="19"/>
      <c r="Q72" s="398"/>
      <c r="R72" s="329"/>
      <c r="S72" s="399"/>
      <c r="T72" s="400"/>
      <c r="U72" s="325"/>
      <c r="V72" s="401"/>
      <c r="W72" s="3"/>
      <c r="X72" s="20"/>
      <c r="Y72" s="20"/>
      <c r="Z72" s="20"/>
      <c r="AA72" s="20"/>
      <c r="AB72" s="20"/>
      <c r="AC72" s="48">
        <f t="shared" si="27"/>
        <v>0</v>
      </c>
      <c r="AD72" s="20"/>
      <c r="AE72" s="20"/>
      <c r="AF72" s="48"/>
      <c r="AG72" s="48"/>
      <c r="AH72" s="48"/>
      <c r="AI72" s="48"/>
      <c r="AJ72" s="48"/>
      <c r="AK72" s="48">
        <v>1</v>
      </c>
      <c r="AL72" s="48"/>
      <c r="AM72" s="48"/>
      <c r="AN72" s="3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3"/>
      <c r="BP72" s="74">
        <f t="shared" si="24"/>
        <v>0</v>
      </c>
      <c r="BQ72" s="51"/>
      <c r="BR72" s="342">
        <v>4</v>
      </c>
      <c r="BS72" s="39"/>
      <c r="BT72" s="340"/>
      <c r="BU72" s="98">
        <v>1.05</v>
      </c>
      <c r="BV72" s="98">
        <f t="shared" si="25"/>
        <v>0</v>
      </c>
    </row>
    <row r="73" spans="1:74" s="1" customFormat="1" ht="15.6" customHeight="1">
      <c r="A73" s="333" t="s">
        <v>760</v>
      </c>
      <c r="B73" s="18" t="s">
        <v>24</v>
      </c>
      <c r="C73" s="19">
        <v>1</v>
      </c>
      <c r="D73" s="334">
        <f t="shared" si="21"/>
        <v>0</v>
      </c>
      <c r="E73" s="8">
        <v>215</v>
      </c>
      <c r="F73" s="8">
        <f t="shared" si="22"/>
        <v>0</v>
      </c>
      <c r="G73" s="3"/>
      <c r="H73" s="344"/>
      <c r="I73" s="326"/>
      <c r="J73" s="308"/>
      <c r="K73" s="327"/>
      <c r="L73" s="311"/>
      <c r="M73" s="331"/>
      <c r="N73" s="328"/>
      <c r="O73" s="135"/>
      <c r="P73" s="19"/>
      <c r="Q73" s="398"/>
      <c r="R73" s="329"/>
      <c r="S73" s="399"/>
      <c r="T73" s="400"/>
      <c r="U73" s="325"/>
      <c r="V73" s="401"/>
      <c r="W73" s="3"/>
      <c r="X73" s="20"/>
      <c r="Y73" s="20"/>
      <c r="Z73" s="20"/>
      <c r="AA73" s="20"/>
      <c r="AB73" s="20"/>
      <c r="AC73" s="20"/>
      <c r="AD73" s="48">
        <f>AL73*$D73</f>
        <v>0</v>
      </c>
      <c r="AE73" s="20"/>
      <c r="AF73" s="48"/>
      <c r="AG73" s="48"/>
      <c r="AH73" s="48"/>
      <c r="AI73" s="48"/>
      <c r="AJ73" s="48"/>
      <c r="AK73" s="48"/>
      <c r="AL73" s="48">
        <v>1</v>
      </c>
      <c r="AM73" s="48"/>
      <c r="AN73" s="3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3"/>
      <c r="BP73" s="74">
        <f t="shared" si="24"/>
        <v>0</v>
      </c>
      <c r="BQ73" s="51"/>
      <c r="BR73" s="342">
        <v>7</v>
      </c>
      <c r="BS73" s="39"/>
      <c r="BT73" s="340"/>
      <c r="BU73" s="98">
        <v>2.8</v>
      </c>
      <c r="BV73" s="98">
        <f t="shared" si="25"/>
        <v>0</v>
      </c>
    </row>
    <row r="74" spans="1:74" s="1" customFormat="1" ht="15.6" customHeight="1">
      <c r="A74" s="266" t="s">
        <v>382</v>
      </c>
      <c r="B74" s="18" t="s">
        <v>6</v>
      </c>
      <c r="C74" s="32">
        <v>1</v>
      </c>
      <c r="D74" s="334">
        <f t="shared" si="21"/>
        <v>0</v>
      </c>
      <c r="E74" s="8">
        <v>200</v>
      </c>
      <c r="F74" s="8">
        <f t="shared" si="22"/>
        <v>0</v>
      </c>
      <c r="G74" s="3"/>
      <c r="H74" s="344"/>
      <c r="I74" s="326"/>
      <c r="J74" s="308"/>
      <c r="K74" s="327"/>
      <c r="L74" s="311"/>
      <c r="M74" s="331"/>
      <c r="N74" s="328"/>
      <c r="O74" s="135"/>
      <c r="P74" s="19"/>
      <c r="Q74" s="398"/>
      <c r="R74" s="329"/>
      <c r="S74" s="399"/>
      <c r="T74" s="400"/>
      <c r="U74" s="325"/>
      <c r="V74" s="401"/>
      <c r="W74" s="3"/>
      <c r="X74" s="20"/>
      <c r="Y74" s="20"/>
      <c r="Z74" s="20"/>
      <c r="AA74" s="20"/>
      <c r="AB74" s="20"/>
      <c r="AC74" s="48">
        <f t="shared" ref="AC74:AC77" si="28">AK74*$D74</f>
        <v>0</v>
      </c>
      <c r="AD74" s="20"/>
      <c r="AE74" s="20"/>
      <c r="AF74" s="48"/>
      <c r="AG74" s="48"/>
      <c r="AH74" s="48"/>
      <c r="AI74" s="48"/>
      <c r="AJ74" s="48"/>
      <c r="AK74" s="48">
        <v>1</v>
      </c>
      <c r="AL74" s="48"/>
      <c r="AM74" s="48"/>
      <c r="AN74" s="3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1"/>
      <c r="BA74" s="21"/>
      <c r="BB74" s="21"/>
      <c r="BC74" s="21"/>
      <c r="BD74" s="21"/>
      <c r="BE74" s="21"/>
      <c r="BF74" s="21"/>
      <c r="BG74" s="21"/>
      <c r="BH74" s="21"/>
      <c r="BI74" s="21"/>
      <c r="BJ74" s="21"/>
      <c r="BK74" s="21"/>
      <c r="BL74" s="21"/>
      <c r="BM74" s="21"/>
      <c r="BN74" s="21"/>
      <c r="BO74" s="3"/>
      <c r="BP74" s="74">
        <f t="shared" si="24"/>
        <v>0</v>
      </c>
      <c r="BQ74" s="51"/>
      <c r="BR74" s="74">
        <v>6</v>
      </c>
      <c r="BS74" s="39"/>
      <c r="BT74" s="340"/>
      <c r="BU74" s="98">
        <v>1.6</v>
      </c>
      <c r="BV74" s="98">
        <f t="shared" si="25"/>
        <v>0</v>
      </c>
    </row>
    <row r="75" spans="1:74" s="1" customFormat="1" ht="15.6" customHeight="1">
      <c r="A75" s="266" t="s">
        <v>383</v>
      </c>
      <c r="B75" s="18" t="s">
        <v>6</v>
      </c>
      <c r="C75" s="32">
        <v>1</v>
      </c>
      <c r="D75" s="334">
        <f t="shared" si="21"/>
        <v>0</v>
      </c>
      <c r="E75" s="8">
        <v>210</v>
      </c>
      <c r="F75" s="8">
        <f t="shared" si="22"/>
        <v>0</v>
      </c>
      <c r="G75" s="3"/>
      <c r="H75" s="344"/>
      <c r="I75" s="326"/>
      <c r="J75" s="308"/>
      <c r="K75" s="327"/>
      <c r="L75" s="311"/>
      <c r="M75" s="331"/>
      <c r="N75" s="328"/>
      <c r="O75" s="135"/>
      <c r="P75" s="19"/>
      <c r="Q75" s="398"/>
      <c r="R75" s="329"/>
      <c r="S75" s="399"/>
      <c r="T75" s="400"/>
      <c r="U75" s="325"/>
      <c r="V75" s="401"/>
      <c r="W75" s="3"/>
      <c r="X75" s="20"/>
      <c r="Y75" s="20"/>
      <c r="Z75" s="20"/>
      <c r="AA75" s="20"/>
      <c r="AB75" s="20"/>
      <c r="AC75" s="48">
        <f t="shared" si="28"/>
        <v>0</v>
      </c>
      <c r="AD75" s="20"/>
      <c r="AE75" s="20"/>
      <c r="AF75" s="48"/>
      <c r="AG75" s="48"/>
      <c r="AH75" s="48"/>
      <c r="AI75" s="48"/>
      <c r="AJ75" s="48"/>
      <c r="AK75" s="48">
        <v>1</v>
      </c>
      <c r="AL75" s="48"/>
      <c r="AM75" s="48"/>
      <c r="AN75" s="3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21"/>
      <c r="BA75" s="21"/>
      <c r="BB75" s="21"/>
      <c r="BC75" s="21"/>
      <c r="BD75" s="21"/>
      <c r="BE75" s="21"/>
      <c r="BF75" s="21"/>
      <c r="BG75" s="21"/>
      <c r="BH75" s="21"/>
      <c r="BI75" s="21"/>
      <c r="BJ75" s="21"/>
      <c r="BK75" s="21"/>
      <c r="BL75" s="21"/>
      <c r="BM75" s="21"/>
      <c r="BN75" s="21"/>
      <c r="BO75" s="3"/>
      <c r="BP75" s="74">
        <f t="shared" si="24"/>
        <v>0</v>
      </c>
      <c r="BQ75" s="51"/>
      <c r="BR75" s="74">
        <v>5</v>
      </c>
      <c r="BS75" s="39"/>
      <c r="BT75" s="340"/>
      <c r="BU75" s="98">
        <v>1.65</v>
      </c>
      <c r="BV75" s="98">
        <f t="shared" si="25"/>
        <v>0</v>
      </c>
    </row>
    <row r="76" spans="1:74" s="1" customFormat="1" ht="15.6" customHeight="1">
      <c r="A76" s="266" t="s">
        <v>384</v>
      </c>
      <c r="B76" s="18" t="s">
        <v>6</v>
      </c>
      <c r="C76" s="32">
        <v>1</v>
      </c>
      <c r="D76" s="334">
        <f t="shared" si="21"/>
        <v>0</v>
      </c>
      <c r="E76" s="8">
        <v>220</v>
      </c>
      <c r="F76" s="8">
        <f t="shared" si="22"/>
        <v>0</v>
      </c>
      <c r="G76" s="3"/>
      <c r="H76" s="344"/>
      <c r="I76" s="326"/>
      <c r="J76" s="308"/>
      <c r="K76" s="327"/>
      <c r="L76" s="311"/>
      <c r="M76" s="331"/>
      <c r="N76" s="328"/>
      <c r="O76" s="135"/>
      <c r="P76" s="19"/>
      <c r="Q76" s="398"/>
      <c r="R76" s="329"/>
      <c r="S76" s="399"/>
      <c r="T76" s="400"/>
      <c r="U76" s="325"/>
      <c r="V76" s="401"/>
      <c r="W76" s="3"/>
      <c r="X76" s="20"/>
      <c r="Y76" s="20"/>
      <c r="Z76" s="20"/>
      <c r="AA76" s="20"/>
      <c r="AB76" s="20"/>
      <c r="AC76" s="48">
        <f t="shared" si="28"/>
        <v>0</v>
      </c>
      <c r="AD76" s="20"/>
      <c r="AE76" s="20"/>
      <c r="AF76" s="48"/>
      <c r="AG76" s="48"/>
      <c r="AH76" s="48"/>
      <c r="AI76" s="48"/>
      <c r="AJ76" s="48"/>
      <c r="AK76" s="48">
        <v>1</v>
      </c>
      <c r="AL76" s="48"/>
      <c r="AM76" s="48"/>
      <c r="AN76" s="3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21"/>
      <c r="BA76" s="21"/>
      <c r="BB76" s="21"/>
      <c r="BC76" s="21"/>
      <c r="BD76" s="21"/>
      <c r="BE76" s="21"/>
      <c r="BF76" s="21"/>
      <c r="BG76" s="21"/>
      <c r="BH76" s="21"/>
      <c r="BI76" s="21"/>
      <c r="BJ76" s="21"/>
      <c r="BK76" s="21"/>
      <c r="BL76" s="21"/>
      <c r="BM76" s="21"/>
      <c r="BN76" s="21"/>
      <c r="BO76" s="3"/>
      <c r="BP76" s="74">
        <f t="shared" si="24"/>
        <v>0</v>
      </c>
      <c r="BQ76" s="51"/>
      <c r="BR76" s="74">
        <v>6</v>
      </c>
      <c r="BS76" s="39"/>
      <c r="BT76" s="340"/>
      <c r="BU76" s="98">
        <v>1.9</v>
      </c>
      <c r="BV76" s="98">
        <f t="shared" si="25"/>
        <v>0</v>
      </c>
    </row>
    <row r="77" spans="1:74" s="1" customFormat="1" ht="15.6" customHeight="1">
      <c r="A77" s="266" t="s">
        <v>385</v>
      </c>
      <c r="B77" s="18" t="s">
        <v>6</v>
      </c>
      <c r="C77" s="32">
        <v>1</v>
      </c>
      <c r="D77" s="334">
        <f t="shared" si="21"/>
        <v>0</v>
      </c>
      <c r="E77" s="8">
        <v>250</v>
      </c>
      <c r="F77" s="8">
        <f t="shared" si="22"/>
        <v>0</v>
      </c>
      <c r="G77" s="3"/>
      <c r="H77" s="344"/>
      <c r="I77" s="326"/>
      <c r="J77" s="308"/>
      <c r="K77" s="327"/>
      <c r="L77" s="311"/>
      <c r="M77" s="331"/>
      <c r="N77" s="328"/>
      <c r="O77" s="135"/>
      <c r="P77" s="19"/>
      <c r="Q77" s="398"/>
      <c r="R77" s="329"/>
      <c r="S77" s="399"/>
      <c r="T77" s="400"/>
      <c r="U77" s="325"/>
      <c r="V77" s="401"/>
      <c r="W77" s="3"/>
      <c r="X77" s="20"/>
      <c r="Y77" s="20"/>
      <c r="Z77" s="20"/>
      <c r="AA77" s="20"/>
      <c r="AB77" s="20"/>
      <c r="AC77" s="48">
        <f t="shared" si="28"/>
        <v>0</v>
      </c>
      <c r="AD77" s="20"/>
      <c r="AE77" s="20"/>
      <c r="AF77" s="48"/>
      <c r="AG77" s="48"/>
      <c r="AH77" s="48"/>
      <c r="AI77" s="48"/>
      <c r="AJ77" s="48"/>
      <c r="AK77" s="48">
        <v>1</v>
      </c>
      <c r="AL77" s="48"/>
      <c r="AM77" s="48"/>
      <c r="AN77" s="3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21"/>
      <c r="BA77" s="21"/>
      <c r="BB77" s="21"/>
      <c r="BC77" s="21"/>
      <c r="BD77" s="21"/>
      <c r="BE77" s="21"/>
      <c r="BF77" s="21"/>
      <c r="BG77" s="21"/>
      <c r="BH77" s="21"/>
      <c r="BI77" s="21"/>
      <c r="BJ77" s="21"/>
      <c r="BK77" s="21"/>
      <c r="BL77" s="21"/>
      <c r="BM77" s="21"/>
      <c r="BN77" s="21"/>
      <c r="BO77" s="3"/>
      <c r="BP77" s="74">
        <f t="shared" si="24"/>
        <v>0</v>
      </c>
      <c r="BQ77" s="51"/>
      <c r="BR77" s="74">
        <v>6</v>
      </c>
      <c r="BS77" s="39"/>
      <c r="BT77" s="340"/>
      <c r="BU77" s="98">
        <v>2.85</v>
      </c>
      <c r="BV77" s="98">
        <f t="shared" si="25"/>
        <v>0</v>
      </c>
    </row>
    <row r="78" spans="1:74" s="1" customFormat="1" ht="15.6" customHeight="1">
      <c r="A78" s="266" t="s">
        <v>386</v>
      </c>
      <c r="B78" s="18" t="s">
        <v>24</v>
      </c>
      <c r="C78" s="32">
        <v>1</v>
      </c>
      <c r="D78" s="334">
        <f t="shared" si="21"/>
        <v>0</v>
      </c>
      <c r="E78" s="8">
        <v>290</v>
      </c>
      <c r="F78" s="8">
        <f t="shared" si="22"/>
        <v>0</v>
      </c>
      <c r="G78" s="3"/>
      <c r="H78" s="344"/>
      <c r="I78" s="326"/>
      <c r="J78" s="308"/>
      <c r="K78" s="327"/>
      <c r="L78" s="311"/>
      <c r="M78" s="331"/>
      <c r="N78" s="328"/>
      <c r="O78" s="135"/>
      <c r="P78" s="19"/>
      <c r="Q78" s="398"/>
      <c r="R78" s="329"/>
      <c r="S78" s="399"/>
      <c r="T78" s="400"/>
      <c r="U78" s="325"/>
      <c r="V78" s="401"/>
      <c r="W78" s="3"/>
      <c r="X78" s="20"/>
      <c r="Y78" s="20"/>
      <c r="Z78" s="20"/>
      <c r="AA78" s="20"/>
      <c r="AB78" s="20"/>
      <c r="AC78" s="20"/>
      <c r="AD78" s="48">
        <f t="shared" ref="AD78" si="29">AL78*$D78</f>
        <v>0</v>
      </c>
      <c r="AE78" s="20"/>
      <c r="AF78" s="48"/>
      <c r="AG78" s="48"/>
      <c r="AH78" s="48"/>
      <c r="AI78" s="48"/>
      <c r="AJ78" s="48"/>
      <c r="AK78" s="48"/>
      <c r="AL78" s="48">
        <v>1</v>
      </c>
      <c r="AM78" s="48"/>
      <c r="AN78" s="3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/>
      <c r="BB78" s="21"/>
      <c r="BC78" s="21"/>
      <c r="BD78" s="21"/>
      <c r="BE78" s="21"/>
      <c r="BF78" s="21"/>
      <c r="BG78" s="21"/>
      <c r="BH78" s="21"/>
      <c r="BI78" s="21"/>
      <c r="BJ78" s="21"/>
      <c r="BK78" s="21"/>
      <c r="BL78" s="21"/>
      <c r="BM78" s="21"/>
      <c r="BN78" s="21"/>
      <c r="BO78" s="3"/>
      <c r="BP78" s="74">
        <f t="shared" si="24"/>
        <v>0</v>
      </c>
      <c r="BQ78" s="51"/>
      <c r="BR78" s="74">
        <v>7</v>
      </c>
      <c r="BS78" s="39"/>
      <c r="BT78" s="340"/>
      <c r="BU78" s="98">
        <v>3.35</v>
      </c>
      <c r="BV78" s="98">
        <f t="shared" si="25"/>
        <v>0</v>
      </c>
    </row>
    <row r="79" spans="1:74" s="1" customFormat="1" ht="15.6" customHeight="1">
      <c r="A79" s="358" t="s">
        <v>761</v>
      </c>
      <c r="B79" s="336" t="s">
        <v>6</v>
      </c>
      <c r="C79" s="337">
        <v>1</v>
      </c>
      <c r="D79" s="334">
        <f t="shared" si="21"/>
        <v>0</v>
      </c>
      <c r="E79" s="8">
        <v>190</v>
      </c>
      <c r="F79" s="8">
        <f t="shared" si="22"/>
        <v>0</v>
      </c>
      <c r="G79" s="3"/>
      <c r="H79" s="344"/>
      <c r="I79" s="326"/>
      <c r="J79" s="308"/>
      <c r="K79" s="327"/>
      <c r="L79" s="311"/>
      <c r="M79" s="331"/>
      <c r="N79" s="328"/>
      <c r="O79" s="135"/>
      <c r="P79" s="19"/>
      <c r="Q79" s="398"/>
      <c r="R79" s="329"/>
      <c r="S79" s="399"/>
      <c r="T79" s="400"/>
      <c r="U79" s="325"/>
      <c r="V79" s="401"/>
      <c r="W79" s="3"/>
      <c r="X79" s="20"/>
      <c r="Y79" s="20"/>
      <c r="Z79" s="20"/>
      <c r="AA79" s="20"/>
      <c r="AB79" s="20"/>
      <c r="AC79" s="48">
        <f t="shared" ref="AC79:AC84" si="30">AK79*$D79</f>
        <v>0</v>
      </c>
      <c r="AD79" s="20"/>
      <c r="AE79" s="20"/>
      <c r="AF79" s="48"/>
      <c r="AG79" s="48"/>
      <c r="AH79" s="48"/>
      <c r="AI79" s="48"/>
      <c r="AJ79" s="48"/>
      <c r="AK79" s="48">
        <v>1</v>
      </c>
      <c r="AL79" s="48"/>
      <c r="AM79" s="48"/>
      <c r="AN79" s="3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21"/>
      <c r="BA79" s="21"/>
      <c r="BB79" s="21"/>
      <c r="BC79" s="21"/>
      <c r="BD79" s="21"/>
      <c r="BE79" s="21"/>
      <c r="BF79" s="21"/>
      <c r="BG79" s="21"/>
      <c r="BH79" s="21"/>
      <c r="BI79" s="21"/>
      <c r="BJ79" s="21"/>
      <c r="BK79" s="21"/>
      <c r="BL79" s="21"/>
      <c r="BM79" s="21"/>
      <c r="BN79" s="21"/>
      <c r="BO79" s="3"/>
      <c r="BP79" s="74">
        <f t="shared" si="24"/>
        <v>0</v>
      </c>
      <c r="BQ79" s="51"/>
      <c r="BR79" s="74">
        <v>4</v>
      </c>
      <c r="BS79" s="39"/>
      <c r="BT79" s="340"/>
      <c r="BU79" s="98">
        <v>1.07</v>
      </c>
      <c r="BV79" s="98">
        <f t="shared" si="25"/>
        <v>0</v>
      </c>
    </row>
    <row r="80" spans="1:74" s="1" customFormat="1" ht="15.6" customHeight="1">
      <c r="A80" s="358" t="s">
        <v>762</v>
      </c>
      <c r="B80" s="336" t="s">
        <v>6</v>
      </c>
      <c r="C80" s="337">
        <v>1</v>
      </c>
      <c r="D80" s="334">
        <f t="shared" si="21"/>
        <v>0</v>
      </c>
      <c r="E80" s="8">
        <v>200</v>
      </c>
      <c r="F80" s="8">
        <f t="shared" si="22"/>
        <v>0</v>
      </c>
      <c r="G80" s="3"/>
      <c r="H80" s="344"/>
      <c r="I80" s="326"/>
      <c r="J80" s="308"/>
      <c r="K80" s="327"/>
      <c r="L80" s="311"/>
      <c r="M80" s="331"/>
      <c r="N80" s="328"/>
      <c r="O80" s="135"/>
      <c r="P80" s="19"/>
      <c r="Q80" s="398"/>
      <c r="R80" s="329"/>
      <c r="S80" s="399"/>
      <c r="T80" s="400"/>
      <c r="U80" s="325"/>
      <c r="V80" s="401"/>
      <c r="W80" s="3"/>
      <c r="X80" s="20"/>
      <c r="Y80" s="20"/>
      <c r="Z80" s="20"/>
      <c r="AA80" s="20"/>
      <c r="AB80" s="20"/>
      <c r="AC80" s="48">
        <f t="shared" si="30"/>
        <v>0</v>
      </c>
      <c r="AD80" s="20"/>
      <c r="AE80" s="20"/>
      <c r="AF80" s="48"/>
      <c r="AG80" s="48"/>
      <c r="AH80" s="48"/>
      <c r="AI80" s="48"/>
      <c r="AJ80" s="48"/>
      <c r="AK80" s="48">
        <v>1</v>
      </c>
      <c r="AL80" s="48"/>
      <c r="AM80" s="48"/>
      <c r="AN80" s="3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21"/>
      <c r="BA80" s="21"/>
      <c r="BB80" s="21"/>
      <c r="BC80" s="21"/>
      <c r="BD80" s="21"/>
      <c r="BE80" s="21"/>
      <c r="BF80" s="21"/>
      <c r="BG80" s="21"/>
      <c r="BH80" s="21"/>
      <c r="BI80" s="21"/>
      <c r="BJ80" s="21"/>
      <c r="BK80" s="21"/>
      <c r="BL80" s="21"/>
      <c r="BM80" s="21"/>
      <c r="BN80" s="21"/>
      <c r="BO80" s="3"/>
      <c r="BP80" s="74">
        <f t="shared" si="24"/>
        <v>0</v>
      </c>
      <c r="BQ80" s="51"/>
      <c r="BR80" s="74">
        <v>5</v>
      </c>
      <c r="BS80" s="39"/>
      <c r="BT80" s="340"/>
      <c r="BU80" s="98">
        <v>1.4</v>
      </c>
      <c r="BV80" s="98">
        <f t="shared" si="25"/>
        <v>0</v>
      </c>
    </row>
    <row r="81" spans="1:74" s="1" customFormat="1" ht="15.6" customHeight="1">
      <c r="A81" s="358" t="s">
        <v>763</v>
      </c>
      <c r="B81" s="336" t="s">
        <v>6</v>
      </c>
      <c r="C81" s="337">
        <v>1</v>
      </c>
      <c r="D81" s="334">
        <f t="shared" si="21"/>
        <v>0</v>
      </c>
      <c r="E81" s="8">
        <v>200</v>
      </c>
      <c r="F81" s="8">
        <f t="shared" si="22"/>
        <v>0</v>
      </c>
      <c r="G81" s="3"/>
      <c r="H81" s="344"/>
      <c r="I81" s="326"/>
      <c r="J81" s="308"/>
      <c r="K81" s="327"/>
      <c r="L81" s="311"/>
      <c r="M81" s="331"/>
      <c r="N81" s="328"/>
      <c r="O81" s="135"/>
      <c r="P81" s="19"/>
      <c r="Q81" s="398"/>
      <c r="R81" s="329"/>
      <c r="S81" s="399"/>
      <c r="T81" s="400"/>
      <c r="U81" s="325"/>
      <c r="V81" s="401"/>
      <c r="W81" s="3"/>
      <c r="X81" s="20"/>
      <c r="Y81" s="20"/>
      <c r="Z81" s="20"/>
      <c r="AA81" s="20"/>
      <c r="AB81" s="20"/>
      <c r="AC81" s="48">
        <f t="shared" si="30"/>
        <v>0</v>
      </c>
      <c r="AD81" s="20"/>
      <c r="AE81" s="20"/>
      <c r="AF81" s="48"/>
      <c r="AG81" s="48"/>
      <c r="AH81" s="48"/>
      <c r="AI81" s="48"/>
      <c r="AJ81" s="48"/>
      <c r="AK81" s="48">
        <v>1</v>
      </c>
      <c r="AL81" s="48"/>
      <c r="AM81" s="48"/>
      <c r="AN81" s="3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21"/>
      <c r="BA81" s="21"/>
      <c r="BB81" s="21"/>
      <c r="BC81" s="21"/>
      <c r="BD81" s="21"/>
      <c r="BE81" s="21"/>
      <c r="BF81" s="21"/>
      <c r="BG81" s="21"/>
      <c r="BH81" s="21"/>
      <c r="BI81" s="21"/>
      <c r="BJ81" s="21"/>
      <c r="BK81" s="21"/>
      <c r="BL81" s="21"/>
      <c r="BM81" s="21"/>
      <c r="BN81" s="21"/>
      <c r="BO81" s="3"/>
      <c r="BP81" s="74">
        <f t="shared" si="24"/>
        <v>0</v>
      </c>
      <c r="BQ81" s="51"/>
      <c r="BR81" s="74">
        <v>5</v>
      </c>
      <c r="BS81" s="39"/>
      <c r="BT81" s="340"/>
      <c r="BU81" s="98">
        <v>1.25</v>
      </c>
      <c r="BV81" s="98">
        <f t="shared" si="25"/>
        <v>0</v>
      </c>
    </row>
    <row r="82" spans="1:74" s="1" customFormat="1" ht="15.6" customHeight="1">
      <c r="A82" s="358" t="s">
        <v>764</v>
      </c>
      <c r="B82" s="336" t="s">
        <v>6</v>
      </c>
      <c r="C82" s="337">
        <v>1</v>
      </c>
      <c r="D82" s="334">
        <f t="shared" si="21"/>
        <v>0</v>
      </c>
      <c r="E82" s="8">
        <v>195</v>
      </c>
      <c r="F82" s="8">
        <f t="shared" si="22"/>
        <v>0</v>
      </c>
      <c r="G82" s="9"/>
      <c r="H82" s="344"/>
      <c r="I82" s="326"/>
      <c r="J82" s="308"/>
      <c r="K82" s="327"/>
      <c r="L82" s="311"/>
      <c r="M82" s="331"/>
      <c r="N82" s="328"/>
      <c r="O82" s="135"/>
      <c r="P82" s="19"/>
      <c r="Q82" s="398"/>
      <c r="R82" s="329"/>
      <c r="S82" s="399"/>
      <c r="T82" s="400"/>
      <c r="U82" s="325"/>
      <c r="V82" s="401"/>
      <c r="W82" s="9"/>
      <c r="X82" s="20"/>
      <c r="Y82" s="20"/>
      <c r="Z82" s="20"/>
      <c r="AA82" s="20"/>
      <c r="AB82" s="20"/>
      <c r="AC82" s="48">
        <f t="shared" si="30"/>
        <v>0</v>
      </c>
      <c r="AD82" s="20"/>
      <c r="AE82" s="20"/>
      <c r="AF82" s="48"/>
      <c r="AG82" s="48"/>
      <c r="AH82" s="48"/>
      <c r="AI82" s="48"/>
      <c r="AJ82" s="48"/>
      <c r="AK82" s="48">
        <v>1</v>
      </c>
      <c r="AL82" s="48"/>
      <c r="AM82" s="48"/>
      <c r="AN82" s="9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9"/>
      <c r="BP82" s="74">
        <f t="shared" ref="BP82:BP85" si="31">BR82*D82</f>
        <v>0</v>
      </c>
      <c r="BQ82" s="51"/>
      <c r="BR82" s="74">
        <v>5</v>
      </c>
      <c r="BS82" s="74"/>
      <c r="BU82" s="98">
        <v>1.2</v>
      </c>
      <c r="BV82" s="98">
        <f t="shared" ref="BV82:BV85" si="32">BU82*D82</f>
        <v>0</v>
      </c>
    </row>
    <row r="83" spans="1:74" s="1" customFormat="1" ht="15.6" customHeight="1">
      <c r="A83" s="358" t="s">
        <v>765</v>
      </c>
      <c r="B83" s="336" t="s">
        <v>6</v>
      </c>
      <c r="C83" s="337">
        <v>1</v>
      </c>
      <c r="D83" s="334">
        <f t="shared" si="21"/>
        <v>0</v>
      </c>
      <c r="E83" s="8">
        <v>180</v>
      </c>
      <c r="F83" s="8">
        <f t="shared" si="22"/>
        <v>0</v>
      </c>
      <c r="G83" s="9"/>
      <c r="H83" s="344"/>
      <c r="I83" s="326"/>
      <c r="J83" s="308"/>
      <c r="K83" s="327"/>
      <c r="L83" s="311"/>
      <c r="M83" s="331"/>
      <c r="N83" s="328"/>
      <c r="O83" s="135"/>
      <c r="P83" s="19"/>
      <c r="Q83" s="398"/>
      <c r="R83" s="329"/>
      <c r="S83" s="399"/>
      <c r="T83" s="400"/>
      <c r="U83" s="325"/>
      <c r="V83" s="401"/>
      <c r="W83" s="9"/>
      <c r="X83" s="20"/>
      <c r="Y83" s="20"/>
      <c r="Z83" s="20"/>
      <c r="AA83" s="20"/>
      <c r="AB83" s="20"/>
      <c r="AC83" s="48">
        <f t="shared" si="30"/>
        <v>0</v>
      </c>
      <c r="AD83" s="20"/>
      <c r="AE83" s="20"/>
      <c r="AF83" s="48"/>
      <c r="AG83" s="48"/>
      <c r="AH83" s="48"/>
      <c r="AI83" s="48"/>
      <c r="AJ83" s="48"/>
      <c r="AK83" s="48">
        <v>1</v>
      </c>
      <c r="AL83" s="48"/>
      <c r="AM83" s="48"/>
      <c r="AN83" s="9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9"/>
      <c r="BP83" s="74">
        <f t="shared" si="31"/>
        <v>0</v>
      </c>
      <c r="BQ83" s="51"/>
      <c r="BR83" s="74">
        <v>4</v>
      </c>
      <c r="BS83" s="74"/>
      <c r="BU83" s="98">
        <v>1.05</v>
      </c>
      <c r="BV83" s="98">
        <f t="shared" si="32"/>
        <v>0</v>
      </c>
    </row>
    <row r="84" spans="1:74" s="1" customFormat="1" ht="15.6" customHeight="1">
      <c r="A84" s="358" t="s">
        <v>766</v>
      </c>
      <c r="B84" s="336" t="s">
        <v>6</v>
      </c>
      <c r="C84" s="337">
        <v>1</v>
      </c>
      <c r="D84" s="334">
        <f t="shared" si="21"/>
        <v>0</v>
      </c>
      <c r="E84" s="8">
        <v>180</v>
      </c>
      <c r="F84" s="8">
        <f t="shared" si="22"/>
        <v>0</v>
      </c>
      <c r="G84" s="9"/>
      <c r="H84" s="344"/>
      <c r="I84" s="326"/>
      <c r="J84" s="308"/>
      <c r="K84" s="327"/>
      <c r="L84" s="311"/>
      <c r="M84" s="331"/>
      <c r="N84" s="328"/>
      <c r="O84" s="135"/>
      <c r="P84" s="19"/>
      <c r="Q84" s="398"/>
      <c r="R84" s="329"/>
      <c r="S84" s="399"/>
      <c r="T84" s="400"/>
      <c r="U84" s="325"/>
      <c r="V84" s="401"/>
      <c r="W84" s="9"/>
      <c r="X84" s="20"/>
      <c r="Y84" s="20"/>
      <c r="Z84" s="20"/>
      <c r="AA84" s="20"/>
      <c r="AB84" s="20"/>
      <c r="AC84" s="48">
        <f t="shared" si="30"/>
        <v>0</v>
      </c>
      <c r="AD84" s="20"/>
      <c r="AE84" s="20"/>
      <c r="AF84" s="48"/>
      <c r="AG84" s="48"/>
      <c r="AH84" s="48"/>
      <c r="AI84" s="48"/>
      <c r="AJ84" s="48"/>
      <c r="AK84" s="48">
        <v>1</v>
      </c>
      <c r="AL84" s="48"/>
      <c r="AM84" s="48"/>
      <c r="AN84" s="9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9"/>
      <c r="BP84" s="74">
        <f t="shared" si="31"/>
        <v>0</v>
      </c>
      <c r="BQ84" s="51"/>
      <c r="BR84" s="74">
        <v>4</v>
      </c>
      <c r="BS84" s="74"/>
      <c r="BU84" s="98">
        <v>1.05</v>
      </c>
      <c r="BV84" s="98">
        <f t="shared" si="32"/>
        <v>0</v>
      </c>
    </row>
    <row r="85" spans="1:74" s="1" customFormat="1" ht="15.6" customHeight="1">
      <c r="A85" s="333" t="s">
        <v>767</v>
      </c>
      <c r="B85" s="336" t="s">
        <v>24</v>
      </c>
      <c r="C85" s="337">
        <v>1</v>
      </c>
      <c r="D85" s="334">
        <f>SUM(H85:V85)</f>
        <v>0</v>
      </c>
      <c r="E85" s="8">
        <v>240</v>
      </c>
      <c r="F85" s="8">
        <f t="shared" si="22"/>
        <v>0</v>
      </c>
      <c r="G85" s="9"/>
      <c r="H85" s="344"/>
      <c r="I85" s="326"/>
      <c r="J85" s="308"/>
      <c r="K85" s="327"/>
      <c r="L85" s="311"/>
      <c r="M85" s="331"/>
      <c r="N85" s="328"/>
      <c r="O85" s="135"/>
      <c r="P85" s="19"/>
      <c r="Q85" s="398"/>
      <c r="R85" s="329"/>
      <c r="S85" s="399"/>
      <c r="T85" s="400"/>
      <c r="U85" s="325"/>
      <c r="V85" s="401"/>
      <c r="W85" s="9"/>
      <c r="X85" s="20"/>
      <c r="Y85" s="20"/>
      <c r="Z85" s="20"/>
      <c r="AA85" s="20"/>
      <c r="AB85" s="20"/>
      <c r="AC85" s="20"/>
      <c r="AD85" s="48">
        <f>AL85*$D85</f>
        <v>0</v>
      </c>
      <c r="AE85" s="20"/>
      <c r="AF85" s="48"/>
      <c r="AG85" s="48"/>
      <c r="AH85" s="48"/>
      <c r="AI85" s="48"/>
      <c r="AJ85" s="48"/>
      <c r="AK85" s="48"/>
      <c r="AL85" s="48">
        <v>1</v>
      </c>
      <c r="AM85" s="48"/>
      <c r="AN85" s="3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3"/>
      <c r="BP85" s="74">
        <f t="shared" si="31"/>
        <v>0</v>
      </c>
      <c r="BQ85" s="51"/>
      <c r="BR85" s="74">
        <v>7</v>
      </c>
      <c r="BS85" s="74"/>
      <c r="BT85" s="340"/>
      <c r="BU85" s="98">
        <v>2.8</v>
      </c>
      <c r="BV85" s="98">
        <f t="shared" si="32"/>
        <v>0</v>
      </c>
    </row>
    <row r="86" spans="1:74" s="1" customFormat="1" ht="15.6" customHeight="1">
      <c r="F86" s="109">
        <f>SUM(F62:F85)</f>
        <v>0</v>
      </c>
      <c r="G86" s="3"/>
      <c r="H86" s="13">
        <f t="shared" ref="H86:V86" si="33">SUM(H62:H85)</f>
        <v>0</v>
      </c>
      <c r="I86" s="13">
        <f t="shared" si="33"/>
        <v>0</v>
      </c>
      <c r="J86" s="13">
        <f t="shared" si="33"/>
        <v>0</v>
      </c>
      <c r="K86" s="13">
        <f t="shared" si="33"/>
        <v>0</v>
      </c>
      <c r="L86" s="13">
        <f t="shared" si="33"/>
        <v>0</v>
      </c>
      <c r="M86" s="13">
        <f t="shared" si="33"/>
        <v>0</v>
      </c>
      <c r="N86" s="13">
        <f t="shared" si="33"/>
        <v>0</v>
      </c>
      <c r="O86" s="13">
        <f t="shared" si="33"/>
        <v>0</v>
      </c>
      <c r="P86" s="13">
        <f t="shared" si="33"/>
        <v>0</v>
      </c>
      <c r="Q86" s="13">
        <f t="shared" si="33"/>
        <v>0</v>
      </c>
      <c r="R86" s="13">
        <f t="shared" si="33"/>
        <v>0</v>
      </c>
      <c r="S86" s="13">
        <f t="shared" si="33"/>
        <v>0</v>
      </c>
      <c r="T86" s="13">
        <f t="shared" si="33"/>
        <v>0</v>
      </c>
      <c r="U86" s="13">
        <f t="shared" si="33"/>
        <v>0</v>
      </c>
      <c r="V86" s="13">
        <f t="shared" si="33"/>
        <v>0</v>
      </c>
      <c r="W86" s="3"/>
      <c r="X86" s="21"/>
      <c r="Y86" s="21"/>
      <c r="Z86" s="21"/>
      <c r="AA86" s="21"/>
      <c r="AB86" s="21"/>
      <c r="AC86" s="13">
        <f>SUM(AC62:AC85)</f>
        <v>0</v>
      </c>
      <c r="AD86" s="13">
        <f>SUM(AD62:AD85)</f>
        <v>0</v>
      </c>
      <c r="AE86" s="21"/>
      <c r="AF86" s="21"/>
      <c r="AG86" s="21"/>
      <c r="AH86" s="21"/>
      <c r="AI86" s="21"/>
      <c r="AJ86" s="21"/>
      <c r="AK86" s="21"/>
      <c r="AL86" s="21"/>
      <c r="AM86" s="21"/>
      <c r="AN86" s="3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3"/>
      <c r="BP86" s="7">
        <f>SUM(BP62:BP85)</f>
        <v>0</v>
      </c>
      <c r="BQ86" s="7">
        <f>SUM(BQ62:BQ85)</f>
        <v>0</v>
      </c>
      <c r="BR86" s="51"/>
      <c r="BS86" s="51"/>
      <c r="BT86" s="340"/>
      <c r="BU86" s="51"/>
      <c r="BV86" s="100">
        <f>SUM(BV62:BV85)</f>
        <v>0</v>
      </c>
    </row>
    <row r="87" spans="1:74">
      <c r="A87" s="520" t="s">
        <v>956</v>
      </c>
      <c r="B87" s="521"/>
      <c r="C87" s="521"/>
      <c r="D87" s="521"/>
      <c r="E87" s="521"/>
      <c r="F87" s="521"/>
      <c r="G87" s="3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3"/>
    </row>
    <row r="88" spans="1:74">
      <c r="A88" s="28" t="s">
        <v>992</v>
      </c>
      <c r="B88" s="16"/>
      <c r="C88" s="16"/>
      <c r="D88" s="16"/>
      <c r="E88" s="12"/>
      <c r="F88" s="12"/>
      <c r="G88" s="3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3"/>
      <c r="X88" s="6" t="s">
        <v>61</v>
      </c>
      <c r="Y88" s="6" t="s">
        <v>20</v>
      </c>
      <c r="Z88" s="6" t="s">
        <v>21</v>
      </c>
      <c r="AA88" s="6" t="s">
        <v>22</v>
      </c>
      <c r="AB88" s="6" t="s">
        <v>23</v>
      </c>
      <c r="AC88" s="6" t="s">
        <v>6</v>
      </c>
      <c r="AD88" s="6" t="s">
        <v>24</v>
      </c>
      <c r="AE88" s="6" t="s">
        <v>391</v>
      </c>
      <c r="AF88" s="13" t="s">
        <v>61</v>
      </c>
      <c r="AG88" s="13" t="s">
        <v>20</v>
      </c>
      <c r="AH88" s="13" t="s">
        <v>21</v>
      </c>
      <c r="AI88" s="13" t="s">
        <v>22</v>
      </c>
      <c r="AJ88" s="13" t="s">
        <v>23</v>
      </c>
      <c r="AK88" s="13" t="s">
        <v>6</v>
      </c>
      <c r="AL88" s="13" t="s">
        <v>24</v>
      </c>
      <c r="AM88" s="13" t="s">
        <v>391</v>
      </c>
      <c r="AN88" s="3"/>
      <c r="AO88" s="6" t="s">
        <v>48</v>
      </c>
      <c r="AP88" s="84" t="s">
        <v>49</v>
      </c>
      <c r="AQ88" s="84" t="s">
        <v>50</v>
      </c>
      <c r="AR88" s="84" t="s">
        <v>51</v>
      </c>
      <c r="AS88" s="84" t="s">
        <v>52</v>
      </c>
      <c r="AT88" s="84" t="s">
        <v>53</v>
      </c>
      <c r="AU88" s="84" t="s">
        <v>54</v>
      </c>
      <c r="AV88" s="84" t="s">
        <v>55</v>
      </c>
      <c r="AW88" s="84" t="s">
        <v>56</v>
      </c>
      <c r="AX88" s="84" t="s">
        <v>57</v>
      </c>
      <c r="AY88" s="84" t="s">
        <v>58</v>
      </c>
      <c r="AZ88" s="84" t="s">
        <v>239</v>
      </c>
      <c r="BA88" s="84" t="s">
        <v>240</v>
      </c>
      <c r="BB88" s="13" t="s">
        <v>48</v>
      </c>
      <c r="BC88" s="13" t="s">
        <v>49</v>
      </c>
      <c r="BD88" s="13" t="s">
        <v>50</v>
      </c>
      <c r="BE88" s="13" t="s">
        <v>51</v>
      </c>
      <c r="BF88" s="13" t="s">
        <v>52</v>
      </c>
      <c r="BG88" s="13" t="s">
        <v>53</v>
      </c>
      <c r="BH88" s="13" t="s">
        <v>54</v>
      </c>
      <c r="BI88" s="13" t="s">
        <v>55</v>
      </c>
      <c r="BJ88" s="13" t="s">
        <v>56</v>
      </c>
      <c r="BK88" s="13" t="s">
        <v>57</v>
      </c>
      <c r="BL88" s="13" t="s">
        <v>58</v>
      </c>
      <c r="BM88" s="13" t="s">
        <v>239</v>
      </c>
      <c r="BN88" s="13" t="s">
        <v>240</v>
      </c>
      <c r="BO88" s="3"/>
      <c r="BP88" s="73" t="s">
        <v>50</v>
      </c>
      <c r="BQ88" s="73" t="s">
        <v>52</v>
      </c>
      <c r="BR88" s="39" t="s">
        <v>50</v>
      </c>
      <c r="BS88" s="39" t="s">
        <v>52</v>
      </c>
      <c r="BU88" s="73" t="s">
        <v>68</v>
      </c>
      <c r="BV88" s="73" t="s">
        <v>69</v>
      </c>
    </row>
    <row r="89" spans="1:74" ht="14.25" customHeight="1">
      <c r="A89" s="416" t="s">
        <v>957</v>
      </c>
      <c r="B89" s="19" t="s">
        <v>61</v>
      </c>
      <c r="C89" s="19">
        <v>10</v>
      </c>
      <c r="D89" s="107">
        <f>SUM(H89:V89)</f>
        <v>0</v>
      </c>
      <c r="E89" s="8">
        <v>35</v>
      </c>
      <c r="F89" s="8">
        <f>D89*E89*(100-$D$4)/100</f>
        <v>0</v>
      </c>
      <c r="G89" s="9"/>
      <c r="H89" s="344"/>
      <c r="I89" s="326"/>
      <c r="J89" s="308"/>
      <c r="K89" s="327"/>
      <c r="L89" s="311"/>
      <c r="M89" s="331"/>
      <c r="N89" s="328"/>
      <c r="O89" s="135"/>
      <c r="P89" s="19"/>
      <c r="Q89" s="398"/>
      <c r="R89" s="329"/>
      <c r="S89" s="399"/>
      <c r="T89" s="400"/>
      <c r="U89" s="325"/>
      <c r="V89" s="401"/>
      <c r="W89" s="9"/>
      <c r="X89" s="48">
        <f>AF89*$D89</f>
        <v>0</v>
      </c>
      <c r="Y89" s="20"/>
      <c r="Z89" s="20"/>
      <c r="AA89" s="20"/>
      <c r="AB89" s="20"/>
      <c r="AC89" s="20"/>
      <c r="AD89" s="20"/>
      <c r="AE89" s="20"/>
      <c r="AF89" s="48">
        <v>10</v>
      </c>
      <c r="AH89" s="48"/>
      <c r="AI89" s="48"/>
      <c r="AJ89" s="48"/>
      <c r="AK89" s="48"/>
      <c r="AL89" s="48"/>
      <c r="AM89" s="48"/>
      <c r="AN89" s="9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21"/>
      <c r="BA89" s="21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M89" s="48"/>
      <c r="BN89" s="48"/>
      <c r="BO89" s="9"/>
      <c r="BP89" s="48">
        <f>BR89*$D89</f>
        <v>0</v>
      </c>
      <c r="BQ89" s="51"/>
      <c r="BR89" s="74">
        <v>20</v>
      </c>
      <c r="BS89" s="51"/>
      <c r="BU89" s="98">
        <v>0.3</v>
      </c>
      <c r="BV89" s="98">
        <f>BU89*D89</f>
        <v>0</v>
      </c>
    </row>
    <row r="90" spans="1:74">
      <c r="A90" s="416" t="s">
        <v>958</v>
      </c>
      <c r="B90" s="19" t="s">
        <v>20</v>
      </c>
      <c r="C90" s="19">
        <v>10</v>
      </c>
      <c r="D90" s="107">
        <f t="shared" ref="D90:D118" si="34">SUM(H90:V90)</f>
        <v>0</v>
      </c>
      <c r="E90" s="8">
        <v>45</v>
      </c>
      <c r="F90" s="8">
        <f t="shared" ref="F90:F118" si="35">D90*E90*(100-$D$4)/100</f>
        <v>0</v>
      </c>
      <c r="G90" s="9"/>
      <c r="H90" s="344"/>
      <c r="I90" s="326"/>
      <c r="J90" s="308"/>
      <c r="K90" s="327"/>
      <c r="L90" s="311"/>
      <c r="M90" s="331"/>
      <c r="N90" s="328"/>
      <c r="O90" s="135"/>
      <c r="P90" s="19"/>
      <c r="Q90" s="398"/>
      <c r="R90" s="329"/>
      <c r="S90" s="399"/>
      <c r="T90" s="400"/>
      <c r="U90" s="325"/>
      <c r="V90" s="401"/>
      <c r="W90" s="9"/>
      <c r="X90" s="20"/>
      <c r="Y90" s="48">
        <f>AG90*$D90</f>
        <v>0</v>
      </c>
      <c r="Z90" s="20"/>
      <c r="AA90" s="20"/>
      <c r="AB90" s="20"/>
      <c r="AC90" s="20"/>
      <c r="AD90" s="20"/>
      <c r="AE90" s="20"/>
      <c r="AF90" s="48"/>
      <c r="AG90" s="48">
        <v>10</v>
      </c>
      <c r="AH90" s="48"/>
      <c r="AI90" s="48"/>
      <c r="AJ90" s="48"/>
      <c r="AK90" s="48"/>
      <c r="AL90" s="48"/>
      <c r="AM90" s="48"/>
      <c r="AN90" s="9"/>
      <c r="AO90" s="48">
        <f>BB90*$D90</f>
        <v>0</v>
      </c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21"/>
      <c r="BA90" s="21"/>
      <c r="BB90" s="48">
        <v>10</v>
      </c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M90" s="48"/>
      <c r="BN90" s="48"/>
      <c r="BO90" s="9"/>
      <c r="BP90" s="51"/>
      <c r="BQ90" s="51"/>
      <c r="BR90" s="51"/>
      <c r="BS90" s="51"/>
      <c r="BU90" s="98">
        <v>0.55000000000000004</v>
      </c>
      <c r="BV90" s="98">
        <f>BU90*D90</f>
        <v>0</v>
      </c>
    </row>
    <row r="91" spans="1:74">
      <c r="A91" s="416" t="s">
        <v>959</v>
      </c>
      <c r="B91" s="19" t="s">
        <v>20</v>
      </c>
      <c r="C91" s="19">
        <v>10</v>
      </c>
      <c r="D91" s="107">
        <f t="shared" si="34"/>
        <v>0</v>
      </c>
      <c r="E91" s="8">
        <v>40</v>
      </c>
      <c r="F91" s="8">
        <f t="shared" si="35"/>
        <v>0</v>
      </c>
      <c r="G91" s="9"/>
      <c r="H91" s="344"/>
      <c r="I91" s="326"/>
      <c r="J91" s="308"/>
      <c r="K91" s="327"/>
      <c r="L91" s="311"/>
      <c r="M91" s="331"/>
      <c r="N91" s="328"/>
      <c r="O91" s="135"/>
      <c r="P91" s="19"/>
      <c r="Q91" s="398"/>
      <c r="R91" s="329"/>
      <c r="S91" s="399"/>
      <c r="T91" s="400"/>
      <c r="U91" s="325"/>
      <c r="V91" s="401"/>
      <c r="W91" s="9"/>
      <c r="X91" s="20"/>
      <c r="Y91" s="48">
        <f>AG91*$D91</f>
        <v>0</v>
      </c>
      <c r="Z91" s="20"/>
      <c r="AA91" s="20"/>
      <c r="AB91" s="20"/>
      <c r="AC91" s="20"/>
      <c r="AD91" s="20"/>
      <c r="AE91" s="20"/>
      <c r="AF91" s="48"/>
      <c r="AG91" s="48">
        <v>10</v>
      </c>
      <c r="AH91" s="48"/>
      <c r="AI91" s="48"/>
      <c r="AJ91" s="48"/>
      <c r="AK91" s="48"/>
      <c r="AL91" s="48"/>
      <c r="AM91" s="48"/>
      <c r="AN91" s="9"/>
      <c r="AO91" s="48">
        <f>BB91*$D91</f>
        <v>0</v>
      </c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21"/>
      <c r="BA91" s="21"/>
      <c r="BB91" s="48">
        <v>10</v>
      </c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M91" s="48"/>
      <c r="BN91" s="48"/>
      <c r="BO91" s="9"/>
      <c r="BP91" s="51"/>
      <c r="BQ91" s="51"/>
      <c r="BR91" s="51"/>
      <c r="BS91" s="51"/>
      <c r="BU91" s="98">
        <v>0.45</v>
      </c>
      <c r="BV91" s="98">
        <f t="shared" ref="BV91:BV118" si="36">BU91*D91</f>
        <v>0</v>
      </c>
    </row>
    <row r="92" spans="1:74">
      <c r="A92" s="416" t="s">
        <v>960</v>
      </c>
      <c r="B92" s="19" t="s">
        <v>21</v>
      </c>
      <c r="C92" s="19">
        <v>10</v>
      </c>
      <c r="D92" s="107">
        <f t="shared" si="34"/>
        <v>0</v>
      </c>
      <c r="E92" s="8">
        <v>85</v>
      </c>
      <c r="F92" s="8">
        <f t="shared" si="35"/>
        <v>0</v>
      </c>
      <c r="G92" s="9"/>
      <c r="H92" s="344"/>
      <c r="I92" s="326"/>
      <c r="J92" s="308"/>
      <c r="K92" s="327"/>
      <c r="L92" s="311"/>
      <c r="M92" s="331"/>
      <c r="N92" s="328"/>
      <c r="O92" s="135"/>
      <c r="P92" s="19"/>
      <c r="Q92" s="398"/>
      <c r="R92" s="329"/>
      <c r="S92" s="399"/>
      <c r="T92" s="400"/>
      <c r="U92" s="325"/>
      <c r="V92" s="401"/>
      <c r="W92" s="9"/>
      <c r="X92" s="20"/>
      <c r="Y92" s="20"/>
      <c r="Z92" s="48">
        <f>AH92*$D92</f>
        <v>0</v>
      </c>
      <c r="AA92" s="20"/>
      <c r="AB92" s="20"/>
      <c r="AC92" s="20"/>
      <c r="AD92" s="20"/>
      <c r="AE92" s="20"/>
      <c r="AF92" s="48"/>
      <c r="AG92" s="48"/>
      <c r="AH92" s="48">
        <v>10</v>
      </c>
      <c r="AI92" s="48"/>
      <c r="AJ92" s="48"/>
      <c r="AK92" s="48"/>
      <c r="AL92" s="48"/>
      <c r="AM92" s="48"/>
      <c r="AN92" s="9"/>
      <c r="AO92" s="21"/>
      <c r="AP92" s="48">
        <f t="shared" ref="AP92:AQ98" si="37">BC92*$D92</f>
        <v>0</v>
      </c>
      <c r="AQ92" s="21"/>
      <c r="AR92" s="21"/>
      <c r="AS92" s="21"/>
      <c r="AT92" s="21"/>
      <c r="AU92" s="21"/>
      <c r="AV92" s="21"/>
      <c r="AW92" s="21"/>
      <c r="AX92" s="21"/>
      <c r="AY92" s="21"/>
      <c r="AZ92" s="21"/>
      <c r="BA92" s="21"/>
      <c r="BB92" s="48"/>
      <c r="BC92" s="48">
        <v>10</v>
      </c>
      <c r="BD92" s="48"/>
      <c r="BE92" s="48"/>
      <c r="BF92" s="48"/>
      <c r="BG92" s="48"/>
      <c r="BH92" s="48"/>
      <c r="BI92" s="48"/>
      <c r="BJ92" s="48"/>
      <c r="BK92" s="48"/>
      <c r="BL92" s="48"/>
      <c r="BM92" s="48"/>
      <c r="BN92" s="48"/>
      <c r="BO92" s="9"/>
      <c r="BP92" s="51"/>
      <c r="BQ92" s="51"/>
      <c r="BR92" s="51"/>
      <c r="BS92" s="51"/>
      <c r="BU92" s="98">
        <v>1.4</v>
      </c>
      <c r="BV92" s="98">
        <f t="shared" si="36"/>
        <v>0</v>
      </c>
    </row>
    <row r="93" spans="1:74">
      <c r="A93" s="416" t="s">
        <v>961</v>
      </c>
      <c r="B93" s="19" t="s">
        <v>21</v>
      </c>
      <c r="C93" s="19">
        <v>10</v>
      </c>
      <c r="D93" s="107">
        <f t="shared" si="34"/>
        <v>0</v>
      </c>
      <c r="E93" s="8">
        <v>100</v>
      </c>
      <c r="F93" s="8">
        <f t="shared" si="35"/>
        <v>0</v>
      </c>
      <c r="G93" s="9"/>
      <c r="H93" s="344"/>
      <c r="I93" s="326"/>
      <c r="J93" s="308"/>
      <c r="K93" s="327"/>
      <c r="L93" s="311"/>
      <c r="M93" s="331"/>
      <c r="N93" s="328"/>
      <c r="O93" s="135"/>
      <c r="P93" s="19"/>
      <c r="Q93" s="398"/>
      <c r="R93" s="329"/>
      <c r="S93" s="399"/>
      <c r="T93" s="400"/>
      <c r="U93" s="325"/>
      <c r="V93" s="401"/>
      <c r="W93" s="9"/>
      <c r="X93" s="20"/>
      <c r="Y93" s="20"/>
      <c r="Z93" s="48">
        <f>AH93*$D93</f>
        <v>0</v>
      </c>
      <c r="AA93" s="20"/>
      <c r="AB93" s="20"/>
      <c r="AC93" s="20"/>
      <c r="AD93" s="20"/>
      <c r="AE93" s="20"/>
      <c r="AF93" s="48"/>
      <c r="AG93" s="48"/>
      <c r="AH93" s="48">
        <v>10</v>
      </c>
      <c r="AI93" s="48"/>
      <c r="AJ93" s="48"/>
      <c r="AK93" s="48"/>
      <c r="AL93" s="48"/>
      <c r="AM93" s="48"/>
      <c r="AN93" s="9"/>
      <c r="AO93" s="21"/>
      <c r="AP93" s="48">
        <f t="shared" si="37"/>
        <v>0</v>
      </c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48"/>
      <c r="BC93" s="48">
        <v>10</v>
      </c>
      <c r="BD93" s="48"/>
      <c r="BE93" s="48"/>
      <c r="BF93" s="48"/>
      <c r="BG93" s="48"/>
      <c r="BH93" s="48"/>
      <c r="BI93" s="48"/>
      <c r="BJ93" s="48"/>
      <c r="BK93" s="48"/>
      <c r="BL93" s="48"/>
      <c r="BM93" s="48"/>
      <c r="BN93" s="48"/>
      <c r="BO93" s="9"/>
      <c r="BP93" s="51"/>
      <c r="BQ93" s="51"/>
      <c r="BR93" s="51"/>
      <c r="BS93" s="51"/>
      <c r="BU93" s="98">
        <v>1.6</v>
      </c>
      <c r="BV93" s="98">
        <f t="shared" si="36"/>
        <v>0</v>
      </c>
    </row>
    <row r="94" spans="1:74">
      <c r="A94" s="416" t="s">
        <v>962</v>
      </c>
      <c r="B94" s="19" t="s">
        <v>21</v>
      </c>
      <c r="C94" s="19">
        <v>10</v>
      </c>
      <c r="D94" s="107">
        <f t="shared" si="34"/>
        <v>0</v>
      </c>
      <c r="E94" s="8">
        <v>100</v>
      </c>
      <c r="F94" s="8">
        <f t="shared" si="35"/>
        <v>0</v>
      </c>
      <c r="G94" s="9"/>
      <c r="H94" s="344"/>
      <c r="I94" s="326"/>
      <c r="J94" s="308"/>
      <c r="K94" s="327"/>
      <c r="L94" s="311"/>
      <c r="M94" s="331"/>
      <c r="N94" s="328"/>
      <c r="O94" s="135"/>
      <c r="P94" s="19"/>
      <c r="Q94" s="398"/>
      <c r="R94" s="329"/>
      <c r="S94" s="399"/>
      <c r="T94" s="400"/>
      <c r="U94" s="325"/>
      <c r="V94" s="401"/>
      <c r="W94" s="9"/>
      <c r="X94" s="20"/>
      <c r="Y94" s="20"/>
      <c r="Z94" s="48">
        <f>AH94*$D94</f>
        <v>0</v>
      </c>
      <c r="AA94" s="20"/>
      <c r="AB94" s="20"/>
      <c r="AC94" s="20"/>
      <c r="AD94" s="20"/>
      <c r="AE94" s="20"/>
      <c r="AF94" s="48"/>
      <c r="AG94" s="48"/>
      <c r="AH94" s="48">
        <v>10</v>
      </c>
      <c r="AI94" s="48"/>
      <c r="AJ94" s="48"/>
      <c r="AK94" s="48"/>
      <c r="AL94" s="48"/>
      <c r="AM94" s="48"/>
      <c r="AN94" s="9"/>
      <c r="AO94" s="21"/>
      <c r="AP94" s="48">
        <f t="shared" si="37"/>
        <v>0</v>
      </c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48"/>
      <c r="BC94" s="48">
        <v>10</v>
      </c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9"/>
      <c r="BP94" s="51"/>
      <c r="BQ94" s="51"/>
      <c r="BR94" s="51"/>
      <c r="BS94" s="51"/>
      <c r="BU94" s="98">
        <v>1.55</v>
      </c>
      <c r="BV94" s="98">
        <f t="shared" si="36"/>
        <v>0</v>
      </c>
    </row>
    <row r="95" spans="1:74">
      <c r="A95" s="416" t="s">
        <v>963</v>
      </c>
      <c r="B95" s="19" t="s">
        <v>21</v>
      </c>
      <c r="C95" s="19">
        <v>10</v>
      </c>
      <c r="D95" s="107">
        <f t="shared" si="34"/>
        <v>0</v>
      </c>
      <c r="E95" s="8">
        <v>90</v>
      </c>
      <c r="F95" s="8">
        <f t="shared" si="35"/>
        <v>0</v>
      </c>
      <c r="G95" s="9"/>
      <c r="H95" s="344"/>
      <c r="I95" s="326"/>
      <c r="J95" s="308"/>
      <c r="K95" s="327"/>
      <c r="L95" s="311"/>
      <c r="M95" s="331"/>
      <c r="N95" s="328"/>
      <c r="O95" s="135"/>
      <c r="P95" s="19"/>
      <c r="Q95" s="398"/>
      <c r="R95" s="329"/>
      <c r="S95" s="399"/>
      <c r="T95" s="400"/>
      <c r="U95" s="325"/>
      <c r="V95" s="401"/>
      <c r="W95" s="9"/>
      <c r="X95" s="20"/>
      <c r="Y95" s="20"/>
      <c r="Z95" s="48">
        <f>AH95*$D95</f>
        <v>0</v>
      </c>
      <c r="AA95" s="20"/>
      <c r="AB95" s="20"/>
      <c r="AC95" s="20"/>
      <c r="AD95" s="20"/>
      <c r="AE95" s="20"/>
      <c r="AF95" s="48"/>
      <c r="AG95" s="48"/>
      <c r="AH95" s="48">
        <v>10</v>
      </c>
      <c r="AI95" s="48"/>
      <c r="AJ95" s="48"/>
      <c r="AK95" s="48"/>
      <c r="AL95" s="48"/>
      <c r="AM95" s="48"/>
      <c r="AN95" s="9"/>
      <c r="AO95" s="21"/>
      <c r="AP95" s="48">
        <f t="shared" si="37"/>
        <v>0</v>
      </c>
      <c r="AQ95" s="21"/>
      <c r="AR95" s="21"/>
      <c r="AS95" s="21"/>
      <c r="AT95" s="21"/>
      <c r="AU95" s="21"/>
      <c r="AV95" s="21"/>
      <c r="AW95" s="21"/>
      <c r="AX95" s="21"/>
      <c r="AY95" s="21"/>
      <c r="AZ95" s="21"/>
      <c r="BA95" s="21"/>
      <c r="BB95" s="48"/>
      <c r="BC95" s="48">
        <v>10</v>
      </c>
      <c r="BD95" s="48"/>
      <c r="BE95" s="48"/>
      <c r="BF95" s="48"/>
      <c r="BG95" s="48"/>
      <c r="BH95" s="48"/>
      <c r="BI95" s="48"/>
      <c r="BJ95" s="48"/>
      <c r="BK95" s="48"/>
      <c r="BL95" s="48"/>
      <c r="BM95" s="48"/>
      <c r="BN95" s="48"/>
      <c r="BO95" s="9"/>
      <c r="BP95" s="51"/>
      <c r="BQ95" s="51"/>
      <c r="BR95" s="51"/>
      <c r="BS95" s="51"/>
      <c r="BU95" s="98">
        <v>1.25</v>
      </c>
      <c r="BV95" s="98">
        <f t="shared" si="36"/>
        <v>0</v>
      </c>
    </row>
    <row r="96" spans="1:74">
      <c r="A96" s="416" t="s">
        <v>964</v>
      </c>
      <c r="B96" s="19" t="s">
        <v>22</v>
      </c>
      <c r="C96" s="19">
        <v>5</v>
      </c>
      <c r="D96" s="107">
        <f t="shared" si="34"/>
        <v>0</v>
      </c>
      <c r="E96" s="8">
        <v>75</v>
      </c>
      <c r="F96" s="8">
        <f t="shared" si="35"/>
        <v>0</v>
      </c>
      <c r="G96" s="9"/>
      <c r="H96" s="344"/>
      <c r="I96" s="326"/>
      <c r="J96" s="308"/>
      <c r="K96" s="327"/>
      <c r="L96" s="311"/>
      <c r="M96" s="331"/>
      <c r="N96" s="328"/>
      <c r="O96" s="135"/>
      <c r="P96" s="19"/>
      <c r="Q96" s="398"/>
      <c r="R96" s="329"/>
      <c r="S96" s="399"/>
      <c r="T96" s="400"/>
      <c r="U96" s="325"/>
      <c r="V96" s="401"/>
      <c r="W96" s="9"/>
      <c r="X96" s="20"/>
      <c r="Y96" s="20"/>
      <c r="Z96" s="20"/>
      <c r="AA96" s="48">
        <f>AI96*$D96</f>
        <v>0</v>
      </c>
      <c r="AB96" s="20"/>
      <c r="AC96" s="20"/>
      <c r="AD96" s="20"/>
      <c r="AE96" s="20"/>
      <c r="AF96" s="48"/>
      <c r="AG96" s="48"/>
      <c r="AH96" s="48"/>
      <c r="AI96" s="48">
        <v>5</v>
      </c>
      <c r="AJ96" s="48"/>
      <c r="AK96" s="48"/>
      <c r="AL96" s="48"/>
      <c r="AM96" s="48"/>
      <c r="AN96" s="9"/>
      <c r="AO96" s="21"/>
      <c r="AP96" s="48">
        <f t="shared" si="37"/>
        <v>0</v>
      </c>
      <c r="AQ96" s="48">
        <f t="shared" si="37"/>
        <v>0</v>
      </c>
      <c r="AR96" s="21"/>
      <c r="AS96" s="21"/>
      <c r="AT96" s="21"/>
      <c r="AU96" s="21"/>
      <c r="AV96" s="21"/>
      <c r="AW96" s="21"/>
      <c r="AX96" s="21"/>
      <c r="AY96" s="21"/>
      <c r="AZ96" s="21"/>
      <c r="BA96" s="21"/>
      <c r="BB96" s="48"/>
      <c r="BC96" s="48">
        <v>4</v>
      </c>
      <c r="BD96" s="48">
        <v>1</v>
      </c>
      <c r="BE96" s="48"/>
      <c r="BF96" s="48"/>
      <c r="BG96" s="48"/>
      <c r="BH96" s="48"/>
      <c r="BI96" s="48"/>
      <c r="BJ96" s="48"/>
      <c r="BK96" s="48"/>
      <c r="BL96" s="48"/>
      <c r="BM96" s="48"/>
      <c r="BN96" s="48"/>
      <c r="BO96" s="9"/>
      <c r="BP96" s="51"/>
      <c r="BQ96" s="51"/>
      <c r="BR96" s="51"/>
      <c r="BS96" s="51"/>
      <c r="BU96" s="98">
        <v>1.5</v>
      </c>
      <c r="BV96" s="98">
        <f t="shared" si="36"/>
        <v>0</v>
      </c>
    </row>
    <row r="97" spans="1:74">
      <c r="A97" s="416" t="s">
        <v>965</v>
      </c>
      <c r="B97" s="19" t="s">
        <v>22</v>
      </c>
      <c r="C97" s="19">
        <v>5</v>
      </c>
      <c r="D97" s="107">
        <f t="shared" si="34"/>
        <v>0</v>
      </c>
      <c r="E97" s="8">
        <v>95</v>
      </c>
      <c r="F97" s="8">
        <f t="shared" si="35"/>
        <v>0</v>
      </c>
      <c r="G97" s="9"/>
      <c r="H97" s="344"/>
      <c r="I97" s="326"/>
      <c r="J97" s="308"/>
      <c r="K97" s="327"/>
      <c r="L97" s="311"/>
      <c r="M97" s="331"/>
      <c r="N97" s="328"/>
      <c r="O97" s="135"/>
      <c r="P97" s="19"/>
      <c r="Q97" s="398"/>
      <c r="R97" s="329"/>
      <c r="S97" s="399"/>
      <c r="T97" s="400"/>
      <c r="U97" s="325"/>
      <c r="V97" s="401"/>
      <c r="W97" s="9"/>
      <c r="X97" s="20"/>
      <c r="Y97" s="20"/>
      <c r="Z97" s="20"/>
      <c r="AA97" s="48">
        <f>AI97*$D97</f>
        <v>0</v>
      </c>
      <c r="AB97" s="20"/>
      <c r="AC97" s="20"/>
      <c r="AD97" s="20"/>
      <c r="AE97" s="20"/>
      <c r="AF97" s="48"/>
      <c r="AG97" s="48"/>
      <c r="AH97" s="48"/>
      <c r="AI97" s="48">
        <v>5</v>
      </c>
      <c r="AJ97" s="48"/>
      <c r="AK97" s="48"/>
      <c r="AL97" s="48"/>
      <c r="AM97" s="48"/>
      <c r="AN97" s="9"/>
      <c r="AO97" s="21"/>
      <c r="AP97" s="48">
        <f t="shared" si="37"/>
        <v>0</v>
      </c>
      <c r="AQ97" s="48">
        <f t="shared" si="37"/>
        <v>0</v>
      </c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48"/>
      <c r="BC97" s="48">
        <v>2</v>
      </c>
      <c r="BD97" s="48">
        <v>3</v>
      </c>
      <c r="BE97" s="48"/>
      <c r="BF97" s="48"/>
      <c r="BG97" s="48"/>
      <c r="BH97" s="48"/>
      <c r="BI97" s="48"/>
      <c r="BJ97" s="48"/>
      <c r="BK97" s="48"/>
      <c r="BL97" s="48"/>
      <c r="BM97" s="48"/>
      <c r="BN97" s="48"/>
      <c r="BO97" s="9"/>
      <c r="BP97" s="51"/>
      <c r="BQ97" s="51"/>
      <c r="BR97" s="51"/>
      <c r="BS97" s="51"/>
      <c r="BU97" s="98">
        <v>2</v>
      </c>
      <c r="BV97" s="98">
        <f t="shared" si="36"/>
        <v>0</v>
      </c>
    </row>
    <row r="98" spans="1:74">
      <c r="A98" s="416" t="s">
        <v>966</v>
      </c>
      <c r="B98" s="19" t="s">
        <v>22</v>
      </c>
      <c r="C98" s="19">
        <v>5</v>
      </c>
      <c r="D98" s="107">
        <f t="shared" si="34"/>
        <v>0</v>
      </c>
      <c r="E98" s="8">
        <v>145</v>
      </c>
      <c r="F98" s="8">
        <f t="shared" si="35"/>
        <v>0</v>
      </c>
      <c r="G98" s="9"/>
      <c r="H98" s="344"/>
      <c r="I98" s="326"/>
      <c r="J98" s="308"/>
      <c r="K98" s="327"/>
      <c r="L98" s="311"/>
      <c r="M98" s="331"/>
      <c r="N98" s="328"/>
      <c r="O98" s="135"/>
      <c r="P98" s="19"/>
      <c r="Q98" s="398"/>
      <c r="R98" s="329"/>
      <c r="S98" s="399"/>
      <c r="T98" s="400"/>
      <c r="U98" s="325"/>
      <c r="V98" s="401"/>
      <c r="W98" s="9"/>
      <c r="X98" s="20"/>
      <c r="Y98" s="20"/>
      <c r="Z98" s="20"/>
      <c r="AA98" s="48">
        <f>AI98*$D98</f>
        <v>0</v>
      </c>
      <c r="AB98" s="20"/>
      <c r="AC98" s="20"/>
      <c r="AD98" s="20"/>
      <c r="AE98" s="20"/>
      <c r="AF98" s="48"/>
      <c r="AG98" s="48"/>
      <c r="AH98" s="48"/>
      <c r="AI98" s="48">
        <v>5</v>
      </c>
      <c r="AJ98" s="48"/>
      <c r="AK98" s="48"/>
      <c r="AL98" s="48"/>
      <c r="AM98" s="48"/>
      <c r="AN98" s="9"/>
      <c r="AO98" s="21"/>
      <c r="AP98" s="21"/>
      <c r="AQ98" s="48">
        <f t="shared" si="37"/>
        <v>0</v>
      </c>
      <c r="AR98" s="48">
        <f t="shared" ref="AR98:AR99" si="38">BE98*$D98</f>
        <v>0</v>
      </c>
      <c r="AS98" s="48">
        <f t="shared" ref="AS98" si="39">BF98*$D98</f>
        <v>0</v>
      </c>
      <c r="AT98" s="21"/>
      <c r="AU98" s="21"/>
      <c r="AV98" s="21"/>
      <c r="AW98" s="21"/>
      <c r="AX98" s="21"/>
      <c r="AY98" s="21"/>
      <c r="AZ98" s="21"/>
      <c r="BA98" s="21"/>
      <c r="BB98" s="48"/>
      <c r="BC98" s="48"/>
      <c r="BD98" s="48">
        <v>2</v>
      </c>
      <c r="BE98" s="48">
        <v>2</v>
      </c>
      <c r="BF98" s="48">
        <v>1</v>
      </c>
      <c r="BG98" s="48"/>
      <c r="BH98" s="48"/>
      <c r="BI98" s="48"/>
      <c r="BJ98" s="48"/>
      <c r="BK98" s="48"/>
      <c r="BL98" s="48"/>
      <c r="BM98" s="48"/>
      <c r="BN98" s="48"/>
      <c r="BO98" s="9"/>
      <c r="BP98" s="51"/>
      <c r="BQ98" s="51"/>
      <c r="BR98" s="51"/>
      <c r="BS98" s="51"/>
      <c r="BU98" s="98">
        <v>3.45</v>
      </c>
      <c r="BV98" s="98">
        <f t="shared" si="36"/>
        <v>0</v>
      </c>
    </row>
    <row r="99" spans="1:74">
      <c r="A99" s="416" t="s">
        <v>967</v>
      </c>
      <c r="B99" s="19" t="s">
        <v>22</v>
      </c>
      <c r="C99" s="19">
        <v>5</v>
      </c>
      <c r="D99" s="107">
        <f t="shared" si="34"/>
        <v>0</v>
      </c>
      <c r="E99" s="8">
        <v>135</v>
      </c>
      <c r="F99" s="8">
        <f t="shared" si="35"/>
        <v>0</v>
      </c>
      <c r="G99" s="9"/>
      <c r="H99" s="344"/>
      <c r="I99" s="326"/>
      <c r="J99" s="308"/>
      <c r="K99" s="327"/>
      <c r="L99" s="311"/>
      <c r="M99" s="331"/>
      <c r="N99" s="328"/>
      <c r="O99" s="135"/>
      <c r="P99" s="19"/>
      <c r="Q99" s="398"/>
      <c r="R99" s="329"/>
      <c r="S99" s="399"/>
      <c r="T99" s="400"/>
      <c r="U99" s="325"/>
      <c r="V99" s="401"/>
      <c r="W99" s="9"/>
      <c r="X99" s="20"/>
      <c r="Y99" s="20"/>
      <c r="Z99" s="20"/>
      <c r="AA99" s="48">
        <f>AI99*$D99</f>
        <v>0</v>
      </c>
      <c r="AB99" s="20"/>
      <c r="AC99" s="20"/>
      <c r="AD99" s="20"/>
      <c r="AE99" s="20"/>
      <c r="AF99" s="48"/>
      <c r="AG99" s="48"/>
      <c r="AH99" s="48"/>
      <c r="AI99" s="48">
        <v>5</v>
      </c>
      <c r="AJ99" s="48"/>
      <c r="AK99" s="48"/>
      <c r="AL99" s="48"/>
      <c r="AM99" s="48"/>
      <c r="AN99" s="9"/>
      <c r="AO99" s="21"/>
      <c r="AP99" s="48">
        <f t="shared" ref="AP99" si="40">BC99*$D99</f>
        <v>0</v>
      </c>
      <c r="AQ99" s="48">
        <f t="shared" ref="AQ99:AU100" si="41">BD99*$D99</f>
        <v>0</v>
      </c>
      <c r="AR99" s="48">
        <f t="shared" si="38"/>
        <v>0</v>
      </c>
      <c r="AS99" s="21"/>
      <c r="AT99" s="21"/>
      <c r="AU99" s="21"/>
      <c r="AV99" s="21"/>
      <c r="AW99" s="21"/>
      <c r="AX99" s="21"/>
      <c r="AY99" s="21"/>
      <c r="AZ99" s="21"/>
      <c r="BA99" s="21"/>
      <c r="BB99" s="48"/>
      <c r="BC99" s="48">
        <v>2</v>
      </c>
      <c r="BD99" s="48">
        <v>2</v>
      </c>
      <c r="BE99" s="48">
        <v>1</v>
      </c>
      <c r="BF99" s="48"/>
      <c r="BG99" s="48"/>
      <c r="BH99" s="48"/>
      <c r="BI99" s="48"/>
      <c r="BJ99" s="48"/>
      <c r="BK99" s="48"/>
      <c r="BL99" s="48"/>
      <c r="BM99" s="48"/>
      <c r="BN99" s="48"/>
      <c r="BO99" s="9"/>
      <c r="BP99" s="51"/>
      <c r="BQ99" s="51"/>
      <c r="BR99" s="51"/>
      <c r="BS99" s="51"/>
      <c r="BU99" s="98">
        <v>3</v>
      </c>
      <c r="BV99" s="98">
        <f t="shared" si="36"/>
        <v>0</v>
      </c>
    </row>
    <row r="100" spans="1:74">
      <c r="A100" s="416" t="s">
        <v>968</v>
      </c>
      <c r="B100" s="19" t="s">
        <v>23</v>
      </c>
      <c r="C100" s="19">
        <v>3</v>
      </c>
      <c r="D100" s="107">
        <f t="shared" si="34"/>
        <v>0</v>
      </c>
      <c r="E100" s="8">
        <v>195</v>
      </c>
      <c r="F100" s="8">
        <f t="shared" si="35"/>
        <v>0</v>
      </c>
      <c r="G100" s="9"/>
      <c r="H100" s="344"/>
      <c r="I100" s="326"/>
      <c r="J100" s="308"/>
      <c r="K100" s="327"/>
      <c r="L100" s="311"/>
      <c r="M100" s="331"/>
      <c r="N100" s="328"/>
      <c r="O100" s="135"/>
      <c r="P100" s="19"/>
      <c r="Q100" s="398"/>
      <c r="R100" s="329"/>
      <c r="S100" s="399"/>
      <c r="T100" s="400"/>
      <c r="U100" s="325"/>
      <c r="V100" s="401"/>
      <c r="W100" s="9"/>
      <c r="X100" s="20"/>
      <c r="Y100" s="20"/>
      <c r="Z100" s="20"/>
      <c r="AA100" s="20"/>
      <c r="AB100" s="48">
        <f>AJ100*$D100</f>
        <v>0</v>
      </c>
      <c r="AC100" s="20"/>
      <c r="AD100" s="20"/>
      <c r="AE100" s="20"/>
      <c r="AF100" s="48"/>
      <c r="AG100" s="48"/>
      <c r="AH100" s="48"/>
      <c r="AI100" s="48"/>
      <c r="AJ100" s="48">
        <v>3</v>
      </c>
      <c r="AK100" s="48"/>
      <c r="AL100" s="48"/>
      <c r="AM100" s="48"/>
      <c r="AN100" s="9"/>
      <c r="AO100" s="21"/>
      <c r="AP100" s="21"/>
      <c r="AQ100" s="21"/>
      <c r="AR100" s="21"/>
      <c r="AS100" s="48">
        <f t="shared" si="41"/>
        <v>0</v>
      </c>
      <c r="AT100" s="48">
        <f t="shared" ref="AS100:AU104" si="42">BG100*$D100</f>
        <v>0</v>
      </c>
      <c r="AU100" s="48">
        <f t="shared" si="41"/>
        <v>0</v>
      </c>
      <c r="AV100" s="21"/>
      <c r="AW100" s="21"/>
      <c r="AX100" s="21"/>
      <c r="AY100" s="21"/>
      <c r="AZ100" s="21"/>
      <c r="BA100" s="21"/>
      <c r="BB100" s="48"/>
      <c r="BC100" s="48"/>
      <c r="BD100" s="48"/>
      <c r="BE100" s="48"/>
      <c r="BF100" s="48">
        <v>1</v>
      </c>
      <c r="BG100" s="48">
        <v>1</v>
      </c>
      <c r="BH100" s="48">
        <v>1</v>
      </c>
      <c r="BI100" s="48"/>
      <c r="BJ100" s="48"/>
      <c r="BK100" s="48"/>
      <c r="BL100" s="48"/>
      <c r="BM100" s="48"/>
      <c r="BN100" s="48"/>
      <c r="BO100" s="9"/>
      <c r="BP100" s="51"/>
      <c r="BQ100" s="51"/>
      <c r="BR100" s="51"/>
      <c r="BS100" s="51"/>
      <c r="BU100" s="98">
        <v>3.85</v>
      </c>
      <c r="BV100" s="98">
        <f t="shared" si="36"/>
        <v>0</v>
      </c>
    </row>
    <row r="101" spans="1:74">
      <c r="A101" s="416" t="s">
        <v>969</v>
      </c>
      <c r="B101" s="19" t="s">
        <v>23</v>
      </c>
      <c r="C101" s="19">
        <v>3</v>
      </c>
      <c r="D101" s="107">
        <f t="shared" si="34"/>
        <v>0</v>
      </c>
      <c r="E101" s="8">
        <v>190</v>
      </c>
      <c r="F101" s="8">
        <f t="shared" si="35"/>
        <v>0</v>
      </c>
      <c r="G101" s="9"/>
      <c r="H101" s="344"/>
      <c r="I101" s="326"/>
      <c r="J101" s="308"/>
      <c r="K101" s="327"/>
      <c r="L101" s="311"/>
      <c r="M101" s="331"/>
      <c r="N101" s="328"/>
      <c r="O101" s="135"/>
      <c r="P101" s="19"/>
      <c r="Q101" s="398"/>
      <c r="R101" s="329"/>
      <c r="S101" s="399"/>
      <c r="T101" s="400"/>
      <c r="U101" s="325"/>
      <c r="V101" s="401"/>
      <c r="W101" s="9"/>
      <c r="X101" s="20"/>
      <c r="Y101" s="20"/>
      <c r="Z101" s="20"/>
      <c r="AA101" s="20"/>
      <c r="AB101" s="48">
        <f>AJ101*$D101</f>
        <v>0</v>
      </c>
      <c r="AC101" s="20"/>
      <c r="AD101" s="20"/>
      <c r="AE101" s="20"/>
      <c r="AF101" s="48"/>
      <c r="AG101" s="48"/>
      <c r="AH101" s="48"/>
      <c r="AI101" s="48"/>
      <c r="AJ101" s="48">
        <v>3</v>
      </c>
      <c r="AK101" s="48"/>
      <c r="AL101" s="48"/>
      <c r="AM101" s="48"/>
      <c r="AN101" s="9"/>
      <c r="AO101" s="21"/>
      <c r="AP101" s="21"/>
      <c r="AQ101" s="21"/>
      <c r="AR101" s="48">
        <f t="shared" ref="AR101" si="43">BE101*$D101</f>
        <v>0</v>
      </c>
      <c r="AS101" s="48">
        <f t="shared" ref="AS101" si="44">BF101*$D101</f>
        <v>0</v>
      </c>
      <c r="AT101" s="48">
        <f t="shared" si="42"/>
        <v>0</v>
      </c>
      <c r="AU101" s="21"/>
      <c r="AV101" s="21"/>
      <c r="AW101" s="21"/>
      <c r="AX101" s="21"/>
      <c r="AY101" s="21"/>
      <c r="AZ101" s="21"/>
      <c r="BA101" s="21"/>
      <c r="BB101" s="48"/>
      <c r="BC101" s="48"/>
      <c r="BD101" s="48"/>
      <c r="BE101" s="48">
        <v>1</v>
      </c>
      <c r="BF101" s="48">
        <v>1</v>
      </c>
      <c r="BG101" s="48">
        <v>1</v>
      </c>
      <c r="BH101" s="48"/>
      <c r="BI101" s="48"/>
      <c r="BJ101" s="48"/>
      <c r="BK101" s="48"/>
      <c r="BL101" s="48"/>
      <c r="BM101" s="48"/>
      <c r="BN101" s="48"/>
      <c r="BO101" s="9"/>
      <c r="BP101" s="51"/>
      <c r="BQ101" s="51"/>
      <c r="BR101" s="51"/>
      <c r="BS101" s="51"/>
      <c r="BU101" s="98">
        <v>3.4</v>
      </c>
      <c r="BV101" s="98">
        <f t="shared" si="36"/>
        <v>0</v>
      </c>
    </row>
    <row r="102" spans="1:74">
      <c r="A102" s="416" t="s">
        <v>970</v>
      </c>
      <c r="B102" s="19" t="s">
        <v>6</v>
      </c>
      <c r="C102" s="19">
        <v>1</v>
      </c>
      <c r="D102" s="107">
        <f t="shared" si="34"/>
        <v>0</v>
      </c>
      <c r="E102" s="8">
        <v>95</v>
      </c>
      <c r="F102" s="8">
        <f t="shared" si="35"/>
        <v>0</v>
      </c>
      <c r="G102" s="9"/>
      <c r="H102" s="344"/>
      <c r="I102" s="326"/>
      <c r="J102" s="308"/>
      <c r="K102" s="327"/>
      <c r="L102" s="311"/>
      <c r="M102" s="331"/>
      <c r="N102" s="328"/>
      <c r="O102" s="135"/>
      <c r="P102" s="19"/>
      <c r="Q102" s="398"/>
      <c r="R102" s="329"/>
      <c r="S102" s="399"/>
      <c r="T102" s="400"/>
      <c r="U102" s="325"/>
      <c r="V102" s="401"/>
      <c r="W102" s="9"/>
      <c r="X102" s="20"/>
      <c r="Y102" s="20"/>
      <c r="Z102" s="20"/>
      <c r="AA102" s="20"/>
      <c r="AB102" s="20"/>
      <c r="AC102" s="48">
        <f>AK102*$D102</f>
        <v>0</v>
      </c>
      <c r="AD102" s="20"/>
      <c r="AE102" s="20"/>
      <c r="AF102" s="48"/>
      <c r="AG102" s="48"/>
      <c r="AH102" s="48"/>
      <c r="AI102" s="48"/>
      <c r="AJ102" s="48"/>
      <c r="AK102" s="48">
        <v>1</v>
      </c>
      <c r="AL102" s="48"/>
      <c r="AM102" s="48"/>
      <c r="AN102" s="9"/>
      <c r="AO102" s="21"/>
      <c r="AP102" s="21"/>
      <c r="AQ102" s="21"/>
      <c r="AR102" s="21"/>
      <c r="AS102" s="21"/>
      <c r="AT102" s="21"/>
      <c r="AU102" s="48">
        <f t="shared" si="42"/>
        <v>0</v>
      </c>
      <c r="AV102" s="21"/>
      <c r="AW102" s="21"/>
      <c r="AX102" s="21"/>
      <c r="AY102" s="21"/>
      <c r="AZ102" s="21"/>
      <c r="BA102" s="21"/>
      <c r="BB102" s="48"/>
      <c r="BC102" s="48"/>
      <c r="BD102" s="48"/>
      <c r="BE102" s="48"/>
      <c r="BF102" s="48"/>
      <c r="BG102" s="48"/>
      <c r="BH102" s="48">
        <v>1</v>
      </c>
      <c r="BI102" s="48"/>
      <c r="BJ102" s="48"/>
      <c r="BK102" s="48"/>
      <c r="BL102" s="48"/>
      <c r="BM102" s="48"/>
      <c r="BN102" s="48"/>
      <c r="BO102" s="9"/>
      <c r="BP102" s="51"/>
      <c r="BQ102" s="51"/>
      <c r="BR102" s="51"/>
      <c r="BS102" s="51"/>
      <c r="BU102" s="98">
        <v>1.85</v>
      </c>
      <c r="BV102" s="98">
        <f t="shared" si="36"/>
        <v>0</v>
      </c>
    </row>
    <row r="103" spans="1:74">
      <c r="A103" s="416" t="s">
        <v>971</v>
      </c>
      <c r="B103" s="19" t="s">
        <v>6</v>
      </c>
      <c r="C103" s="19">
        <v>1</v>
      </c>
      <c r="D103" s="107">
        <f t="shared" si="34"/>
        <v>0</v>
      </c>
      <c r="E103" s="8">
        <v>75</v>
      </c>
      <c r="F103" s="8">
        <f t="shared" si="35"/>
        <v>0</v>
      </c>
      <c r="G103" s="9"/>
      <c r="H103" s="344"/>
      <c r="I103" s="326"/>
      <c r="J103" s="308"/>
      <c r="K103" s="327"/>
      <c r="L103" s="311"/>
      <c r="M103" s="331"/>
      <c r="N103" s="328"/>
      <c r="O103" s="135"/>
      <c r="P103" s="19"/>
      <c r="Q103" s="398"/>
      <c r="R103" s="329"/>
      <c r="S103" s="399"/>
      <c r="T103" s="400"/>
      <c r="U103" s="325"/>
      <c r="V103" s="401"/>
      <c r="W103" s="9"/>
      <c r="X103" s="20"/>
      <c r="Y103" s="20"/>
      <c r="Z103" s="20"/>
      <c r="AA103" s="20"/>
      <c r="AB103" s="20"/>
      <c r="AC103" s="48">
        <f>AK103*$D103</f>
        <v>0</v>
      </c>
      <c r="AD103" s="20"/>
      <c r="AE103" s="20"/>
      <c r="AF103" s="48"/>
      <c r="AG103" s="48"/>
      <c r="AH103" s="48"/>
      <c r="AI103" s="48"/>
      <c r="AJ103" s="48"/>
      <c r="AK103" s="48">
        <v>1</v>
      </c>
      <c r="AL103" s="48"/>
      <c r="AM103" s="48"/>
      <c r="AN103" s="9"/>
      <c r="AO103" s="21"/>
      <c r="AP103" s="21"/>
      <c r="AQ103" s="21"/>
      <c r="AR103" s="21"/>
      <c r="AS103" s="48">
        <f t="shared" si="42"/>
        <v>0</v>
      </c>
      <c r="AT103" s="21"/>
      <c r="AU103" s="21"/>
      <c r="AV103" s="21"/>
      <c r="AW103" s="21"/>
      <c r="AX103" s="21"/>
      <c r="AY103" s="21"/>
      <c r="AZ103" s="21"/>
      <c r="BA103" s="21"/>
      <c r="BB103" s="48"/>
      <c r="BC103" s="48"/>
      <c r="BD103" s="48"/>
      <c r="BE103" s="48"/>
      <c r="BF103" s="48">
        <v>1</v>
      </c>
      <c r="BG103" s="48"/>
      <c r="BH103" s="48"/>
      <c r="BI103" s="48"/>
      <c r="BJ103" s="48"/>
      <c r="BK103" s="48"/>
      <c r="BL103" s="48"/>
      <c r="BM103" s="48"/>
      <c r="BN103" s="48"/>
      <c r="BO103" s="9"/>
      <c r="BP103" s="51"/>
      <c r="BQ103" s="51"/>
      <c r="BR103" s="51"/>
      <c r="BS103" s="51"/>
      <c r="BU103" s="98">
        <v>1.7</v>
      </c>
      <c r="BV103" s="98">
        <f t="shared" si="36"/>
        <v>0</v>
      </c>
    </row>
    <row r="104" spans="1:74">
      <c r="A104" s="416" t="s">
        <v>972</v>
      </c>
      <c r="B104" s="19" t="s">
        <v>22</v>
      </c>
      <c r="C104" s="19">
        <v>5</v>
      </c>
      <c r="D104" s="107">
        <f t="shared" si="34"/>
        <v>0</v>
      </c>
      <c r="E104" s="8">
        <v>115</v>
      </c>
      <c r="F104" s="8">
        <f t="shared" si="35"/>
        <v>0</v>
      </c>
      <c r="G104" s="9"/>
      <c r="H104" s="344"/>
      <c r="I104" s="326"/>
      <c r="J104" s="308"/>
      <c r="K104" s="327"/>
      <c r="L104" s="311"/>
      <c r="M104" s="331"/>
      <c r="N104" s="328"/>
      <c r="O104" s="135"/>
      <c r="P104" s="19"/>
      <c r="Q104" s="398"/>
      <c r="R104" s="329"/>
      <c r="S104" s="399"/>
      <c r="T104" s="400"/>
      <c r="U104" s="325"/>
      <c r="V104" s="401"/>
      <c r="W104" s="9"/>
      <c r="X104" s="20"/>
      <c r="Y104" s="20"/>
      <c r="Z104" s="20"/>
      <c r="AA104" s="48">
        <f>AI104*$D104</f>
        <v>0</v>
      </c>
      <c r="AB104" s="20"/>
      <c r="AC104" s="20"/>
      <c r="AD104" s="20"/>
      <c r="AE104" s="20"/>
      <c r="AF104" s="48"/>
      <c r="AG104" s="48"/>
      <c r="AH104" s="48"/>
      <c r="AI104" s="48">
        <v>5</v>
      </c>
      <c r="AJ104" s="48"/>
      <c r="AK104" s="48"/>
      <c r="AL104" s="48"/>
      <c r="AM104" s="48"/>
      <c r="AN104" s="9"/>
      <c r="AO104" s="21"/>
      <c r="AP104" s="21"/>
      <c r="AQ104" s="48">
        <f t="shared" ref="AQ104" si="45">BD104*$D104</f>
        <v>0</v>
      </c>
      <c r="AR104" s="48">
        <f t="shared" ref="AR104" si="46">BE104*$D104</f>
        <v>0</v>
      </c>
      <c r="AS104" s="48">
        <f t="shared" si="42"/>
        <v>0</v>
      </c>
      <c r="AT104" s="48">
        <f t="shared" ref="AT104" si="47">BG104*$D104</f>
        <v>0</v>
      </c>
      <c r="AU104" s="21"/>
      <c r="AV104" s="21"/>
      <c r="AW104" s="21"/>
      <c r="AX104" s="21"/>
      <c r="AY104" s="21"/>
      <c r="AZ104" s="21"/>
      <c r="BA104" s="21"/>
      <c r="BB104" s="48"/>
      <c r="BC104" s="48"/>
      <c r="BD104" s="48">
        <v>1</v>
      </c>
      <c r="BE104" s="48">
        <v>2</v>
      </c>
      <c r="BF104" s="48">
        <v>1</v>
      </c>
      <c r="BG104" s="48">
        <v>1</v>
      </c>
      <c r="BH104" s="48"/>
      <c r="BI104" s="48"/>
      <c r="BJ104" s="48"/>
      <c r="BK104" s="48"/>
      <c r="BL104" s="48"/>
      <c r="BM104" s="48"/>
      <c r="BN104" s="48"/>
      <c r="BO104" s="9"/>
      <c r="BP104" s="51"/>
      <c r="BQ104" s="51"/>
      <c r="BR104" s="51"/>
      <c r="BS104" s="51"/>
      <c r="BU104" s="98">
        <v>1.45</v>
      </c>
      <c r="BV104" s="98">
        <f t="shared" si="36"/>
        <v>0</v>
      </c>
    </row>
    <row r="105" spans="1:74">
      <c r="A105" s="416" t="s">
        <v>973</v>
      </c>
      <c r="B105" s="19" t="s">
        <v>22</v>
      </c>
      <c r="C105" s="19">
        <v>5</v>
      </c>
      <c r="D105" s="107">
        <f t="shared" si="34"/>
        <v>0</v>
      </c>
      <c r="E105" s="8">
        <v>105</v>
      </c>
      <c r="F105" s="8">
        <f t="shared" si="35"/>
        <v>0</v>
      </c>
      <c r="G105" s="9"/>
      <c r="H105" s="344"/>
      <c r="I105" s="326"/>
      <c r="J105" s="308"/>
      <c r="K105" s="327"/>
      <c r="L105" s="311"/>
      <c r="M105" s="331"/>
      <c r="N105" s="328"/>
      <c r="O105" s="135"/>
      <c r="P105" s="19"/>
      <c r="Q105" s="398"/>
      <c r="R105" s="329"/>
      <c r="S105" s="399"/>
      <c r="T105" s="400"/>
      <c r="U105" s="325"/>
      <c r="V105" s="401"/>
      <c r="W105" s="9"/>
      <c r="X105" s="20"/>
      <c r="Y105" s="20"/>
      <c r="Z105" s="20"/>
      <c r="AA105" s="48">
        <f>AI105*$D105</f>
        <v>0</v>
      </c>
      <c r="AB105" s="20"/>
      <c r="AC105" s="20"/>
      <c r="AD105" s="20"/>
      <c r="AE105" s="20"/>
      <c r="AF105" s="48"/>
      <c r="AG105" s="48"/>
      <c r="AH105" s="48"/>
      <c r="AI105" s="48">
        <v>5</v>
      </c>
      <c r="AJ105" s="48"/>
      <c r="AK105" s="48"/>
      <c r="AL105" s="48"/>
      <c r="AM105" s="48"/>
      <c r="AN105" s="9"/>
      <c r="AO105" s="21"/>
      <c r="AP105" s="21"/>
      <c r="AQ105" s="21"/>
      <c r="AR105" s="21"/>
      <c r="AS105" s="21"/>
      <c r="AT105" s="48">
        <f t="shared" ref="AT105" si="48">BG105*$D105</f>
        <v>0</v>
      </c>
      <c r="AU105" s="48">
        <f t="shared" ref="AU105" si="49">BH105*$D105</f>
        <v>0</v>
      </c>
      <c r="AV105" s="48">
        <f t="shared" ref="AV105" si="50">BI105*$D105</f>
        <v>0</v>
      </c>
      <c r="AW105" s="21"/>
      <c r="AX105" s="21"/>
      <c r="AY105" s="21"/>
      <c r="AZ105" s="21"/>
      <c r="BA105" s="21"/>
      <c r="BB105" s="48"/>
      <c r="BC105" s="48"/>
      <c r="BD105" s="48"/>
      <c r="BE105" s="48"/>
      <c r="BF105" s="48"/>
      <c r="BG105" s="48">
        <v>2</v>
      </c>
      <c r="BH105" s="48">
        <v>2</v>
      </c>
      <c r="BI105" s="48">
        <v>1</v>
      </c>
      <c r="BJ105" s="48"/>
      <c r="BK105" s="48"/>
      <c r="BL105" s="48"/>
      <c r="BM105" s="48"/>
      <c r="BN105" s="48"/>
      <c r="BO105" s="9"/>
      <c r="BP105" s="51"/>
      <c r="BQ105" s="51"/>
      <c r="BR105" s="51"/>
      <c r="BS105" s="51"/>
      <c r="BU105" s="98">
        <v>2.4</v>
      </c>
      <c r="BV105" s="98">
        <f t="shared" si="36"/>
        <v>0</v>
      </c>
    </row>
    <row r="106" spans="1:74">
      <c r="A106" s="416" t="s">
        <v>974</v>
      </c>
      <c r="B106" s="19" t="s">
        <v>23</v>
      </c>
      <c r="C106" s="19">
        <v>5</v>
      </c>
      <c r="D106" s="107">
        <f t="shared" si="34"/>
        <v>0</v>
      </c>
      <c r="E106" s="8">
        <v>175</v>
      </c>
      <c r="F106" s="8">
        <f t="shared" si="35"/>
        <v>0</v>
      </c>
      <c r="G106" s="9"/>
      <c r="H106" s="344"/>
      <c r="I106" s="326"/>
      <c r="J106" s="308"/>
      <c r="K106" s="327"/>
      <c r="L106" s="311"/>
      <c r="M106" s="331"/>
      <c r="N106" s="328"/>
      <c r="O106" s="135"/>
      <c r="P106" s="19"/>
      <c r="Q106" s="398"/>
      <c r="R106" s="329"/>
      <c r="S106" s="399"/>
      <c r="T106" s="400"/>
      <c r="U106" s="325"/>
      <c r="V106" s="401"/>
      <c r="W106" s="9"/>
      <c r="X106" s="20"/>
      <c r="Y106" s="20"/>
      <c r="Z106" s="20"/>
      <c r="AA106" s="20"/>
      <c r="AB106" s="48">
        <f>AJ106*$D106</f>
        <v>0</v>
      </c>
      <c r="AC106" s="20"/>
      <c r="AD106" s="20"/>
      <c r="AE106" s="20"/>
      <c r="AF106" s="48"/>
      <c r="AG106" s="48"/>
      <c r="AH106" s="48"/>
      <c r="AI106" s="48"/>
      <c r="AJ106" s="48">
        <v>5</v>
      </c>
      <c r="AK106" s="48"/>
      <c r="AL106" s="48"/>
      <c r="AM106" s="48"/>
      <c r="AN106" s="9"/>
      <c r="AO106" s="21"/>
      <c r="AP106" s="21"/>
      <c r="AQ106" s="21"/>
      <c r="AR106" s="21"/>
      <c r="AS106" s="21"/>
      <c r="AT106" s="21"/>
      <c r="AU106" s="21"/>
      <c r="AV106" s="21"/>
      <c r="AW106" s="48">
        <f t="shared" ref="AW106:AY109" si="51">BJ106*$D106</f>
        <v>0</v>
      </c>
      <c r="AX106" s="48">
        <f t="shared" si="51"/>
        <v>0</v>
      </c>
      <c r="AY106" s="21"/>
      <c r="AZ106" s="21"/>
      <c r="BA106" s="21"/>
      <c r="BB106" s="48"/>
      <c r="BC106" s="48"/>
      <c r="BD106" s="48"/>
      <c r="BE106" s="48"/>
      <c r="BF106" s="48"/>
      <c r="BG106" s="48"/>
      <c r="BH106" s="48"/>
      <c r="BI106" s="48"/>
      <c r="BJ106" s="48">
        <v>4</v>
      </c>
      <c r="BK106" s="48">
        <v>1</v>
      </c>
      <c r="BL106" s="48"/>
      <c r="BM106" s="48"/>
      <c r="BN106" s="48"/>
      <c r="BO106" s="9"/>
      <c r="BP106" s="51"/>
      <c r="BQ106" s="51"/>
      <c r="BR106" s="51"/>
      <c r="BS106" s="51"/>
      <c r="BU106" s="98">
        <v>4.05</v>
      </c>
      <c r="BV106" s="98">
        <f t="shared" si="36"/>
        <v>0</v>
      </c>
    </row>
    <row r="107" spans="1:74">
      <c r="A107" s="416" t="s">
        <v>975</v>
      </c>
      <c r="B107" s="19" t="s">
        <v>23</v>
      </c>
      <c r="C107" s="19">
        <v>5</v>
      </c>
      <c r="D107" s="107">
        <f t="shared" si="34"/>
        <v>0</v>
      </c>
      <c r="E107" s="8">
        <v>195</v>
      </c>
      <c r="F107" s="8">
        <f t="shared" si="35"/>
        <v>0</v>
      </c>
      <c r="G107" s="9"/>
      <c r="H107" s="344"/>
      <c r="I107" s="326"/>
      <c r="J107" s="308"/>
      <c r="K107" s="327"/>
      <c r="L107" s="311"/>
      <c r="M107" s="331"/>
      <c r="N107" s="328"/>
      <c r="O107" s="135"/>
      <c r="P107" s="19"/>
      <c r="Q107" s="398"/>
      <c r="R107" s="329"/>
      <c r="S107" s="399"/>
      <c r="T107" s="400"/>
      <c r="U107" s="325"/>
      <c r="V107" s="401"/>
      <c r="W107" s="9"/>
      <c r="X107" s="20"/>
      <c r="Y107" s="20"/>
      <c r="Z107" s="20"/>
      <c r="AA107" s="20"/>
      <c r="AB107" s="48">
        <f>AJ107*$D107</f>
        <v>0</v>
      </c>
      <c r="AC107" s="20"/>
      <c r="AD107" s="20"/>
      <c r="AE107" s="20"/>
      <c r="AF107" s="48"/>
      <c r="AG107" s="48"/>
      <c r="AH107" s="48"/>
      <c r="AI107" s="48"/>
      <c r="AJ107" s="48">
        <v>5</v>
      </c>
      <c r="AK107" s="48"/>
      <c r="AL107" s="48"/>
      <c r="AM107" s="48"/>
      <c r="AN107" s="9"/>
      <c r="AO107" s="21"/>
      <c r="AP107" s="21"/>
      <c r="AQ107" s="21"/>
      <c r="AR107" s="21"/>
      <c r="AS107" s="21"/>
      <c r="AT107" s="21"/>
      <c r="AU107" s="21"/>
      <c r="AV107" s="21"/>
      <c r="AW107" s="21"/>
      <c r="AX107" s="48">
        <f t="shared" si="51"/>
        <v>0</v>
      </c>
      <c r="AY107" s="21"/>
      <c r="AZ107" s="21"/>
      <c r="BA107" s="21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>
        <v>5</v>
      </c>
      <c r="BL107" s="48"/>
      <c r="BM107" s="48"/>
      <c r="BN107" s="48"/>
      <c r="BO107" s="9"/>
      <c r="BP107" s="51"/>
      <c r="BQ107" s="51"/>
      <c r="BR107" s="51"/>
      <c r="BS107" s="51"/>
      <c r="BU107" s="98">
        <v>4.4000000000000004</v>
      </c>
      <c r="BV107" s="98">
        <f t="shared" si="36"/>
        <v>0</v>
      </c>
    </row>
    <row r="108" spans="1:74">
      <c r="A108" s="416" t="s">
        <v>976</v>
      </c>
      <c r="B108" s="19" t="s">
        <v>6</v>
      </c>
      <c r="C108" s="19">
        <v>2</v>
      </c>
      <c r="D108" s="107">
        <f t="shared" si="34"/>
        <v>0</v>
      </c>
      <c r="E108" s="8">
        <v>115</v>
      </c>
      <c r="F108" s="8">
        <f t="shared" si="35"/>
        <v>0</v>
      </c>
      <c r="G108" s="9"/>
      <c r="H108" s="344"/>
      <c r="I108" s="326"/>
      <c r="J108" s="308"/>
      <c r="K108" s="327"/>
      <c r="L108" s="311"/>
      <c r="M108" s="331"/>
      <c r="N108" s="328"/>
      <c r="O108" s="135"/>
      <c r="P108" s="19"/>
      <c r="Q108" s="398"/>
      <c r="R108" s="329"/>
      <c r="S108" s="399"/>
      <c r="T108" s="400"/>
      <c r="U108" s="325"/>
      <c r="V108" s="401"/>
      <c r="W108" s="9"/>
      <c r="X108" s="20"/>
      <c r="Y108" s="20"/>
      <c r="Z108" s="20"/>
      <c r="AA108" s="20"/>
      <c r="AB108" s="20"/>
      <c r="AC108" s="48">
        <f>AK108*$D108</f>
        <v>0</v>
      </c>
      <c r="AD108" s="20"/>
      <c r="AE108" s="20"/>
      <c r="AF108" s="48"/>
      <c r="AG108" s="48"/>
      <c r="AH108" s="48"/>
      <c r="AI108" s="48"/>
      <c r="AJ108" s="48"/>
      <c r="AK108" s="48">
        <v>2</v>
      </c>
      <c r="AL108" s="48"/>
      <c r="AM108" s="48"/>
      <c r="AN108" s="9"/>
      <c r="AO108" s="21"/>
      <c r="AP108" s="21"/>
      <c r="AQ108" s="21"/>
      <c r="AR108" s="21"/>
      <c r="AS108" s="21"/>
      <c r="AT108" s="21"/>
      <c r="AU108" s="21"/>
      <c r="AV108" s="21"/>
      <c r="AW108" s="21"/>
      <c r="AX108" s="48">
        <f t="shared" si="51"/>
        <v>0</v>
      </c>
      <c r="AY108" s="48">
        <f t="shared" si="51"/>
        <v>0</v>
      </c>
      <c r="AZ108" s="21"/>
      <c r="BA108" s="21"/>
      <c r="BB108" s="48"/>
      <c r="BC108" s="48"/>
      <c r="BD108" s="48"/>
      <c r="BE108" s="48"/>
      <c r="BF108" s="48"/>
      <c r="BG108" s="48"/>
      <c r="BH108" s="48"/>
      <c r="BI108" s="48"/>
      <c r="BJ108" s="48"/>
      <c r="BK108" s="48">
        <v>1</v>
      </c>
      <c r="BL108" s="48">
        <v>1</v>
      </c>
      <c r="BM108" s="48"/>
      <c r="BN108" s="48"/>
      <c r="BO108" s="9"/>
      <c r="BP108" s="51"/>
      <c r="BQ108" s="51"/>
      <c r="BR108" s="51"/>
      <c r="BS108" s="51"/>
      <c r="BU108" s="98">
        <v>2.65</v>
      </c>
      <c r="BV108" s="98">
        <f t="shared" si="36"/>
        <v>0</v>
      </c>
    </row>
    <row r="109" spans="1:74">
      <c r="A109" s="416" t="s">
        <v>977</v>
      </c>
      <c r="B109" s="19" t="s">
        <v>6</v>
      </c>
      <c r="C109" s="19">
        <v>2</v>
      </c>
      <c r="D109" s="107">
        <f t="shared" si="34"/>
        <v>0</v>
      </c>
      <c r="E109" s="8">
        <v>130</v>
      </c>
      <c r="F109" s="8">
        <f t="shared" si="35"/>
        <v>0</v>
      </c>
      <c r="G109" s="9"/>
      <c r="H109" s="344"/>
      <c r="I109" s="326"/>
      <c r="J109" s="308"/>
      <c r="K109" s="327"/>
      <c r="L109" s="311"/>
      <c r="M109" s="331"/>
      <c r="N109" s="328"/>
      <c r="O109" s="135"/>
      <c r="P109" s="19"/>
      <c r="Q109" s="398"/>
      <c r="R109" s="329"/>
      <c r="S109" s="399"/>
      <c r="T109" s="400"/>
      <c r="U109" s="325"/>
      <c r="V109" s="401"/>
      <c r="W109" s="9"/>
      <c r="X109" s="20"/>
      <c r="Y109" s="20"/>
      <c r="Z109" s="20"/>
      <c r="AA109" s="20"/>
      <c r="AB109" s="20"/>
      <c r="AC109" s="48">
        <f>AK109*$D109</f>
        <v>0</v>
      </c>
      <c r="AD109" s="20"/>
      <c r="AE109" s="20"/>
      <c r="AF109" s="48"/>
      <c r="AG109" s="48"/>
      <c r="AH109" s="48"/>
      <c r="AI109" s="48"/>
      <c r="AJ109" s="48"/>
      <c r="AK109" s="48">
        <v>2</v>
      </c>
      <c r="AL109" s="48"/>
      <c r="AM109" s="48"/>
      <c r="AN109" s="9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48">
        <f t="shared" si="51"/>
        <v>0</v>
      </c>
      <c r="AZ109" s="21"/>
      <c r="BA109" s="21"/>
      <c r="BB109" s="48"/>
      <c r="BC109" s="48"/>
      <c r="BD109" s="48"/>
      <c r="BE109" s="48"/>
      <c r="BF109" s="48"/>
      <c r="BG109" s="48"/>
      <c r="BH109" s="48"/>
      <c r="BI109" s="48"/>
      <c r="BJ109" s="48"/>
      <c r="BK109" s="48"/>
      <c r="BL109" s="48">
        <v>2</v>
      </c>
      <c r="BM109" s="48"/>
      <c r="BN109" s="48"/>
      <c r="BO109" s="9"/>
      <c r="BP109" s="51"/>
      <c r="BQ109" s="51"/>
      <c r="BR109" s="51"/>
      <c r="BS109" s="51"/>
      <c r="BU109" s="98">
        <v>3.1</v>
      </c>
      <c r="BV109" s="98">
        <f t="shared" si="36"/>
        <v>0</v>
      </c>
    </row>
    <row r="110" spans="1:74">
      <c r="A110" s="416" t="s">
        <v>978</v>
      </c>
      <c r="B110" s="19" t="s">
        <v>22</v>
      </c>
      <c r="C110" s="19">
        <v>5</v>
      </c>
      <c r="D110" s="107">
        <f t="shared" si="34"/>
        <v>0</v>
      </c>
      <c r="E110" s="8">
        <v>170</v>
      </c>
      <c r="F110" s="8">
        <f t="shared" si="35"/>
        <v>0</v>
      </c>
      <c r="G110" s="9"/>
      <c r="H110" s="344"/>
      <c r="I110" s="326"/>
      <c r="J110" s="308"/>
      <c r="K110" s="327"/>
      <c r="L110" s="311"/>
      <c r="M110" s="331"/>
      <c r="N110" s="328"/>
      <c r="O110" s="135"/>
      <c r="P110" s="19"/>
      <c r="Q110" s="398"/>
      <c r="R110" s="329"/>
      <c r="S110" s="399"/>
      <c r="T110" s="400"/>
      <c r="U110" s="325"/>
      <c r="V110" s="401"/>
      <c r="W110" s="9"/>
      <c r="X110" s="20"/>
      <c r="Y110" s="20"/>
      <c r="Z110" s="20"/>
      <c r="AA110" s="48">
        <f>AI110*$D110</f>
        <v>0</v>
      </c>
      <c r="AB110" s="20"/>
      <c r="AC110" s="20"/>
      <c r="AD110" s="20"/>
      <c r="AE110" s="20"/>
      <c r="AF110" s="48"/>
      <c r="AG110" s="48"/>
      <c r="AH110" s="48"/>
      <c r="AI110" s="48">
        <v>5</v>
      </c>
      <c r="AJ110" s="48"/>
      <c r="AK110" s="48"/>
      <c r="AL110" s="48"/>
      <c r="AM110" s="48"/>
      <c r="AN110" s="9"/>
      <c r="AO110" s="21"/>
      <c r="AP110" s="48">
        <f t="shared" ref="AP110:AQ110" si="52">BC110*$D110</f>
        <v>0</v>
      </c>
      <c r="AQ110" s="48">
        <f t="shared" si="52"/>
        <v>0</v>
      </c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48"/>
      <c r="BC110" s="48">
        <v>2</v>
      </c>
      <c r="BD110" s="48">
        <v>3</v>
      </c>
      <c r="BE110" s="48"/>
      <c r="BF110" s="48"/>
      <c r="BG110" s="48"/>
      <c r="BH110" s="48"/>
      <c r="BI110" s="48"/>
      <c r="BJ110" s="48"/>
      <c r="BK110" s="48"/>
      <c r="BL110" s="48"/>
      <c r="BM110" s="48"/>
      <c r="BN110" s="48"/>
      <c r="BO110" s="9"/>
      <c r="BP110" s="51"/>
      <c r="BQ110" s="51"/>
      <c r="BR110" s="51"/>
      <c r="BS110" s="51"/>
      <c r="BU110" s="98">
        <v>2.4500000000000002</v>
      </c>
      <c r="BV110" s="98">
        <f t="shared" si="36"/>
        <v>0</v>
      </c>
    </row>
    <row r="111" spans="1:74">
      <c r="A111" s="416" t="s">
        <v>979</v>
      </c>
      <c r="B111" s="19" t="s">
        <v>23</v>
      </c>
      <c r="C111" s="19">
        <v>3</v>
      </c>
      <c r="D111" s="107">
        <f t="shared" si="34"/>
        <v>0</v>
      </c>
      <c r="E111" s="8">
        <v>125</v>
      </c>
      <c r="F111" s="8">
        <f t="shared" si="35"/>
        <v>0</v>
      </c>
      <c r="G111" s="9"/>
      <c r="H111" s="344"/>
      <c r="I111" s="326"/>
      <c r="J111" s="308"/>
      <c r="K111" s="327"/>
      <c r="L111" s="311"/>
      <c r="M111" s="331"/>
      <c r="N111" s="328"/>
      <c r="O111" s="135"/>
      <c r="P111" s="19"/>
      <c r="Q111" s="398"/>
      <c r="R111" s="329"/>
      <c r="S111" s="399"/>
      <c r="T111" s="400"/>
      <c r="U111" s="325"/>
      <c r="V111" s="401"/>
      <c r="W111" s="9"/>
      <c r="X111" s="20"/>
      <c r="Y111" s="20"/>
      <c r="Z111" s="20"/>
      <c r="AA111" s="20"/>
      <c r="AB111" s="48">
        <f>AJ111*$D111</f>
        <v>0</v>
      </c>
      <c r="AC111" s="20"/>
      <c r="AD111" s="20"/>
      <c r="AE111" s="20"/>
      <c r="AF111" s="48"/>
      <c r="AG111" s="48"/>
      <c r="AH111" s="48"/>
      <c r="AI111" s="48"/>
      <c r="AJ111" s="48">
        <v>3</v>
      </c>
      <c r="AK111" s="48"/>
      <c r="AL111" s="48"/>
      <c r="AM111" s="48"/>
      <c r="AN111" s="9"/>
      <c r="AO111" s="21"/>
      <c r="AP111" s="21"/>
      <c r="AQ111" s="21"/>
      <c r="AR111" s="48">
        <f t="shared" ref="AP111:AS115" si="53">BE111*$D111</f>
        <v>0</v>
      </c>
      <c r="AS111" s="48">
        <f t="shared" ref="AS111" si="54">BF111*$D111</f>
        <v>0</v>
      </c>
      <c r="AT111" s="21"/>
      <c r="AU111" s="21"/>
      <c r="AV111" s="21"/>
      <c r="AW111" s="21"/>
      <c r="AX111" s="21"/>
      <c r="AY111" s="21"/>
      <c r="AZ111" s="21"/>
      <c r="BA111" s="21"/>
      <c r="BB111" s="48"/>
      <c r="BC111" s="48"/>
      <c r="BD111" s="48"/>
      <c r="BE111" s="48">
        <v>2</v>
      </c>
      <c r="BF111" s="48">
        <v>1</v>
      </c>
      <c r="BG111" s="48"/>
      <c r="BH111" s="48"/>
      <c r="BI111" s="48"/>
      <c r="BJ111" s="48"/>
      <c r="BK111" s="48"/>
      <c r="BL111" s="48"/>
      <c r="BM111" s="48"/>
      <c r="BN111" s="48"/>
      <c r="BO111" s="9"/>
      <c r="BP111" s="51"/>
      <c r="BQ111" s="51"/>
      <c r="BR111" s="51"/>
      <c r="BS111" s="51"/>
      <c r="BU111" s="98">
        <v>2.85</v>
      </c>
      <c r="BV111" s="98">
        <f t="shared" si="36"/>
        <v>0</v>
      </c>
    </row>
    <row r="112" spans="1:74">
      <c r="A112" s="416" t="s">
        <v>980</v>
      </c>
      <c r="B112" s="19" t="s">
        <v>6</v>
      </c>
      <c r="C112" s="19">
        <v>2</v>
      </c>
      <c r="D112" s="107">
        <f t="shared" si="34"/>
        <v>0</v>
      </c>
      <c r="E112" s="8">
        <v>135</v>
      </c>
      <c r="F112" s="8">
        <f t="shared" si="35"/>
        <v>0</v>
      </c>
      <c r="G112" s="9"/>
      <c r="H112" s="344"/>
      <c r="I112" s="326"/>
      <c r="J112" s="308"/>
      <c r="K112" s="327"/>
      <c r="L112" s="311"/>
      <c r="M112" s="331"/>
      <c r="N112" s="328"/>
      <c r="O112" s="135"/>
      <c r="P112" s="19"/>
      <c r="Q112" s="398"/>
      <c r="R112" s="329"/>
      <c r="S112" s="399"/>
      <c r="T112" s="400"/>
      <c r="U112" s="325"/>
      <c r="V112" s="401"/>
      <c r="W112" s="9"/>
      <c r="X112" s="20"/>
      <c r="Y112" s="20"/>
      <c r="Z112" s="20"/>
      <c r="AA112" s="20"/>
      <c r="AB112" s="20"/>
      <c r="AC112" s="48">
        <f>AK112*$D112</f>
        <v>0</v>
      </c>
      <c r="AD112" s="20"/>
      <c r="AE112" s="20"/>
      <c r="AF112" s="48"/>
      <c r="AG112" s="48"/>
      <c r="AH112" s="48"/>
      <c r="AI112" s="48"/>
      <c r="AJ112" s="48"/>
      <c r="AK112" s="48">
        <v>2</v>
      </c>
      <c r="AL112" s="48"/>
      <c r="AM112" s="48"/>
      <c r="AN112" s="9"/>
      <c r="AO112" s="21"/>
      <c r="AP112" s="21"/>
      <c r="AQ112" s="48">
        <f t="shared" si="53"/>
        <v>0</v>
      </c>
      <c r="AR112" s="21"/>
      <c r="AS112" s="48">
        <f t="shared" si="53"/>
        <v>0</v>
      </c>
      <c r="AT112" s="21"/>
      <c r="AU112" s="21"/>
      <c r="AV112" s="21"/>
      <c r="AW112" s="21"/>
      <c r="AX112" s="21"/>
      <c r="AY112" s="21"/>
      <c r="AZ112" s="21"/>
      <c r="BA112" s="21"/>
      <c r="BB112" s="48"/>
      <c r="BC112" s="48"/>
      <c r="BD112" s="48">
        <v>1</v>
      </c>
      <c r="BE112" s="48"/>
      <c r="BF112" s="48">
        <v>1</v>
      </c>
      <c r="BG112" s="48"/>
      <c r="BH112" s="48"/>
      <c r="BI112" s="48"/>
      <c r="BJ112" s="48"/>
      <c r="BK112" s="48"/>
      <c r="BL112" s="48"/>
      <c r="BM112" s="48"/>
      <c r="BN112" s="48"/>
      <c r="BO112" s="9"/>
      <c r="BP112" s="51"/>
      <c r="BQ112" s="51"/>
      <c r="BR112" s="51"/>
      <c r="BS112" s="51"/>
      <c r="BU112" s="98">
        <v>2.7</v>
      </c>
      <c r="BV112" s="98">
        <f t="shared" si="36"/>
        <v>0</v>
      </c>
    </row>
    <row r="113" spans="1:74">
      <c r="A113" s="416" t="s">
        <v>981</v>
      </c>
      <c r="B113" s="19" t="s">
        <v>23</v>
      </c>
      <c r="C113" s="19">
        <v>5</v>
      </c>
      <c r="D113" s="107">
        <f t="shared" si="34"/>
        <v>0</v>
      </c>
      <c r="E113" s="8">
        <v>100</v>
      </c>
      <c r="F113" s="8">
        <f t="shared" si="35"/>
        <v>0</v>
      </c>
      <c r="G113" s="9"/>
      <c r="H113" s="344"/>
      <c r="I113" s="326"/>
      <c r="J113" s="308"/>
      <c r="K113" s="327"/>
      <c r="L113" s="311"/>
      <c r="M113" s="331"/>
      <c r="N113" s="328"/>
      <c r="O113" s="135"/>
      <c r="P113" s="19"/>
      <c r="Q113" s="398"/>
      <c r="R113" s="329"/>
      <c r="S113" s="399"/>
      <c r="T113" s="400"/>
      <c r="U113" s="325"/>
      <c r="V113" s="401"/>
      <c r="W113" s="9"/>
      <c r="X113" s="20"/>
      <c r="Y113" s="20"/>
      <c r="Z113" s="20"/>
      <c r="AA113" s="20"/>
      <c r="AB113" s="48">
        <f>AJ113*$D113</f>
        <v>0</v>
      </c>
      <c r="AC113" s="20"/>
      <c r="AD113" s="20"/>
      <c r="AE113" s="20"/>
      <c r="AF113" s="48"/>
      <c r="AG113" s="48"/>
      <c r="AH113" s="48"/>
      <c r="AI113" s="48"/>
      <c r="AJ113" s="48">
        <v>5</v>
      </c>
      <c r="AK113" s="48"/>
      <c r="AL113" s="48"/>
      <c r="AM113" s="48"/>
      <c r="AN113" s="9"/>
      <c r="AO113" s="21"/>
      <c r="AP113" s="48">
        <f t="shared" si="53"/>
        <v>0</v>
      </c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48"/>
      <c r="BC113" s="48">
        <v>5</v>
      </c>
      <c r="BD113" s="48"/>
      <c r="BE113" s="48"/>
      <c r="BF113" s="48"/>
      <c r="BG113" s="48"/>
      <c r="BH113" s="48"/>
      <c r="BI113" s="48"/>
      <c r="BJ113" s="48"/>
      <c r="BK113" s="48"/>
      <c r="BL113" s="48"/>
      <c r="BM113" s="48"/>
      <c r="BN113" s="48"/>
      <c r="BO113" s="9"/>
      <c r="BP113" s="51"/>
      <c r="BQ113" s="51"/>
      <c r="BR113" s="51"/>
      <c r="BS113" s="51"/>
      <c r="BU113" s="98">
        <v>2.0499999999999998</v>
      </c>
      <c r="BV113" s="98">
        <f t="shared" si="36"/>
        <v>0</v>
      </c>
    </row>
    <row r="114" spans="1:74">
      <c r="A114" s="416" t="s">
        <v>982</v>
      </c>
      <c r="B114" s="19" t="s">
        <v>6</v>
      </c>
      <c r="C114" s="19">
        <v>2</v>
      </c>
      <c r="D114" s="107">
        <f t="shared" si="34"/>
        <v>0</v>
      </c>
      <c r="E114" s="8">
        <v>90</v>
      </c>
      <c r="F114" s="8">
        <f t="shared" si="35"/>
        <v>0</v>
      </c>
      <c r="G114" s="9"/>
      <c r="H114" s="344"/>
      <c r="I114" s="326"/>
      <c r="J114" s="308"/>
      <c r="K114" s="327"/>
      <c r="L114" s="311"/>
      <c r="M114" s="331"/>
      <c r="N114" s="328"/>
      <c r="O114" s="135"/>
      <c r="P114" s="19"/>
      <c r="Q114" s="398"/>
      <c r="R114" s="329"/>
      <c r="S114" s="399"/>
      <c r="T114" s="400"/>
      <c r="U114" s="325"/>
      <c r="V114" s="401"/>
      <c r="W114" s="9"/>
      <c r="X114" s="20"/>
      <c r="Y114" s="20"/>
      <c r="Z114" s="20"/>
      <c r="AA114" s="20"/>
      <c r="AB114" s="20"/>
      <c r="AC114" s="48">
        <f>AK114*$D114</f>
        <v>0</v>
      </c>
      <c r="AD114" s="20"/>
      <c r="AE114" s="20"/>
      <c r="AF114" s="48"/>
      <c r="AG114" s="48"/>
      <c r="AH114" s="48"/>
      <c r="AI114" s="48"/>
      <c r="AJ114" s="48"/>
      <c r="AK114" s="48">
        <v>2</v>
      </c>
      <c r="AL114" s="48"/>
      <c r="AM114" s="48"/>
      <c r="AN114" s="9"/>
      <c r="AO114" s="21"/>
      <c r="AP114" s="21"/>
      <c r="AQ114" s="21"/>
      <c r="AR114" s="21"/>
      <c r="AS114" s="48">
        <f t="shared" si="53"/>
        <v>0</v>
      </c>
      <c r="AT114" s="21"/>
      <c r="AU114" s="21"/>
      <c r="AV114" s="21"/>
      <c r="AW114" s="21"/>
      <c r="AX114" s="21"/>
      <c r="AY114" s="21"/>
      <c r="AZ114" s="21"/>
      <c r="BA114" s="21"/>
      <c r="BB114" s="48"/>
      <c r="BC114" s="48"/>
      <c r="BD114" s="48"/>
      <c r="BE114" s="48"/>
      <c r="BF114" s="48">
        <v>2</v>
      </c>
      <c r="BG114" s="48"/>
      <c r="BH114" s="48"/>
      <c r="BI114" s="48"/>
      <c r="BJ114" s="48"/>
      <c r="BK114" s="48"/>
      <c r="BL114" s="48"/>
      <c r="BM114" s="48"/>
      <c r="BN114" s="48"/>
      <c r="BO114" s="9"/>
      <c r="BP114" s="51"/>
      <c r="BQ114" s="51"/>
      <c r="BR114" s="51"/>
      <c r="BS114" s="51"/>
      <c r="BU114" s="98">
        <v>1.7</v>
      </c>
      <c r="BV114" s="98">
        <f t="shared" si="36"/>
        <v>0</v>
      </c>
    </row>
    <row r="115" spans="1:74">
      <c r="A115" s="416" t="s">
        <v>983</v>
      </c>
      <c r="B115" s="19" t="s">
        <v>6</v>
      </c>
      <c r="C115" s="19">
        <v>2</v>
      </c>
      <c r="D115" s="107">
        <f t="shared" si="34"/>
        <v>0</v>
      </c>
      <c r="E115" s="8">
        <v>85</v>
      </c>
      <c r="F115" s="8">
        <f t="shared" si="35"/>
        <v>0</v>
      </c>
      <c r="G115" s="9"/>
      <c r="H115" s="344"/>
      <c r="I115" s="326"/>
      <c r="J115" s="308"/>
      <c r="K115" s="327"/>
      <c r="L115" s="311"/>
      <c r="M115" s="331"/>
      <c r="N115" s="328"/>
      <c r="O115" s="135"/>
      <c r="P115" s="19"/>
      <c r="Q115" s="398"/>
      <c r="R115" s="329"/>
      <c r="S115" s="399"/>
      <c r="T115" s="400"/>
      <c r="U115" s="325"/>
      <c r="V115" s="401"/>
      <c r="W115" s="9"/>
      <c r="X115" s="20"/>
      <c r="Y115" s="20"/>
      <c r="Z115" s="20"/>
      <c r="AA115" s="20"/>
      <c r="AB115" s="20"/>
      <c r="AC115" s="48">
        <f>AK115*$D115</f>
        <v>0</v>
      </c>
      <c r="AD115" s="20"/>
      <c r="AE115" s="20"/>
      <c r="AF115" s="48"/>
      <c r="AG115" s="48"/>
      <c r="AH115" s="48"/>
      <c r="AI115" s="48"/>
      <c r="AJ115" s="48"/>
      <c r="AK115" s="48">
        <v>2</v>
      </c>
      <c r="AL115" s="48"/>
      <c r="AM115" s="48"/>
      <c r="AN115" s="9"/>
      <c r="AO115" s="21"/>
      <c r="AP115" s="21"/>
      <c r="AQ115" s="21"/>
      <c r="AR115" s="48">
        <f t="shared" si="53"/>
        <v>0</v>
      </c>
      <c r="AS115" s="48">
        <f t="shared" si="53"/>
        <v>0</v>
      </c>
      <c r="AT115" s="21"/>
      <c r="AU115" s="21"/>
      <c r="AV115" s="21"/>
      <c r="AW115" s="21"/>
      <c r="AX115" s="21"/>
      <c r="AY115" s="21"/>
      <c r="AZ115" s="21"/>
      <c r="BA115" s="21"/>
      <c r="BB115" s="48"/>
      <c r="BC115" s="48"/>
      <c r="BD115" s="48"/>
      <c r="BE115" s="48">
        <v>1</v>
      </c>
      <c r="BF115" s="48">
        <v>1</v>
      </c>
      <c r="BG115" s="48"/>
      <c r="BH115" s="48"/>
      <c r="BI115" s="48"/>
      <c r="BJ115" s="48"/>
      <c r="BK115" s="48"/>
      <c r="BL115" s="48"/>
      <c r="BM115" s="48"/>
      <c r="BN115" s="48"/>
      <c r="BO115" s="9"/>
      <c r="BP115" s="51"/>
      <c r="BQ115" s="51"/>
      <c r="BR115" s="51"/>
      <c r="BS115" s="51"/>
      <c r="BU115" s="98">
        <v>1.75</v>
      </c>
      <c r="BV115" s="98">
        <f t="shared" si="36"/>
        <v>0</v>
      </c>
    </row>
    <row r="116" spans="1:74">
      <c r="A116" s="416" t="s">
        <v>984</v>
      </c>
      <c r="B116" s="19" t="s">
        <v>6</v>
      </c>
      <c r="C116" s="19">
        <v>1</v>
      </c>
      <c r="D116" s="107">
        <f t="shared" si="34"/>
        <v>0</v>
      </c>
      <c r="E116" s="8">
        <v>115</v>
      </c>
      <c r="F116" s="8">
        <f t="shared" si="35"/>
        <v>0</v>
      </c>
      <c r="G116" s="9"/>
      <c r="H116" s="344"/>
      <c r="I116" s="326"/>
      <c r="J116" s="308"/>
      <c r="K116" s="327"/>
      <c r="L116" s="311"/>
      <c r="M116" s="331"/>
      <c r="N116" s="328"/>
      <c r="O116" s="135"/>
      <c r="P116" s="19"/>
      <c r="Q116" s="398"/>
      <c r="R116" s="329"/>
      <c r="S116" s="399"/>
      <c r="T116" s="400"/>
      <c r="U116" s="325"/>
      <c r="V116" s="401"/>
      <c r="W116" s="9"/>
      <c r="X116" s="20"/>
      <c r="Y116" s="20"/>
      <c r="Z116" s="20"/>
      <c r="AA116" s="20"/>
      <c r="AB116" s="20"/>
      <c r="AC116" s="48">
        <f>AK116*$D116</f>
        <v>0</v>
      </c>
      <c r="AD116" s="20"/>
      <c r="AE116" s="20"/>
      <c r="AF116" s="48"/>
      <c r="AG116" s="48"/>
      <c r="AH116" s="48"/>
      <c r="AI116" s="48"/>
      <c r="AJ116" s="48"/>
      <c r="AK116" s="48">
        <v>1</v>
      </c>
      <c r="AL116" s="48"/>
      <c r="AM116" s="48"/>
      <c r="AN116" s="9"/>
      <c r="AO116" s="21"/>
      <c r="AP116" s="21"/>
      <c r="AQ116" s="21"/>
      <c r="AR116" s="21"/>
      <c r="AS116" s="21"/>
      <c r="AT116" s="21"/>
      <c r="AU116" s="21"/>
      <c r="AV116" s="21"/>
      <c r="AW116" s="48">
        <f t="shared" ref="AV116:AX118" si="55">BJ116*$D116</f>
        <v>0</v>
      </c>
      <c r="AX116" s="21"/>
      <c r="AY116" s="21"/>
      <c r="AZ116" s="21"/>
      <c r="BA116" s="21"/>
      <c r="BB116" s="48"/>
      <c r="BC116" s="48"/>
      <c r="BD116" s="48"/>
      <c r="BE116" s="48"/>
      <c r="BF116" s="48"/>
      <c r="BG116" s="48"/>
      <c r="BH116" s="48"/>
      <c r="BI116" s="48"/>
      <c r="BJ116" s="48">
        <v>1</v>
      </c>
      <c r="BK116" s="48"/>
      <c r="BL116" s="48"/>
      <c r="BM116" s="48"/>
      <c r="BN116" s="48"/>
      <c r="BO116" s="9"/>
      <c r="BP116" s="51"/>
      <c r="BQ116" s="51"/>
      <c r="BR116" s="51"/>
      <c r="BS116" s="51"/>
      <c r="BU116" s="98">
        <v>2.1</v>
      </c>
      <c r="BV116" s="98">
        <f t="shared" si="36"/>
        <v>0</v>
      </c>
    </row>
    <row r="117" spans="1:74">
      <c r="A117" s="416" t="s">
        <v>985</v>
      </c>
      <c r="B117" s="19" t="s">
        <v>6</v>
      </c>
      <c r="C117" s="19">
        <v>1</v>
      </c>
      <c r="D117" s="107">
        <f t="shared" si="34"/>
        <v>0</v>
      </c>
      <c r="E117" s="8">
        <v>80</v>
      </c>
      <c r="F117" s="8">
        <f t="shared" si="35"/>
        <v>0</v>
      </c>
      <c r="G117" s="9"/>
      <c r="H117" s="344"/>
      <c r="I117" s="326"/>
      <c r="J117" s="308"/>
      <c r="K117" s="327"/>
      <c r="L117" s="311"/>
      <c r="M117" s="331"/>
      <c r="N117" s="328"/>
      <c r="O117" s="135"/>
      <c r="P117" s="19"/>
      <c r="Q117" s="398"/>
      <c r="R117" s="329"/>
      <c r="S117" s="399"/>
      <c r="T117" s="400"/>
      <c r="U117" s="325"/>
      <c r="V117" s="401"/>
      <c r="W117" s="9"/>
      <c r="X117" s="20"/>
      <c r="Y117" s="20"/>
      <c r="Z117" s="20"/>
      <c r="AA117" s="20"/>
      <c r="AB117" s="20"/>
      <c r="AC117" s="48">
        <f>AK117*$D117</f>
        <v>0</v>
      </c>
      <c r="AD117" s="20"/>
      <c r="AE117" s="20"/>
      <c r="AF117" s="48"/>
      <c r="AG117" s="48"/>
      <c r="AH117" s="48"/>
      <c r="AI117" s="48"/>
      <c r="AJ117" s="48"/>
      <c r="AK117" s="48">
        <v>1</v>
      </c>
      <c r="AL117" s="48"/>
      <c r="AM117" s="48"/>
      <c r="AN117" s="9"/>
      <c r="AO117" s="21"/>
      <c r="AP117" s="21"/>
      <c r="AQ117" s="21"/>
      <c r="AR117" s="21"/>
      <c r="AS117" s="21"/>
      <c r="AT117" s="21"/>
      <c r="AU117" s="21"/>
      <c r="AV117" s="48">
        <f t="shared" si="55"/>
        <v>0</v>
      </c>
      <c r="AW117" s="21"/>
      <c r="AX117" s="21"/>
      <c r="AY117" s="21"/>
      <c r="AZ117" s="21"/>
      <c r="BA117" s="21"/>
      <c r="BB117" s="48"/>
      <c r="BC117" s="48"/>
      <c r="BD117" s="48"/>
      <c r="BE117" s="48"/>
      <c r="BF117" s="48"/>
      <c r="BG117" s="48"/>
      <c r="BH117" s="48"/>
      <c r="BI117" s="48">
        <v>1</v>
      </c>
      <c r="BJ117" s="48"/>
      <c r="BK117" s="48"/>
      <c r="BL117" s="48"/>
      <c r="BM117" s="48"/>
      <c r="BN117" s="48"/>
      <c r="BO117" s="9"/>
      <c r="BP117" s="51"/>
      <c r="BQ117" s="51"/>
      <c r="BR117" s="51"/>
      <c r="BS117" s="51"/>
      <c r="BU117" s="98">
        <v>1.7</v>
      </c>
      <c r="BV117" s="98">
        <f t="shared" si="36"/>
        <v>0</v>
      </c>
    </row>
    <row r="118" spans="1:74">
      <c r="A118" s="416" t="s">
        <v>986</v>
      </c>
      <c r="B118" s="19" t="s">
        <v>6</v>
      </c>
      <c r="C118" s="19">
        <v>1</v>
      </c>
      <c r="D118" s="107">
        <f t="shared" si="34"/>
        <v>0</v>
      </c>
      <c r="E118" s="8">
        <v>100</v>
      </c>
      <c r="F118" s="8">
        <f t="shared" si="35"/>
        <v>0</v>
      </c>
      <c r="G118" s="9"/>
      <c r="H118" s="344"/>
      <c r="I118" s="326"/>
      <c r="J118" s="308"/>
      <c r="K118" s="327"/>
      <c r="L118" s="311"/>
      <c r="M118" s="331"/>
      <c r="N118" s="328"/>
      <c r="O118" s="135"/>
      <c r="P118" s="19"/>
      <c r="Q118" s="398"/>
      <c r="R118" s="329"/>
      <c r="S118" s="399"/>
      <c r="T118" s="400"/>
      <c r="U118" s="325"/>
      <c r="V118" s="401"/>
      <c r="W118" s="9"/>
      <c r="X118" s="20"/>
      <c r="Y118" s="20"/>
      <c r="Z118" s="20"/>
      <c r="AA118" s="20"/>
      <c r="AB118" s="20"/>
      <c r="AC118" s="48">
        <f>AK118*$D118</f>
        <v>0</v>
      </c>
      <c r="AD118" s="20"/>
      <c r="AE118" s="20"/>
      <c r="AF118" s="48"/>
      <c r="AG118" s="48"/>
      <c r="AH118" s="48"/>
      <c r="AI118" s="48"/>
      <c r="AJ118" s="48"/>
      <c r="AK118" s="48">
        <v>1</v>
      </c>
      <c r="AL118" s="48"/>
      <c r="AM118" s="48"/>
      <c r="AN118" s="9"/>
      <c r="AO118" s="21"/>
      <c r="AP118" s="21"/>
      <c r="AQ118" s="21"/>
      <c r="AR118" s="21"/>
      <c r="AS118" s="21"/>
      <c r="AT118" s="21"/>
      <c r="AU118" s="21"/>
      <c r="AV118" s="21"/>
      <c r="AW118" s="21"/>
      <c r="AX118" s="48">
        <f t="shared" si="55"/>
        <v>0</v>
      </c>
      <c r="AY118" s="21"/>
      <c r="AZ118" s="21"/>
      <c r="BA118" s="21"/>
      <c r="BB118" s="48"/>
      <c r="BC118" s="48"/>
      <c r="BD118" s="48"/>
      <c r="BE118" s="48"/>
      <c r="BF118" s="48"/>
      <c r="BG118" s="48"/>
      <c r="BH118" s="48"/>
      <c r="BI118" s="48"/>
      <c r="BJ118" s="48"/>
      <c r="BK118" s="48">
        <v>1</v>
      </c>
      <c r="BL118" s="48"/>
      <c r="BM118" s="48"/>
      <c r="BN118" s="48"/>
      <c r="BO118" s="9"/>
      <c r="BP118" s="51"/>
      <c r="BQ118" s="51"/>
      <c r="BR118" s="51"/>
      <c r="BS118" s="51"/>
      <c r="BU118" s="98">
        <v>2</v>
      </c>
      <c r="BV118" s="98">
        <f t="shared" si="36"/>
        <v>0</v>
      </c>
    </row>
    <row r="119" spans="1:74">
      <c r="A119" s="357" t="s">
        <v>987</v>
      </c>
      <c r="B119" s="19" t="s">
        <v>21</v>
      </c>
      <c r="C119" s="19">
        <v>5</v>
      </c>
      <c r="D119" s="107">
        <f>SUM(H119:V119)</f>
        <v>0</v>
      </c>
      <c r="E119" s="30">
        <v>45</v>
      </c>
      <c r="F119" s="8">
        <f>D119*E119*(100-$D$4)/100</f>
        <v>0</v>
      </c>
      <c r="G119" s="9"/>
      <c r="H119" s="344"/>
      <c r="I119" s="326"/>
      <c r="J119" s="308"/>
      <c r="K119" s="327"/>
      <c r="L119" s="311"/>
      <c r="M119" s="331"/>
      <c r="N119" s="328"/>
      <c r="O119" s="135"/>
      <c r="P119" s="19"/>
      <c r="Q119" s="398"/>
      <c r="R119" s="329"/>
      <c r="S119" s="399"/>
      <c r="T119" s="400"/>
      <c r="U119" s="325"/>
      <c r="V119" s="401"/>
      <c r="W119" s="9"/>
      <c r="X119" s="20"/>
      <c r="Y119" s="20"/>
      <c r="Z119" s="48">
        <f>AH119*$D119</f>
        <v>0</v>
      </c>
      <c r="AA119" s="20"/>
      <c r="AB119" s="20"/>
      <c r="AC119" s="20"/>
      <c r="AD119" s="20"/>
      <c r="AE119" s="20"/>
      <c r="AF119" s="48"/>
      <c r="AG119" s="48"/>
      <c r="AH119" s="48">
        <v>5</v>
      </c>
      <c r="AI119" s="48"/>
      <c r="AJ119" s="48"/>
      <c r="AK119" s="48"/>
      <c r="AL119" s="48"/>
      <c r="AM119" s="48"/>
      <c r="AN119" s="9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48"/>
      <c r="BC119" s="48"/>
      <c r="BD119" s="48"/>
      <c r="BE119" s="48"/>
      <c r="BF119" s="48"/>
      <c r="BG119" s="48"/>
      <c r="BH119" s="48"/>
      <c r="BI119" s="48"/>
      <c r="BJ119" s="48"/>
      <c r="BK119" s="48"/>
      <c r="BL119" s="48"/>
      <c r="BM119" s="48"/>
      <c r="BN119" s="48"/>
      <c r="BO119" s="9"/>
      <c r="BP119" s="48">
        <f>BR119*$D119</f>
        <v>0</v>
      </c>
      <c r="BQ119" s="51"/>
      <c r="BR119" s="74">
        <v>15</v>
      </c>
      <c r="BS119" s="51"/>
      <c r="BU119" s="394">
        <v>0.62</v>
      </c>
      <c r="BV119" s="98">
        <f>BU119*D119</f>
        <v>0</v>
      </c>
    </row>
    <row r="120" spans="1:74">
      <c r="A120" s="357" t="s">
        <v>988</v>
      </c>
      <c r="B120" s="19" t="s">
        <v>21</v>
      </c>
      <c r="C120" s="19">
        <v>5</v>
      </c>
      <c r="D120" s="107">
        <f>SUM(H120:V120)</f>
        <v>0</v>
      </c>
      <c r="E120" s="8">
        <v>35</v>
      </c>
      <c r="F120" s="8">
        <f>D120*E120*(100-$D$4)/100</f>
        <v>0</v>
      </c>
      <c r="G120" s="9"/>
      <c r="H120" s="344"/>
      <c r="I120" s="326"/>
      <c r="J120" s="308"/>
      <c r="K120" s="327"/>
      <c r="L120" s="311"/>
      <c r="M120" s="331"/>
      <c r="N120" s="328"/>
      <c r="O120" s="135"/>
      <c r="P120" s="19"/>
      <c r="Q120" s="398"/>
      <c r="R120" s="329"/>
      <c r="S120" s="399"/>
      <c r="T120" s="400"/>
      <c r="U120" s="325"/>
      <c r="V120" s="401"/>
      <c r="W120" s="9"/>
      <c r="X120" s="20"/>
      <c r="Y120" s="20"/>
      <c r="Z120" s="48">
        <f>AH120*$D120</f>
        <v>0</v>
      </c>
      <c r="AA120" s="20"/>
      <c r="AB120" s="20"/>
      <c r="AC120" s="20"/>
      <c r="AD120" s="20"/>
      <c r="AE120" s="20"/>
      <c r="AF120" s="48"/>
      <c r="AG120" s="48"/>
      <c r="AH120" s="48">
        <v>5</v>
      </c>
      <c r="AI120" s="48"/>
      <c r="AJ120" s="48"/>
      <c r="AK120" s="48"/>
      <c r="AL120" s="48"/>
      <c r="AM120" s="48"/>
      <c r="AN120" s="9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48"/>
      <c r="BN120" s="48"/>
      <c r="BO120" s="9"/>
      <c r="BP120" s="48">
        <f>BR120*$D120</f>
        <v>0</v>
      </c>
      <c r="BQ120" s="51"/>
      <c r="BR120" s="74">
        <v>15</v>
      </c>
      <c r="BS120" s="51"/>
      <c r="BU120" s="394">
        <v>0.44</v>
      </c>
      <c r="BV120" s="98">
        <f>BU120*D120</f>
        <v>0</v>
      </c>
    </row>
    <row r="121" spans="1:74">
      <c r="A121" s="397" t="s">
        <v>990</v>
      </c>
      <c r="B121" s="18" t="s">
        <v>209</v>
      </c>
      <c r="C121" s="19">
        <v>10</v>
      </c>
      <c r="D121" s="107">
        <f>SUM(H121:V121)</f>
        <v>0</v>
      </c>
      <c r="E121" s="8">
        <v>185</v>
      </c>
      <c r="F121" s="8">
        <f>D121*E121*(100-$D$4)/100</f>
        <v>0</v>
      </c>
      <c r="G121" s="9"/>
      <c r="H121" s="344"/>
      <c r="I121" s="326"/>
      <c r="J121" s="308"/>
      <c r="K121" s="327"/>
      <c r="L121" s="311"/>
      <c r="M121" s="331"/>
      <c r="N121" s="328"/>
      <c r="O121" s="135"/>
      <c r="P121" s="19"/>
      <c r="Q121" s="398"/>
      <c r="R121" s="329"/>
      <c r="S121" s="399"/>
      <c r="T121" s="400"/>
      <c r="U121" s="325"/>
      <c r="V121" s="401"/>
      <c r="W121" s="9"/>
      <c r="X121" s="20"/>
      <c r="Y121" s="20"/>
      <c r="Z121" s="48">
        <f>AH121*$D121</f>
        <v>0</v>
      </c>
      <c r="AA121" s="48">
        <f>AI121*$D121</f>
        <v>0</v>
      </c>
      <c r="AB121" s="20"/>
      <c r="AC121" s="20"/>
      <c r="AD121" s="20"/>
      <c r="AE121" s="20"/>
      <c r="AF121" s="48"/>
      <c r="AG121" s="48"/>
      <c r="AH121" s="48">
        <v>5</v>
      </c>
      <c r="AI121" s="48">
        <v>5</v>
      </c>
      <c r="AJ121" s="48"/>
      <c r="AK121" s="48"/>
      <c r="AL121" s="48"/>
      <c r="AM121" s="48"/>
      <c r="AN121" s="9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48"/>
      <c r="BC121" s="48"/>
      <c r="BD121" s="48">
        <v>10</v>
      </c>
      <c r="BE121" s="48"/>
      <c r="BF121" s="48"/>
      <c r="BG121" s="48"/>
      <c r="BH121" s="48"/>
      <c r="BI121" s="48"/>
      <c r="BJ121" s="48"/>
      <c r="BK121" s="48"/>
      <c r="BL121" s="48"/>
      <c r="BM121" s="48"/>
      <c r="BN121" s="48"/>
      <c r="BO121" s="9"/>
      <c r="BP121" s="51"/>
      <c r="BQ121" s="51"/>
      <c r="BR121" s="51"/>
      <c r="BS121" s="51"/>
      <c r="BU121" s="394">
        <v>3.23</v>
      </c>
      <c r="BV121" s="98">
        <f>BU121*D121</f>
        <v>0</v>
      </c>
    </row>
    <row r="122" spans="1:74">
      <c r="A122" s="372" t="s">
        <v>991</v>
      </c>
      <c r="B122" s="18" t="s">
        <v>209</v>
      </c>
      <c r="C122" s="19">
        <v>10</v>
      </c>
      <c r="D122" s="107">
        <f>SUM(H122:V122)</f>
        <v>0</v>
      </c>
      <c r="E122" s="8">
        <v>180</v>
      </c>
      <c r="F122" s="8">
        <f>D122*E122*(100-$D$4)/100</f>
        <v>0</v>
      </c>
      <c r="G122" s="9"/>
      <c r="H122" s="344"/>
      <c r="I122" s="326"/>
      <c r="J122" s="308"/>
      <c r="K122" s="327"/>
      <c r="L122" s="311"/>
      <c r="M122" s="331"/>
      <c r="N122" s="328"/>
      <c r="O122" s="135"/>
      <c r="P122" s="19"/>
      <c r="Q122" s="398"/>
      <c r="R122" s="329"/>
      <c r="S122" s="399"/>
      <c r="T122" s="400"/>
      <c r="U122" s="325"/>
      <c r="V122" s="401"/>
      <c r="W122" s="9"/>
      <c r="X122" s="20"/>
      <c r="Y122" s="20"/>
      <c r="Z122" s="48">
        <f>AH122*$D122</f>
        <v>0</v>
      </c>
      <c r="AA122" s="48">
        <f>AI122*$D122</f>
        <v>0</v>
      </c>
      <c r="AB122" s="20"/>
      <c r="AC122" s="20"/>
      <c r="AD122" s="20"/>
      <c r="AE122" s="20"/>
      <c r="AF122" s="48"/>
      <c r="AG122" s="48"/>
      <c r="AH122" s="48">
        <v>5</v>
      </c>
      <c r="AI122" s="48">
        <v>5</v>
      </c>
      <c r="AJ122" s="48"/>
      <c r="AK122" s="48"/>
      <c r="AL122" s="48"/>
      <c r="AM122" s="48"/>
      <c r="AN122" s="9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48"/>
      <c r="BC122" s="48"/>
      <c r="BD122" s="48">
        <v>10</v>
      </c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9"/>
      <c r="BP122" s="51"/>
      <c r="BQ122" s="51"/>
      <c r="BR122" s="51"/>
      <c r="BS122" s="51"/>
      <c r="BU122" s="394">
        <v>2.04</v>
      </c>
      <c r="BV122" s="98">
        <f>BU122*D122</f>
        <v>0</v>
      </c>
    </row>
    <row r="123" spans="1:74">
      <c r="A123" s="396" t="s">
        <v>989</v>
      </c>
      <c r="B123" s="18" t="s">
        <v>21</v>
      </c>
      <c r="C123" s="19">
        <v>10</v>
      </c>
      <c r="D123" s="107">
        <f>SUM(H123:V123)</f>
        <v>0</v>
      </c>
      <c r="E123" s="8">
        <v>135</v>
      </c>
      <c r="F123" s="8">
        <f>D123*E123*(100-$D$4)/100</f>
        <v>0</v>
      </c>
      <c r="G123" s="9"/>
      <c r="H123" s="344"/>
      <c r="I123" s="326"/>
      <c r="J123" s="308"/>
      <c r="K123" s="327"/>
      <c r="L123" s="311"/>
      <c r="M123" s="331"/>
      <c r="N123" s="328"/>
      <c r="O123" s="135"/>
      <c r="P123" s="19"/>
      <c r="Q123" s="398"/>
      <c r="R123" s="329"/>
      <c r="S123" s="399"/>
      <c r="T123" s="400"/>
      <c r="U123" s="325"/>
      <c r="V123" s="401"/>
      <c r="W123" s="9"/>
      <c r="X123" s="20"/>
      <c r="Y123" s="20"/>
      <c r="Z123" s="20"/>
      <c r="AA123" s="48">
        <f>AI123*$D123</f>
        <v>0</v>
      </c>
      <c r="AB123" s="20"/>
      <c r="AC123" s="20"/>
      <c r="AD123" s="20"/>
      <c r="AE123" s="20"/>
      <c r="AF123" s="48"/>
      <c r="AG123" s="48"/>
      <c r="AH123" s="48"/>
      <c r="AI123" s="48">
        <v>10</v>
      </c>
      <c r="AJ123" s="48"/>
      <c r="AK123" s="48"/>
      <c r="AL123" s="48"/>
      <c r="AM123" s="48"/>
      <c r="AN123" s="3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48"/>
      <c r="BC123" s="48">
        <v>10</v>
      </c>
      <c r="BD123" s="48"/>
      <c r="BE123" s="48"/>
      <c r="BF123" s="48"/>
      <c r="BG123" s="48"/>
      <c r="BH123" s="48"/>
      <c r="BI123" s="48"/>
      <c r="BJ123" s="48"/>
      <c r="BK123" s="48"/>
      <c r="BL123" s="48"/>
      <c r="BM123" s="48"/>
      <c r="BN123" s="48"/>
      <c r="BO123" s="3"/>
      <c r="BP123" s="51"/>
      <c r="BQ123" s="51"/>
      <c r="BR123" s="51"/>
      <c r="BS123" s="51"/>
      <c r="BU123" s="394">
        <v>3.31</v>
      </c>
      <c r="BV123" s="98">
        <f>BU123*D123</f>
        <v>0</v>
      </c>
    </row>
    <row r="124" spans="1:74">
      <c r="A124" s="2"/>
      <c r="B124" s="1"/>
      <c r="C124" s="1"/>
      <c r="D124" s="1"/>
      <c r="E124" s="1"/>
      <c r="F124" s="109">
        <f>SUM(F89:F123)</f>
        <v>0</v>
      </c>
      <c r="G124" s="3"/>
      <c r="H124" s="7">
        <f>SUM(H89:H123)</f>
        <v>0</v>
      </c>
      <c r="I124" s="7">
        <f t="shared" ref="I124:V124" si="56">SUM(I89:I123)</f>
        <v>0</v>
      </c>
      <c r="J124" s="7">
        <f t="shared" si="56"/>
        <v>0</v>
      </c>
      <c r="K124" s="7">
        <f t="shared" si="56"/>
        <v>0</v>
      </c>
      <c r="L124" s="7">
        <f t="shared" si="56"/>
        <v>0</v>
      </c>
      <c r="M124" s="7">
        <f t="shared" si="56"/>
        <v>0</v>
      </c>
      <c r="N124" s="7">
        <f t="shared" si="56"/>
        <v>0</v>
      </c>
      <c r="O124" s="7">
        <f t="shared" si="56"/>
        <v>0</v>
      </c>
      <c r="P124" s="7">
        <f t="shared" si="56"/>
        <v>0</v>
      </c>
      <c r="Q124" s="7">
        <f t="shared" si="56"/>
        <v>0</v>
      </c>
      <c r="R124" s="7">
        <f t="shared" si="56"/>
        <v>0</v>
      </c>
      <c r="S124" s="7">
        <f t="shared" si="56"/>
        <v>0</v>
      </c>
      <c r="T124" s="7">
        <f t="shared" si="56"/>
        <v>0</v>
      </c>
      <c r="U124" s="7">
        <f t="shared" si="56"/>
        <v>0</v>
      </c>
      <c r="V124" s="7">
        <f t="shared" si="56"/>
        <v>0</v>
      </c>
      <c r="W124" s="9"/>
      <c r="X124" s="13">
        <f>SUM(X89:X123)</f>
        <v>0</v>
      </c>
      <c r="Y124" s="13">
        <f t="shared" ref="Y124:AE124" si="57">SUM(Y89:Y123)</f>
        <v>0</v>
      </c>
      <c r="Z124" s="13">
        <f t="shared" si="57"/>
        <v>0</v>
      </c>
      <c r="AA124" s="13">
        <f t="shared" si="57"/>
        <v>0</v>
      </c>
      <c r="AB124" s="13">
        <f t="shared" si="57"/>
        <v>0</v>
      </c>
      <c r="AC124" s="13">
        <f t="shared" si="57"/>
        <v>0</v>
      </c>
      <c r="AD124" s="13">
        <f t="shared" si="57"/>
        <v>0</v>
      </c>
      <c r="AE124" s="13">
        <f t="shared" si="57"/>
        <v>0</v>
      </c>
      <c r="AF124" s="21"/>
      <c r="AG124" s="21"/>
      <c r="AH124" s="21"/>
      <c r="AI124" s="21"/>
      <c r="AJ124" s="21"/>
      <c r="AK124" s="21"/>
      <c r="AL124" s="21"/>
      <c r="AM124" s="21"/>
      <c r="AN124" s="3"/>
      <c r="AO124" s="13">
        <f t="shared" ref="AO124" si="58">SUM(AO89:AO123)</f>
        <v>0</v>
      </c>
      <c r="AP124" s="13">
        <f t="shared" ref="AP124" si="59">SUM(AP89:AP123)</f>
        <v>0</v>
      </c>
      <c r="AQ124" s="13">
        <f t="shared" ref="AQ124" si="60">SUM(AQ89:AQ123)</f>
        <v>0</v>
      </c>
      <c r="AR124" s="13">
        <f t="shared" ref="AR124" si="61">SUM(AR89:AR123)</f>
        <v>0</v>
      </c>
      <c r="AS124" s="13">
        <f t="shared" ref="AS124" si="62">SUM(AS89:AS123)</f>
        <v>0</v>
      </c>
      <c r="AT124" s="13">
        <f t="shared" ref="AT124" si="63">SUM(AT89:AT123)</f>
        <v>0</v>
      </c>
      <c r="AU124" s="13">
        <f t="shared" ref="AU124" si="64">SUM(AU89:AU123)</f>
        <v>0</v>
      </c>
      <c r="AV124" s="13">
        <f t="shared" ref="AV124" si="65">SUM(AV89:AV123)</f>
        <v>0</v>
      </c>
      <c r="AW124" s="13">
        <f t="shared" ref="AW124" si="66">SUM(AW89:AW123)</f>
        <v>0</v>
      </c>
      <c r="AX124" s="13">
        <f t="shared" ref="AX124" si="67">SUM(AX89:AX123)</f>
        <v>0</v>
      </c>
      <c r="AY124" s="13">
        <f t="shared" ref="AY124" si="68">SUM(AY89:AY123)</f>
        <v>0</v>
      </c>
      <c r="AZ124" s="13">
        <f t="shared" ref="AZ124" si="69">SUM(AZ89:AZ123)</f>
        <v>0</v>
      </c>
      <c r="BA124" s="13">
        <f t="shared" ref="BA124" si="70">SUM(BA89:BA123)</f>
        <v>0</v>
      </c>
      <c r="BB124" s="21"/>
      <c r="BC124" s="21"/>
      <c r="BD124" s="21"/>
      <c r="BE124" s="21"/>
      <c r="BF124" s="21"/>
      <c r="BG124" s="21"/>
      <c r="BH124" s="21"/>
      <c r="BI124" s="21"/>
      <c r="BJ124" s="21"/>
      <c r="BK124" s="21"/>
      <c r="BL124" s="21"/>
      <c r="BM124" s="21"/>
      <c r="BN124" s="21"/>
      <c r="BO124" s="3"/>
      <c r="BP124" s="13">
        <f t="shared" ref="BP124" si="71">SUM(BP89:BP123)</f>
        <v>0</v>
      </c>
      <c r="BQ124" s="13">
        <f t="shared" ref="BQ124" si="72">SUM(BQ89:BQ123)</f>
        <v>0</v>
      </c>
      <c r="BR124" s="51"/>
      <c r="BS124" s="51"/>
      <c r="BV124" s="13">
        <f t="shared" ref="BV124" si="73">SUM(BV89:BV123)</f>
        <v>0</v>
      </c>
    </row>
    <row r="125" spans="1:74">
      <c r="A125" s="28" t="s">
        <v>1024</v>
      </c>
      <c r="B125" s="16"/>
      <c r="C125" s="16"/>
      <c r="D125" s="16"/>
      <c r="E125" s="12"/>
      <c r="F125" s="12"/>
      <c r="G125" s="3"/>
      <c r="H125" s="16"/>
      <c r="I125" s="16"/>
      <c r="J125" s="16"/>
      <c r="K125" s="16"/>
      <c r="L125" s="16"/>
      <c r="M125" s="16"/>
      <c r="N125" s="16"/>
      <c r="O125" s="77"/>
      <c r="P125" s="77"/>
      <c r="Q125" s="16"/>
      <c r="R125" s="16"/>
      <c r="S125" s="16"/>
      <c r="T125" s="16"/>
      <c r="U125" s="16"/>
      <c r="V125" s="16"/>
      <c r="W125" s="3"/>
      <c r="X125" s="6" t="s">
        <v>61</v>
      </c>
      <c r="Y125" s="6" t="s">
        <v>20</v>
      </c>
      <c r="Z125" s="6" t="s">
        <v>21</v>
      </c>
      <c r="AA125" s="6" t="s">
        <v>22</v>
      </c>
      <c r="AB125" s="6" t="s">
        <v>23</v>
      </c>
      <c r="AC125" s="6" t="s">
        <v>6</v>
      </c>
      <c r="AD125" s="6" t="s">
        <v>24</v>
      </c>
      <c r="AE125" s="6" t="s">
        <v>391</v>
      </c>
      <c r="AF125" s="13" t="s">
        <v>61</v>
      </c>
      <c r="AG125" s="13" t="s">
        <v>20</v>
      </c>
      <c r="AH125" s="13" t="s">
        <v>21</v>
      </c>
      <c r="AI125" s="13" t="s">
        <v>22</v>
      </c>
      <c r="AJ125" s="13" t="s">
        <v>23</v>
      </c>
      <c r="AK125" s="13" t="s">
        <v>6</v>
      </c>
      <c r="AL125" s="13" t="s">
        <v>24</v>
      </c>
      <c r="AM125" s="13" t="s">
        <v>391</v>
      </c>
      <c r="AN125" s="3"/>
      <c r="AO125" s="6" t="s">
        <v>48</v>
      </c>
      <c r="AP125" s="84" t="s">
        <v>49</v>
      </c>
      <c r="AQ125" s="84" t="s">
        <v>50</v>
      </c>
      <c r="AR125" s="84" t="s">
        <v>51</v>
      </c>
      <c r="AS125" s="84" t="s">
        <v>52</v>
      </c>
      <c r="AT125" s="84" t="s">
        <v>53</v>
      </c>
      <c r="AU125" s="84" t="s">
        <v>54</v>
      </c>
      <c r="AV125" s="84" t="s">
        <v>55</v>
      </c>
      <c r="AW125" s="84" t="s">
        <v>56</v>
      </c>
      <c r="AX125" s="84" t="s">
        <v>57</v>
      </c>
      <c r="AY125" s="84" t="s">
        <v>58</v>
      </c>
      <c r="AZ125" s="84" t="s">
        <v>239</v>
      </c>
      <c r="BA125" s="84" t="s">
        <v>240</v>
      </c>
      <c r="BB125" s="13" t="s">
        <v>48</v>
      </c>
      <c r="BC125" s="13" t="s">
        <v>49</v>
      </c>
      <c r="BD125" s="13" t="s">
        <v>50</v>
      </c>
      <c r="BE125" s="13" t="s">
        <v>51</v>
      </c>
      <c r="BF125" s="13" t="s">
        <v>52</v>
      </c>
      <c r="BG125" s="13" t="s">
        <v>53</v>
      </c>
      <c r="BH125" s="13" t="s">
        <v>54</v>
      </c>
      <c r="BI125" s="13" t="s">
        <v>55</v>
      </c>
      <c r="BJ125" s="13" t="s">
        <v>56</v>
      </c>
      <c r="BK125" s="13" t="s">
        <v>57</v>
      </c>
      <c r="BL125" s="13" t="s">
        <v>58</v>
      </c>
      <c r="BM125" s="13" t="s">
        <v>239</v>
      </c>
      <c r="BN125" s="13" t="s">
        <v>240</v>
      </c>
      <c r="BO125" s="3"/>
      <c r="BP125" s="73" t="s">
        <v>50</v>
      </c>
      <c r="BQ125" s="73" t="s">
        <v>52</v>
      </c>
      <c r="BR125" s="39" t="s">
        <v>50</v>
      </c>
      <c r="BS125" s="39" t="s">
        <v>52</v>
      </c>
      <c r="BU125" s="73" t="s">
        <v>68</v>
      </c>
      <c r="BV125" s="73" t="s">
        <v>69</v>
      </c>
    </row>
    <row r="126" spans="1:74">
      <c r="A126" s="416" t="s">
        <v>1025</v>
      </c>
      <c r="B126" s="19" t="s">
        <v>496</v>
      </c>
      <c r="C126" s="19">
        <v>60</v>
      </c>
      <c r="D126" s="107">
        <f>SUM(H126:V126)</f>
        <v>0</v>
      </c>
      <c r="E126" s="8">
        <v>510</v>
      </c>
      <c r="F126" s="8">
        <f>D126*E126*(100-$D$4)/100</f>
        <v>0</v>
      </c>
      <c r="G126" s="9"/>
      <c r="H126" s="344"/>
      <c r="I126" s="326"/>
      <c r="J126" s="308"/>
      <c r="K126" s="327"/>
      <c r="L126" s="311"/>
      <c r="M126" s="331"/>
      <c r="N126" s="328"/>
      <c r="O126" s="135"/>
      <c r="P126" s="19"/>
      <c r="Q126" s="398"/>
      <c r="R126" s="329"/>
      <c r="S126" s="399"/>
      <c r="T126" s="400"/>
      <c r="U126" s="325"/>
      <c r="V126" s="401"/>
      <c r="W126" s="9"/>
      <c r="X126" s="48">
        <f>AF126*$D126</f>
        <v>0</v>
      </c>
      <c r="Y126" s="48">
        <f t="shared" ref="Y126:AA126" si="74">AG126*$D126</f>
        <v>0</v>
      </c>
      <c r="Z126" s="48">
        <f t="shared" si="74"/>
        <v>0</v>
      </c>
      <c r="AA126" s="48">
        <f t="shared" si="74"/>
        <v>0</v>
      </c>
      <c r="AB126" s="20"/>
      <c r="AC126" s="20"/>
      <c r="AD126" s="20"/>
      <c r="AE126" s="20"/>
      <c r="AF126" s="48">
        <f>AF89+AF91+AF93+AF94+AF95+AF96+AF97</f>
        <v>10</v>
      </c>
      <c r="AG126" s="48">
        <f>AG89+AG91+AG93+AG94+AG95+AG96+AG97</f>
        <v>10</v>
      </c>
      <c r="AH126" s="48">
        <f>AH89+AH91+AH93+AH94+AH95+AH96+AH97</f>
        <v>30</v>
      </c>
      <c r="AI126" s="48">
        <f>AI89+AI91+AI93+AI94+AI95+AI96+AI97</f>
        <v>10</v>
      </c>
      <c r="AJ126" s="48"/>
      <c r="AK126" s="48"/>
      <c r="AL126" s="48"/>
      <c r="AM126" s="48"/>
      <c r="AN126" s="9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48">
        <f>BB89+BB91+BB93+BB94+BB95+BB96+BB97</f>
        <v>10</v>
      </c>
      <c r="BC126" s="48">
        <f>BC89+BC91+BC93+BC94+BC95+BC96+BC97</f>
        <v>36</v>
      </c>
      <c r="BD126" s="48">
        <f>BD89+BD91+BD93+BD94+BD95+BD96+BD97</f>
        <v>4</v>
      </c>
      <c r="BE126" s="48"/>
      <c r="BF126" s="48"/>
      <c r="BG126" s="48"/>
      <c r="BH126" s="48"/>
      <c r="BI126" s="48"/>
      <c r="BJ126" s="48"/>
      <c r="BK126" s="48"/>
      <c r="BL126" s="48"/>
      <c r="BM126" s="48"/>
      <c r="BN126" s="48"/>
      <c r="BO126" s="9"/>
      <c r="BP126" s="48">
        <f>BR126*$D126</f>
        <v>0</v>
      </c>
      <c r="BQ126" s="51"/>
      <c r="BR126" s="19">
        <f>BR89+BR91+BR93+BR94+BR95+BR96+BR97</f>
        <v>20</v>
      </c>
      <c r="BS126" s="51"/>
      <c r="BU126" s="48">
        <f>BU89+BU91+BU93+BU94+BU95+BU96+BU97</f>
        <v>8.65</v>
      </c>
      <c r="BV126" s="98">
        <f>BU126*D126</f>
        <v>0</v>
      </c>
    </row>
    <row r="127" spans="1:74">
      <c r="A127" s="416" t="s">
        <v>1026</v>
      </c>
      <c r="B127" s="19" t="s">
        <v>1030</v>
      </c>
      <c r="C127" s="19">
        <v>21</v>
      </c>
      <c r="D127" s="107">
        <f>SUM(H127:V127)</f>
        <v>0</v>
      </c>
      <c r="E127" s="30">
        <v>522.5</v>
      </c>
      <c r="F127" s="8">
        <f>D127*E127*(100-$D$4)/100</f>
        <v>0</v>
      </c>
      <c r="G127" s="9"/>
      <c r="H127" s="344"/>
      <c r="I127" s="326"/>
      <c r="J127" s="308"/>
      <c r="K127" s="327"/>
      <c r="L127" s="311"/>
      <c r="M127" s="331"/>
      <c r="N127" s="328"/>
      <c r="O127" s="135"/>
      <c r="P127" s="19"/>
      <c r="Q127" s="398"/>
      <c r="R127" s="329"/>
      <c r="S127" s="399"/>
      <c r="T127" s="400"/>
      <c r="U127" s="325"/>
      <c r="V127" s="401"/>
      <c r="W127" s="9"/>
      <c r="X127" s="20"/>
      <c r="Y127" s="20"/>
      <c r="Z127" s="48">
        <f>AH127*$D127</f>
        <v>0</v>
      </c>
      <c r="AA127" s="20"/>
      <c r="AB127" s="20"/>
      <c r="AC127" s="20"/>
      <c r="AD127" s="20"/>
      <c r="AE127" s="20"/>
      <c r="AF127" s="48"/>
      <c r="AG127" s="48">
        <f>AG91++AG110+AG111+AG112+AG117</f>
        <v>10</v>
      </c>
      <c r="AH127" s="48"/>
      <c r="AI127" s="48">
        <f>AI91++AI110+AI111+AI112+AI117</f>
        <v>5</v>
      </c>
      <c r="AJ127" s="48">
        <f>AJ91++AJ110+AJ111+AJ112+AJ117</f>
        <v>3</v>
      </c>
      <c r="AK127" s="48">
        <f>AK91++AK110+AK111+AK112+AK117</f>
        <v>3</v>
      </c>
      <c r="AL127" s="48"/>
      <c r="AM127" s="48"/>
      <c r="AN127" s="9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48">
        <f>BB91++BB110+BB111+BB112+BB117</f>
        <v>10</v>
      </c>
      <c r="BC127" s="48">
        <f>BC91++BC110+BC111+BC112+BC117</f>
        <v>2</v>
      </c>
      <c r="BD127" s="48">
        <f>BD91++BD110+BD111+BD112+BD117</f>
        <v>4</v>
      </c>
      <c r="BE127" s="48">
        <f>BE91++BE110+BE111+BE112+BE117</f>
        <v>2</v>
      </c>
      <c r="BF127" s="48">
        <f>BF91++BF110+BF111+BF112+BF117</f>
        <v>2</v>
      </c>
      <c r="BG127" s="48"/>
      <c r="BH127" s="48"/>
      <c r="BI127" s="48">
        <f>BI91++BI110+BI111+BI112+BI117</f>
        <v>1</v>
      </c>
      <c r="BJ127" s="48"/>
      <c r="BK127" s="48"/>
      <c r="BL127" s="48"/>
      <c r="BM127" s="48"/>
      <c r="BN127" s="48"/>
      <c r="BO127" s="9"/>
      <c r="BP127" s="51"/>
      <c r="BQ127" s="51"/>
      <c r="BR127" s="51"/>
      <c r="BS127" s="51"/>
      <c r="BU127" s="48">
        <f>BU91++BU110+BU111+BU112+BU117</f>
        <v>10.149999999999999</v>
      </c>
      <c r="BV127" s="98">
        <f>BU127*D127</f>
        <v>0</v>
      </c>
    </row>
    <row r="128" spans="1:74">
      <c r="A128" s="357" t="s">
        <v>1027</v>
      </c>
      <c r="B128" s="19" t="s">
        <v>1031</v>
      </c>
      <c r="C128" s="19">
        <v>43</v>
      </c>
      <c r="D128" s="107">
        <f>SUM(H128:V128)</f>
        <v>0</v>
      </c>
      <c r="E128" s="8">
        <v>795</v>
      </c>
      <c r="F128" s="8">
        <f>D128*E128*(100-$D$4)/100</f>
        <v>0</v>
      </c>
      <c r="G128" s="9"/>
      <c r="H128" s="344"/>
      <c r="I128" s="326"/>
      <c r="J128" s="308"/>
      <c r="K128" s="327"/>
      <c r="L128" s="311"/>
      <c r="M128" s="331"/>
      <c r="N128" s="328"/>
      <c r="O128" s="135"/>
      <c r="P128" s="19"/>
      <c r="Q128" s="398"/>
      <c r="R128" s="329"/>
      <c r="S128" s="399"/>
      <c r="T128" s="400"/>
      <c r="U128" s="325"/>
      <c r="V128" s="401"/>
      <c r="W128" s="9"/>
      <c r="X128" s="20"/>
      <c r="Y128" s="20"/>
      <c r="Z128" s="48">
        <f>AH128*$D128</f>
        <v>0</v>
      </c>
      <c r="AA128" s="20"/>
      <c r="AB128" s="20"/>
      <c r="AC128" s="20"/>
      <c r="AD128" s="20"/>
      <c r="AE128" s="20"/>
      <c r="AF128" s="48"/>
      <c r="AG128" s="48">
        <f>AG90+AG123+AG121+AG98+AG99+AG101</f>
        <v>10</v>
      </c>
      <c r="AH128" s="48">
        <f>AH90+AH123+AH121+AH98+AH99+AH101</f>
        <v>5</v>
      </c>
      <c r="AI128" s="48">
        <f>AI90+AI123+AI121+AI98+AI99+AI101</f>
        <v>25</v>
      </c>
      <c r="AJ128" s="48">
        <f>AJ90+AJ123+AJ121+AJ98+AJ99+AJ101</f>
        <v>3</v>
      </c>
      <c r="AK128" s="48"/>
      <c r="AL128" s="48"/>
      <c r="AM128" s="48"/>
      <c r="AN128" s="9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48">
        <f t="shared" ref="BB128:BG128" si="75">BB90+BB123+BB121+BB98+BB99+BB101</f>
        <v>10</v>
      </c>
      <c r="BC128" s="48">
        <f t="shared" si="75"/>
        <v>12</v>
      </c>
      <c r="BD128" s="48">
        <f t="shared" si="75"/>
        <v>14</v>
      </c>
      <c r="BE128" s="48">
        <f t="shared" si="75"/>
        <v>4</v>
      </c>
      <c r="BF128" s="48">
        <f t="shared" si="75"/>
        <v>2</v>
      </c>
      <c r="BG128" s="48">
        <f t="shared" si="75"/>
        <v>1</v>
      </c>
      <c r="BH128" s="48"/>
      <c r="BI128" s="48"/>
      <c r="BJ128" s="48"/>
      <c r="BK128" s="48"/>
      <c r="BL128" s="48"/>
      <c r="BM128" s="48"/>
      <c r="BN128" s="48"/>
      <c r="BO128" s="9"/>
      <c r="BP128" s="51"/>
      <c r="BQ128" s="51"/>
      <c r="BR128" s="51"/>
      <c r="BS128" s="51"/>
      <c r="BU128" s="48">
        <f>BU90+BU123+BU121+BU98+BU99+BU101</f>
        <v>16.939999999999998</v>
      </c>
      <c r="BV128" s="98">
        <f>BU128*D128</f>
        <v>0</v>
      </c>
    </row>
    <row r="129" spans="1:74">
      <c r="A129" s="416" t="s">
        <v>1028</v>
      </c>
      <c r="B129" s="19" t="s">
        <v>1032</v>
      </c>
      <c r="C129" s="19">
        <v>44</v>
      </c>
      <c r="D129" s="107">
        <f t="shared" ref="D129:D131" si="76">SUM(H129:V129)</f>
        <v>0</v>
      </c>
      <c r="E129" s="8">
        <v>865</v>
      </c>
      <c r="F129" s="8">
        <f t="shared" ref="F129:F131" si="77">D129*E129*(100-$D$4)/100</f>
        <v>0</v>
      </c>
      <c r="G129" s="9"/>
      <c r="H129" s="344"/>
      <c r="I129" s="326"/>
      <c r="J129" s="308"/>
      <c r="K129" s="327"/>
      <c r="L129" s="311"/>
      <c r="M129" s="331"/>
      <c r="N129" s="328"/>
      <c r="O129" s="135"/>
      <c r="P129" s="19"/>
      <c r="Q129" s="398"/>
      <c r="R129" s="329"/>
      <c r="S129" s="399"/>
      <c r="T129" s="400"/>
      <c r="U129" s="325"/>
      <c r="V129" s="401"/>
      <c r="W129" s="9"/>
      <c r="X129" s="20"/>
      <c r="Y129" s="48">
        <f t="shared" ref="Y129:Y130" si="78">AG129*$D129</f>
        <v>0</v>
      </c>
      <c r="Z129" s="20"/>
      <c r="AA129" s="20"/>
      <c r="AB129" s="20"/>
      <c r="AC129" s="20"/>
      <c r="AD129" s="20"/>
      <c r="AE129" s="20"/>
      <c r="AF129" s="48">
        <f>AF89+AF91+AF105+AF106+AF107+AF108+AF109+AF104</f>
        <v>10</v>
      </c>
      <c r="AG129" s="48">
        <f>AG89+AG91+AG105+AG106+AG107+AG108+AG109+AG104</f>
        <v>10</v>
      </c>
      <c r="AH129" s="48"/>
      <c r="AI129" s="48">
        <f>AI89+AI91+AI105+AI106+AI107+AI108+AI109+AI104</f>
        <v>10</v>
      </c>
      <c r="AJ129" s="48">
        <f>AJ89+AJ91+AJ105+AJ106+AJ107+AJ108+AJ109+AJ104</f>
        <v>10</v>
      </c>
      <c r="AK129" s="48">
        <f>AK89+AK91+AK105+AK106+AK107+AK108+AK109+AK104</f>
        <v>4</v>
      </c>
      <c r="AL129" s="48"/>
      <c r="AM129" s="48"/>
      <c r="AN129" s="9"/>
      <c r="AO129" s="48">
        <f>BB129*$D129</f>
        <v>0</v>
      </c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48">
        <f>BB89+BB91+BB105+BB106+BB107+BB108+BB109+BB104</f>
        <v>10</v>
      </c>
      <c r="BC129" s="48"/>
      <c r="BD129" s="48">
        <f t="shared" ref="BD129:BL129" si="79">BD89+BD91+BD105+BD106+BD107+BD108+BD109+BD104</f>
        <v>1</v>
      </c>
      <c r="BE129" s="48">
        <f t="shared" si="79"/>
        <v>2</v>
      </c>
      <c r="BF129" s="48">
        <f t="shared" si="79"/>
        <v>1</v>
      </c>
      <c r="BG129" s="48">
        <f t="shared" si="79"/>
        <v>3</v>
      </c>
      <c r="BH129" s="48">
        <f t="shared" si="79"/>
        <v>2</v>
      </c>
      <c r="BI129" s="48">
        <f t="shared" si="79"/>
        <v>1</v>
      </c>
      <c r="BJ129" s="48">
        <f t="shared" si="79"/>
        <v>4</v>
      </c>
      <c r="BK129" s="48">
        <f t="shared" si="79"/>
        <v>7</v>
      </c>
      <c r="BL129" s="48">
        <f t="shared" si="79"/>
        <v>3</v>
      </c>
      <c r="BM129" s="48"/>
      <c r="BN129" s="48"/>
      <c r="BO129" s="9"/>
      <c r="BP129" s="48">
        <f>BR129*$D129</f>
        <v>0</v>
      </c>
      <c r="BQ129" s="51"/>
      <c r="BR129" s="48">
        <f>BR89+BR91+BR105+BR106+BR107+BR108+BR109+BR104</f>
        <v>20</v>
      </c>
      <c r="BS129" s="51"/>
      <c r="BU129" s="48">
        <f>BU89+BU91+BU105+BU106+BU107+BU108+BU109+BU104</f>
        <v>18.8</v>
      </c>
      <c r="BV129" s="98">
        <f>BU129*D129</f>
        <v>0</v>
      </c>
    </row>
    <row r="130" spans="1:74">
      <c r="A130" s="410" t="s">
        <v>1029</v>
      </c>
      <c r="B130" s="241" t="s">
        <v>1032</v>
      </c>
      <c r="C130" s="241">
        <v>29</v>
      </c>
      <c r="D130" s="411">
        <f t="shared" si="76"/>
        <v>0</v>
      </c>
      <c r="E130" s="30">
        <v>370</v>
      </c>
      <c r="F130" s="30">
        <f t="shared" si="77"/>
        <v>0</v>
      </c>
      <c r="G130" s="9"/>
      <c r="H130" s="344"/>
      <c r="I130" s="326"/>
      <c r="J130" s="308"/>
      <c r="K130" s="327"/>
      <c r="L130" s="311"/>
      <c r="M130" s="331"/>
      <c r="N130" s="328"/>
      <c r="O130" s="135"/>
      <c r="P130" s="19"/>
      <c r="Q130" s="398"/>
      <c r="R130" s="329"/>
      <c r="S130" s="399"/>
      <c r="T130" s="400"/>
      <c r="U130" s="325"/>
      <c r="V130" s="401"/>
      <c r="W130" s="9"/>
      <c r="X130" s="20"/>
      <c r="Y130" s="48">
        <f t="shared" si="78"/>
        <v>0</v>
      </c>
      <c r="Z130" s="20"/>
      <c r="AA130" s="20"/>
      <c r="AB130" s="20"/>
      <c r="AC130" s="20"/>
      <c r="AD130" s="20"/>
      <c r="AE130" s="20"/>
      <c r="AF130" s="48">
        <f>AF89+AF119+AF120+AF114+AF115+AF113</f>
        <v>10</v>
      </c>
      <c r="AG130" s="48"/>
      <c r="AH130" s="48">
        <f>AH89+AH119+AH120+AH114+AH115+AH113</f>
        <v>10</v>
      </c>
      <c r="AI130" s="48"/>
      <c r="AJ130" s="48">
        <f>AJ89+AJ119+AJ120+AJ114+AJ115+AJ113</f>
        <v>5</v>
      </c>
      <c r="AK130" s="48">
        <f>AK89+AK119+AK120+AK114+AK115+AK113</f>
        <v>4</v>
      </c>
      <c r="AL130" s="48"/>
      <c r="AM130" s="48"/>
      <c r="AN130" s="9"/>
      <c r="AO130" s="48">
        <f>BB130*$D130</f>
        <v>0</v>
      </c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48"/>
      <c r="BC130" s="48">
        <f>BC89+BC119+BC120+BC114+BC115+BC113</f>
        <v>5</v>
      </c>
      <c r="BD130" s="48"/>
      <c r="BE130" s="48">
        <f>BE89+BE119+BE120+BE114+BE115+BE113</f>
        <v>1</v>
      </c>
      <c r="BF130" s="48">
        <f>BF89+BF119+BF120+BF114+BF115+BF113</f>
        <v>3</v>
      </c>
      <c r="BG130" s="48"/>
      <c r="BH130" s="48"/>
      <c r="BI130" s="48"/>
      <c r="BJ130" s="48"/>
      <c r="BK130" s="48"/>
      <c r="BL130" s="48"/>
      <c r="BM130" s="48"/>
      <c r="BN130" s="48"/>
      <c r="BO130" s="9"/>
      <c r="BP130" s="48">
        <f>BR130*$D130</f>
        <v>0</v>
      </c>
      <c r="BQ130" s="51"/>
      <c r="BR130" s="48">
        <f>BR89+BR119+BR120+BR114+BR115+BR113</f>
        <v>50</v>
      </c>
      <c r="BS130" s="51"/>
      <c r="BU130" s="48">
        <f>BU89+BU119+BU120+BU114+BU115+BU113</f>
        <v>6.8599999999999994</v>
      </c>
      <c r="BV130" s="98">
        <f t="shared" ref="BV130" si="80">BU130*D130</f>
        <v>0</v>
      </c>
    </row>
    <row r="131" spans="1:74">
      <c r="A131" s="357" t="s">
        <v>1044</v>
      </c>
      <c r="B131" s="19" t="s">
        <v>1032</v>
      </c>
      <c r="C131" s="19">
        <v>184</v>
      </c>
      <c r="D131" s="130">
        <f t="shared" si="76"/>
        <v>0</v>
      </c>
      <c r="E131" s="8">
        <v>3720</v>
      </c>
      <c r="F131" s="8">
        <f t="shared" si="77"/>
        <v>0</v>
      </c>
      <c r="G131" s="9"/>
      <c r="H131" s="344"/>
      <c r="I131" s="326"/>
      <c r="J131" s="308"/>
      <c r="K131" s="327"/>
      <c r="L131" s="311"/>
      <c r="M131" s="331"/>
      <c r="N131" s="328"/>
      <c r="O131" s="168"/>
      <c r="P131" s="19"/>
      <c r="Q131" s="398"/>
      <c r="R131" s="329"/>
      <c r="S131" s="399"/>
      <c r="T131" s="400"/>
      <c r="U131" s="325"/>
      <c r="V131" s="401"/>
      <c r="W131" s="9"/>
      <c r="X131" s="48">
        <f t="shared" ref="X131" si="81">AF131*$D131</f>
        <v>0</v>
      </c>
      <c r="Y131" s="48">
        <f t="shared" ref="Y131" si="82">AG131*$D131</f>
        <v>0</v>
      </c>
      <c r="Z131" s="48">
        <f t="shared" ref="Z131" si="83">AH131*$D131</f>
        <v>0</v>
      </c>
      <c r="AA131" s="48">
        <f t="shared" ref="AA131" si="84">AI131*$D131</f>
        <v>0</v>
      </c>
      <c r="AB131" s="48">
        <f t="shared" ref="AB131" si="85">AJ131*$D131</f>
        <v>0</v>
      </c>
      <c r="AC131" s="48">
        <f t="shared" ref="AC131" si="86">AK131*$D131</f>
        <v>0</v>
      </c>
      <c r="AD131" s="20"/>
      <c r="AE131" s="20"/>
      <c r="AF131" s="48">
        <f>SUM(AF89:AF123)</f>
        <v>10</v>
      </c>
      <c r="AG131" s="48">
        <f t="shared" ref="AG131:AK131" si="87">SUM(AG89:AG123)</f>
        <v>20</v>
      </c>
      <c r="AH131" s="48">
        <f t="shared" si="87"/>
        <v>60</v>
      </c>
      <c r="AI131" s="48">
        <f t="shared" si="87"/>
        <v>55</v>
      </c>
      <c r="AJ131" s="48">
        <f t="shared" si="87"/>
        <v>24</v>
      </c>
      <c r="AK131" s="48">
        <f t="shared" si="87"/>
        <v>15</v>
      </c>
      <c r="AL131" s="48"/>
      <c r="AM131" s="48"/>
      <c r="AN131" s="9"/>
      <c r="AO131" s="48">
        <f t="shared" ref="AO131:AY131" si="88">BB131*$D131</f>
        <v>0</v>
      </c>
      <c r="AP131" s="48">
        <f t="shared" si="88"/>
        <v>0</v>
      </c>
      <c r="AQ131" s="48">
        <f t="shared" si="88"/>
        <v>0</v>
      </c>
      <c r="AR131" s="48">
        <f t="shared" si="88"/>
        <v>0</v>
      </c>
      <c r="AS131" s="48">
        <f t="shared" si="88"/>
        <v>0</v>
      </c>
      <c r="AT131" s="48">
        <f t="shared" si="88"/>
        <v>0</v>
      </c>
      <c r="AU131" s="48">
        <f t="shared" si="88"/>
        <v>0</v>
      </c>
      <c r="AV131" s="48">
        <f t="shared" si="88"/>
        <v>0</v>
      </c>
      <c r="AW131" s="48">
        <f t="shared" si="88"/>
        <v>0</v>
      </c>
      <c r="AX131" s="48">
        <f t="shared" si="88"/>
        <v>0</v>
      </c>
      <c r="AY131" s="48">
        <f t="shared" si="88"/>
        <v>0</v>
      </c>
      <c r="AZ131" s="21"/>
      <c r="BA131" s="21"/>
      <c r="BB131" s="48">
        <f>SUM(BB89:BB123)</f>
        <v>20</v>
      </c>
      <c r="BC131" s="48">
        <f t="shared" ref="BC131:BL131" si="89">SUM(BC89:BC123)</f>
        <v>65</v>
      </c>
      <c r="BD131" s="48">
        <f t="shared" si="89"/>
        <v>33</v>
      </c>
      <c r="BE131" s="48">
        <f t="shared" si="89"/>
        <v>9</v>
      </c>
      <c r="BF131" s="48">
        <f t="shared" si="89"/>
        <v>10</v>
      </c>
      <c r="BG131" s="48">
        <f t="shared" si="89"/>
        <v>5</v>
      </c>
      <c r="BH131" s="48">
        <f t="shared" si="89"/>
        <v>4</v>
      </c>
      <c r="BI131" s="48">
        <f t="shared" si="89"/>
        <v>2</v>
      </c>
      <c r="BJ131" s="48">
        <f t="shared" si="89"/>
        <v>5</v>
      </c>
      <c r="BK131" s="48">
        <f t="shared" si="89"/>
        <v>8</v>
      </c>
      <c r="BL131" s="48">
        <f t="shared" si="89"/>
        <v>3</v>
      </c>
      <c r="BM131" s="48"/>
      <c r="BN131" s="48"/>
      <c r="BO131" s="9"/>
      <c r="BP131" s="48">
        <f>BR131*$D131</f>
        <v>0</v>
      </c>
      <c r="BQ131" s="51"/>
      <c r="BR131" s="48">
        <f>SUM(BR89:BR123)</f>
        <v>50</v>
      </c>
      <c r="BS131" s="51"/>
      <c r="BU131" s="98">
        <v>68.95</v>
      </c>
      <c r="BV131" s="98">
        <f>BU131*D131</f>
        <v>0</v>
      </c>
    </row>
    <row r="132" spans="1:74">
      <c r="F132" s="129">
        <f>SUM(F126:F131)</f>
        <v>0</v>
      </c>
      <c r="G132" s="3"/>
      <c r="H132" s="7">
        <f>SUM(H126:H131)</f>
        <v>0</v>
      </c>
      <c r="I132" s="7">
        <f t="shared" ref="I132:U132" si="90">SUM(I126:I131)</f>
        <v>0</v>
      </c>
      <c r="J132" s="7">
        <f t="shared" si="90"/>
        <v>0</v>
      </c>
      <c r="K132" s="7">
        <f t="shared" si="90"/>
        <v>0</v>
      </c>
      <c r="L132" s="7">
        <f t="shared" si="90"/>
        <v>0</v>
      </c>
      <c r="M132" s="7">
        <f t="shared" si="90"/>
        <v>0</v>
      </c>
      <c r="N132" s="7">
        <f t="shared" si="90"/>
        <v>0</v>
      </c>
      <c r="O132" s="7">
        <f t="shared" si="90"/>
        <v>0</v>
      </c>
      <c r="P132" s="7">
        <f t="shared" si="90"/>
        <v>0</v>
      </c>
      <c r="Q132" s="7">
        <f t="shared" si="90"/>
        <v>0</v>
      </c>
      <c r="R132" s="7">
        <f t="shared" si="90"/>
        <v>0</v>
      </c>
      <c r="S132" s="7">
        <f t="shared" si="90"/>
        <v>0</v>
      </c>
      <c r="T132" s="7">
        <f t="shared" si="90"/>
        <v>0</v>
      </c>
      <c r="U132" s="7">
        <f t="shared" si="90"/>
        <v>0</v>
      </c>
      <c r="V132" s="7">
        <f>SUM(V126:V131)</f>
        <v>0</v>
      </c>
      <c r="X132" s="7">
        <f>SUM(X126:X131)</f>
        <v>0</v>
      </c>
      <c r="Y132" s="7">
        <f t="shared" ref="Y132:AE132" si="91">SUM(Y126:Y131)</f>
        <v>0</v>
      </c>
      <c r="Z132" s="7">
        <f t="shared" si="91"/>
        <v>0</v>
      </c>
      <c r="AA132" s="7">
        <f t="shared" si="91"/>
        <v>0</v>
      </c>
      <c r="AB132" s="7">
        <f t="shared" si="91"/>
        <v>0</v>
      </c>
      <c r="AC132" s="7">
        <f t="shared" si="91"/>
        <v>0</v>
      </c>
      <c r="AD132" s="7">
        <f t="shared" si="91"/>
        <v>0</v>
      </c>
      <c r="AE132" s="7">
        <f t="shared" si="91"/>
        <v>0</v>
      </c>
      <c r="AO132" s="7">
        <f>SUM(AO126:AO131)</f>
        <v>0</v>
      </c>
      <c r="AP132" s="7">
        <f t="shared" ref="AP132:AZ132" si="92">SUM(AP126:AP131)</f>
        <v>0</v>
      </c>
      <c r="AQ132" s="7">
        <f t="shared" si="92"/>
        <v>0</v>
      </c>
      <c r="AR132" s="7">
        <f t="shared" si="92"/>
        <v>0</v>
      </c>
      <c r="AS132" s="7">
        <f t="shared" si="92"/>
        <v>0</v>
      </c>
      <c r="AT132" s="7">
        <f t="shared" si="92"/>
        <v>0</v>
      </c>
      <c r="AU132" s="7">
        <f t="shared" si="92"/>
        <v>0</v>
      </c>
      <c r="AV132" s="7">
        <f t="shared" si="92"/>
        <v>0</v>
      </c>
      <c r="AW132" s="7">
        <f t="shared" si="92"/>
        <v>0</v>
      </c>
      <c r="AX132" s="7">
        <f t="shared" si="92"/>
        <v>0</v>
      </c>
      <c r="AY132" s="7">
        <f t="shared" si="92"/>
        <v>0</v>
      </c>
      <c r="AZ132" s="7">
        <f t="shared" si="92"/>
        <v>0</v>
      </c>
      <c r="BA132" s="7">
        <f>SUM(BA126:BA131)</f>
        <v>0</v>
      </c>
      <c r="BP132" s="7">
        <f>SUM(BP126:BP131)</f>
        <v>0</v>
      </c>
      <c r="BQ132" s="7">
        <f>SUM(BQ126:BQ131)</f>
        <v>0</v>
      </c>
      <c r="BV132" s="99">
        <f>SUM(BV126:BV131)</f>
        <v>0</v>
      </c>
    </row>
  </sheetData>
  <mergeCells count="13">
    <mergeCell ref="A11:F11"/>
    <mergeCell ref="A87:F87"/>
    <mergeCell ref="A5:A6"/>
    <mergeCell ref="AO10:BA10"/>
    <mergeCell ref="BP10:BQ10"/>
    <mergeCell ref="B61:F61"/>
    <mergeCell ref="B17:F17"/>
    <mergeCell ref="X6:AA6"/>
    <mergeCell ref="BU10:BV10"/>
    <mergeCell ref="H1:K1"/>
    <mergeCell ref="H6:K6"/>
    <mergeCell ref="X10:AE10"/>
    <mergeCell ref="X1:AA1"/>
  </mergeCells>
  <phoneticPr fontId="26" type="noConversion"/>
  <hyperlinks>
    <hyperlink ref="A123" r:id="rId1" display="The Drop" xr:uid="{4312FD28-3D33-49DD-9613-FD190C5A4E34}"/>
    <hyperlink ref="A56" r:id="rId2" display="Mercy XXXL DT complete series" xr:uid="{0C6C7BB1-C535-40D7-BBCD-393DDFDDEFB7}"/>
    <hyperlink ref="A58" r:id="rId3" display="Mercy XXL DT complete series" xr:uid="{4E1D798A-49F2-45B2-B2DA-7643D6A12992}"/>
    <hyperlink ref="A14" r:id="rId4" xr:uid="{11C0FCE0-2E38-4E25-BB5B-4E9EC7889C76}"/>
    <hyperlink ref="A13" r:id="rId5" display="THE BLADE complete series" xr:uid="{BE05B712-0595-46BC-BFC4-5071B160D0DE}"/>
    <hyperlink ref="A15" r:id="rId6" display="ABYSS DT complete series" xr:uid="{B3545DA2-6FE0-457A-9629-D1E43B3A3032}"/>
    <hyperlink ref="A74" r:id="rId7" xr:uid="{3295985C-8C97-4BF3-8B5C-85EC6C92E87A}"/>
    <hyperlink ref="A75" r:id="rId8" xr:uid="{864D5190-E4FF-46D6-B460-3A82EA4D09C3}"/>
    <hyperlink ref="A76" r:id="rId9" xr:uid="{FC5B37A1-2874-45EF-B421-63322CA75181}"/>
    <hyperlink ref="A77" r:id="rId10" xr:uid="{B0929D49-84EA-41C6-96A4-1BD575B101F1}"/>
    <hyperlink ref="A78" r:id="rId11" xr:uid="{D2BD6D49-19CE-40BD-84F1-184F205C2775}"/>
    <hyperlink ref="A79" r:id="rId12" xr:uid="{792DEEC5-B410-410B-8490-33983BA94173}"/>
    <hyperlink ref="A80" r:id="rId13" xr:uid="{27D0560C-409F-4404-897F-E93354395E60}"/>
    <hyperlink ref="A81" r:id="rId14" xr:uid="{256234D9-80CF-4FB9-9B51-F606A65799D9}"/>
    <hyperlink ref="A82" r:id="rId15" xr:uid="{CE26977B-4B7E-4EC0-85DA-D88C041442AD}"/>
    <hyperlink ref="A83" r:id="rId16" xr:uid="{19588F87-0904-4EC8-904E-6C24EF490813}"/>
    <hyperlink ref="A84" r:id="rId17" xr:uid="{A1BC77C8-AB1A-456D-9E4F-B63E2B7796AC}"/>
    <hyperlink ref="A85" r:id="rId18" xr:uid="{2543E28F-E845-4E64-A44D-B29F92F22B79}"/>
    <hyperlink ref="A73" r:id="rId19" xr:uid="{F81ECF08-7463-43AA-AF2E-50F219AA8C5A}"/>
    <hyperlink ref="A89" r:id="rId20" xr:uid="{8EADB890-F784-430C-AD1E-558739CBF13A}"/>
    <hyperlink ref="A90" r:id="rId21" xr:uid="{C1A79CF5-283D-4664-9B93-31F2013341A5}"/>
    <hyperlink ref="A91" r:id="rId22" xr:uid="{4A6DB518-3B21-4565-9E8F-F1B7A1E7D5F5}"/>
    <hyperlink ref="A92" r:id="rId23" xr:uid="{74C6E75F-659B-4D8E-A230-CA9BC9A0E0BC}"/>
    <hyperlink ref="A93" r:id="rId24" xr:uid="{664A0085-BD24-4B37-9EE4-5A4C72EE8FDE}"/>
    <hyperlink ref="A94" r:id="rId25" xr:uid="{7D623EAB-99E4-4194-831C-3323C6B082D6}"/>
    <hyperlink ref="A43" r:id="rId26" display="MANTA XXXL1 DT" xr:uid="{E7692F89-C5E4-4AB3-A71D-0D37FE798846}"/>
    <hyperlink ref="A45" r:id="rId27" display="MANTA XXXL3 DT" xr:uid="{BD33334C-2041-44EC-9E93-5763150E866C}"/>
    <hyperlink ref="A46" r:id="rId28" display="MANTA XXXL4 DT" xr:uid="{17E0FFF1-6A8B-4EC5-BA2C-E9A49F489DF8}"/>
    <hyperlink ref="A47" r:id="rId29" display="MANTA XXXL5 DT" xr:uid="{786568B2-B243-41F4-9014-D421D7E97CC7}"/>
    <hyperlink ref="A48" r:id="rId30" display="MANTA XXXL6 DT" xr:uid="{F765B00E-E1F8-4EC8-8EDF-099C928D46A6}"/>
    <hyperlink ref="A49" r:id="rId31" display="MANTA Mega 7 DT" xr:uid="{4E39EA7F-B976-45DB-855B-86860A121DD9}"/>
    <hyperlink ref="A113" r:id="rId32" xr:uid="{B6B22677-F8AB-48A9-8C48-4F4B6410EBF7}"/>
    <hyperlink ref="A114" r:id="rId33" xr:uid="{BE88C287-AA79-4A94-80F7-AFB2078B6212}"/>
    <hyperlink ref="A112" r:id="rId34" xr:uid="{6F76D8A7-2F54-42A4-A7CE-8B94F30996A1}"/>
    <hyperlink ref="A111" r:id="rId35" xr:uid="{D5943ED3-D9CB-4F69-A1C6-9C51CE841200}"/>
    <hyperlink ref="A110" r:id="rId36" xr:uid="{ED3E4695-553E-4E67-98B4-C8920A4AFB22}"/>
    <hyperlink ref="A109" r:id="rId37" xr:uid="{C3B5AC46-2DD4-465C-808D-30A81280F830}"/>
    <hyperlink ref="A108" r:id="rId38" xr:uid="{F2838E84-9460-44C8-B915-2C5EB85E0FAF}"/>
    <hyperlink ref="A107" r:id="rId39" xr:uid="{DCA53CEF-70B2-4E34-939E-D978DE2E6F7A}"/>
    <hyperlink ref="A106" r:id="rId40" xr:uid="{19938364-C3CF-4F52-A1FC-C78B527F3111}"/>
    <hyperlink ref="A105" r:id="rId41" xr:uid="{F3BD5328-68BC-4056-958F-AB053F6F7D59}"/>
    <hyperlink ref="A104" r:id="rId42" xr:uid="{978E6885-9F58-441A-95C2-E50450958F3F}"/>
    <hyperlink ref="A103" r:id="rId43" xr:uid="{E9C0E187-4BE3-4ED1-9054-0F4EFFF81C24}"/>
    <hyperlink ref="A102" r:id="rId44" xr:uid="{342BD353-01FE-4135-8F55-A9B0D54ACC06}"/>
    <hyperlink ref="A101" r:id="rId45" xr:uid="{75A137EB-1D43-462E-A801-7264F2A887CD}"/>
    <hyperlink ref="A100" r:id="rId46" xr:uid="{B25552D1-F8E9-47AB-BCC8-30060AC6F08D}"/>
    <hyperlink ref="A99" r:id="rId47" xr:uid="{16B6DDC6-AF2F-430C-8873-7BE45BB1F198}"/>
    <hyperlink ref="A98" r:id="rId48" xr:uid="{6078B8EA-EF84-43DD-8C1D-638665667082}"/>
    <hyperlink ref="A97" r:id="rId49" xr:uid="{FA4F673A-25B3-435B-A4C8-74A47862E72F}"/>
    <hyperlink ref="A96" r:id="rId50" xr:uid="{18610707-156C-4249-AC62-938A4FF24558}"/>
    <hyperlink ref="A95" r:id="rId51" xr:uid="{F838EA8B-A059-4280-9FC1-659DFE59BED1}"/>
    <hyperlink ref="A118" r:id="rId52" xr:uid="{9EFDA6FD-80C0-43D3-806C-C9A677DCDF00}"/>
    <hyperlink ref="A117" r:id="rId53" xr:uid="{335D0DBB-A75F-4763-A466-4DED9AD0740F}"/>
    <hyperlink ref="A116" r:id="rId54" xr:uid="{607ED862-4243-4806-AA05-C8DE2BF593E7}"/>
    <hyperlink ref="A115" r:id="rId55" xr:uid="{6F0FFEF1-1E37-4EAD-B478-9EDFCAF75359}"/>
    <hyperlink ref="A129" r:id="rId56" xr:uid="{E8B58DF2-FC9F-43DA-B808-81F399BD0136}"/>
    <hyperlink ref="A127" r:id="rId57" xr:uid="{408B8267-676A-49A7-84A4-526778468B58}"/>
    <hyperlink ref="A126" r:id="rId58" xr:uid="{2DD48B51-99B7-4279-A63E-8901158FEECA}"/>
    <hyperlink ref="A33" r:id="rId59" xr:uid="{0EC872D0-A294-4F7B-8C4F-7DD77A8668E3}"/>
    <hyperlink ref="A32" r:id="rId60" xr:uid="{35553093-610D-4F90-BA9C-DD0F7FF93EEF}"/>
    <hyperlink ref="A31" r:id="rId61" xr:uid="{41B32088-3AD3-4331-88DA-DE1F2C6FF20E}"/>
    <hyperlink ref="A30" r:id="rId62" xr:uid="{85D5DE4B-C4CD-479E-A34F-8D084F8313CE}"/>
    <hyperlink ref="A29" r:id="rId63" xr:uid="{3E799E74-DD54-497A-9F7E-C1D3371CA624}"/>
    <hyperlink ref="A27" r:id="rId64" xr:uid="{03BC5033-5C0A-4D9E-AC9F-AFE128DC69BC}"/>
    <hyperlink ref="A34" r:id="rId65" xr:uid="{4D407064-EB81-4869-9CF8-1E759E85F10F}"/>
    <hyperlink ref="A28" r:id="rId66" xr:uid="{E61FCFC1-32BE-4971-ADD9-324E081A4855}"/>
    <hyperlink ref="A44" r:id="rId67" display="MANTA 2 DT" xr:uid="{5C442E55-287C-420D-9637-2B5CFDA7E347}"/>
  </hyperlinks>
  <pageMargins left="0.7" right="0.7" top="0.75" bottom="0.75" header="0.3" footer="0.3"/>
  <pageSetup paperSize="9" orientation="portrait" horizontalDpi="0" verticalDpi="0" r:id="rId68"/>
  <drawing r:id="rId6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7">
    <tabColor rgb="FFFF0000"/>
  </sheetPr>
  <dimension ref="A1:BT189"/>
  <sheetViews>
    <sheetView zoomScale="70" zoomScaleNormal="70" workbookViewId="0">
      <pane xSplit="1" ySplit="10" topLeftCell="B161" activePane="bottomRight" state="frozenSplit"/>
      <selection pane="topRight" activeCell="B12" sqref="B12:H62"/>
      <selection pane="bottomLeft" activeCell="B12" sqref="B12:B38"/>
      <selection pane="bottomRight" activeCell="D166" sqref="D166"/>
    </sheetView>
  </sheetViews>
  <sheetFormatPr baseColWidth="10" defaultRowHeight="15"/>
  <cols>
    <col min="1" max="1" width="45.7109375" bestFit="1" customWidth="1"/>
    <col min="2" max="2" width="33.5703125" bestFit="1" customWidth="1"/>
    <col min="3" max="3" width="18.7109375" bestFit="1" customWidth="1"/>
    <col min="4" max="4" width="16.42578125" bestFit="1" customWidth="1"/>
    <col min="5" max="5" width="22.5703125" bestFit="1" customWidth="1"/>
    <col min="6" max="6" width="17.28515625" bestFit="1" customWidth="1"/>
    <col min="7" max="7" width="4.42578125" customWidth="1"/>
    <col min="8" max="19" width="11.42578125" customWidth="1"/>
    <col min="20" max="22" width="11.42578125" hidden="1" customWidth="1"/>
    <col min="23" max="23" width="11.42578125" customWidth="1"/>
    <col min="24" max="28" width="8.7109375" customWidth="1"/>
    <col min="29" max="29" width="9.42578125" customWidth="1"/>
    <col min="30" max="30" width="6.5703125" bestFit="1" customWidth="1"/>
    <col min="31" max="31" width="3.7109375" hidden="1" customWidth="1"/>
    <col min="32" max="32" width="2.42578125" hidden="1" customWidth="1"/>
    <col min="33" max="33" width="2.7109375" hidden="1" customWidth="1"/>
    <col min="34" max="34" width="2.28515625" hidden="1" customWidth="1"/>
    <col min="35" max="35" width="3.7109375" hidden="1" customWidth="1"/>
    <col min="36" max="36" width="5.28515625" hidden="1" customWidth="1"/>
    <col min="37" max="37" width="6.5703125" hidden="1" customWidth="1"/>
    <col min="38" max="38" width="4.42578125" customWidth="1"/>
    <col min="39" max="50" width="8.7109375" customWidth="1"/>
    <col min="51" max="51" width="7.7109375" customWidth="1"/>
    <col min="52" max="58" width="7.7109375" hidden="1" customWidth="1"/>
    <col min="59" max="64" width="8.7109375" hidden="1" customWidth="1"/>
    <col min="65" max="65" width="4.42578125" customWidth="1"/>
    <col min="66" max="66" width="7.7109375" bestFit="1" customWidth="1"/>
    <col min="67" max="67" width="7.42578125" customWidth="1"/>
    <col min="68" max="69" width="7.7109375" hidden="1" customWidth="1"/>
    <col min="70" max="70" width="4.42578125" customWidth="1"/>
    <col min="71" max="71" width="8.28515625" bestFit="1" customWidth="1"/>
    <col min="72" max="72" width="13.28515625" customWidth="1"/>
  </cols>
  <sheetData>
    <row r="1" spans="1:72" s="1" customFormat="1" ht="20.100000000000001" customHeight="1">
      <c r="C1" s="41" t="s">
        <v>47</v>
      </c>
      <c r="D1" s="42" t="s">
        <v>254</v>
      </c>
      <c r="F1" s="9"/>
      <c r="H1" s="114" t="s">
        <v>238</v>
      </c>
      <c r="I1" s="114"/>
      <c r="J1" s="114"/>
      <c r="K1" s="114"/>
      <c r="L1" s="122"/>
      <c r="V1" s="9"/>
      <c r="X1" s="91" t="s">
        <v>70</v>
      </c>
      <c r="Y1" s="169"/>
      <c r="Z1" s="169"/>
      <c r="AA1" s="169"/>
      <c r="AB1" s="111">
        <f>BT63+BT71+BT85+BT108+BT118+BT132+BT138+BT146+BT157+BT163+BT169+BT177+BT183+BT189</f>
        <v>0</v>
      </c>
      <c r="AC1" s="9"/>
      <c r="AE1" s="9"/>
      <c r="AF1" s="9"/>
      <c r="AG1" s="9"/>
      <c r="AH1" s="9"/>
      <c r="AI1" s="9"/>
      <c r="AJ1" s="9"/>
      <c r="AK1" s="9"/>
      <c r="BL1" s="9"/>
    </row>
    <row r="2" spans="1:72" s="1" customFormat="1" ht="20.25">
      <c r="A2" s="43" t="s">
        <v>41</v>
      </c>
      <c r="B2" s="43"/>
      <c r="C2" s="50">
        <f>F63+F71+F85+F108+F118+F132+F138+F146+F157+F163+F169+F177+F183+F189</f>
        <v>0</v>
      </c>
      <c r="D2" s="81">
        <f>AVERAGE(D3:D4)</f>
        <v>0</v>
      </c>
      <c r="F2" s="9"/>
      <c r="H2" s="35" t="s">
        <v>61</v>
      </c>
      <c r="I2" s="35" t="s">
        <v>20</v>
      </c>
      <c r="J2" s="35" t="s">
        <v>21</v>
      </c>
      <c r="K2" s="35" t="s">
        <v>22</v>
      </c>
      <c r="L2" s="35" t="s">
        <v>23</v>
      </c>
      <c r="M2" s="35" t="s">
        <v>6</v>
      </c>
      <c r="N2" s="35" t="s">
        <v>24</v>
      </c>
      <c r="O2" s="24" t="s">
        <v>62</v>
      </c>
      <c r="V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BL2" s="9"/>
    </row>
    <row r="3" spans="1:72" s="1" customFormat="1" ht="19.5" customHeight="1">
      <c r="A3" s="40"/>
      <c r="B3" s="40"/>
      <c r="C3" s="40"/>
      <c r="D3" s="81">
        <v>0</v>
      </c>
      <c r="E3" s="1" t="s">
        <v>931</v>
      </c>
      <c r="G3" s="9"/>
      <c r="H3" s="147">
        <f>X71+X85+X108+X132+X118+X63+X138+X146+X157+X163+X169+X177+X183+X189</f>
        <v>0</v>
      </c>
      <c r="I3" s="147">
        <f t="shared" ref="I3:L3" si="0">Y71+Y85+Y108+Y132+Y118+Y63+Y138+Y146+Y157+Y163+Y169+Y177+Y183+Y189</f>
        <v>0</v>
      </c>
      <c r="J3" s="147">
        <f t="shared" si="0"/>
        <v>0</v>
      </c>
      <c r="K3" s="147">
        <f t="shared" si="0"/>
        <v>0</v>
      </c>
      <c r="L3" s="147">
        <f t="shared" si="0"/>
        <v>0</v>
      </c>
      <c r="M3" s="147">
        <f>AC71+AC85+AC108+AC132+AC118+AC63+AC138+AC146+AC157+AC163+AC169+AC177+AC183+AC189</f>
        <v>0</v>
      </c>
      <c r="N3" s="21"/>
      <c r="O3" s="85">
        <f>SUM(H3:N3)</f>
        <v>0</v>
      </c>
      <c r="W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BM3" s="9"/>
    </row>
    <row r="4" spans="1:72" s="1" customFormat="1" ht="19.5" customHeight="1">
      <c r="A4" s="40"/>
      <c r="B4" s="40"/>
      <c r="C4" s="40"/>
      <c r="D4" s="81">
        <v>0</v>
      </c>
      <c r="E4" s="249" t="s">
        <v>498</v>
      </c>
      <c r="G4" s="9"/>
      <c r="H4" s="46"/>
      <c r="I4" s="46"/>
      <c r="J4" s="46"/>
      <c r="K4" s="46"/>
      <c r="L4" s="46"/>
      <c r="M4" s="46"/>
      <c r="N4" s="46"/>
      <c r="W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BM4" s="9"/>
    </row>
    <row r="5" spans="1:72" s="1" customFormat="1" ht="19.5" customHeight="1">
      <c r="A5" s="524" t="s">
        <v>951</v>
      </c>
      <c r="B5" s="40"/>
      <c r="C5" s="40"/>
      <c r="D5" s="64"/>
      <c r="E5" s="33"/>
      <c r="F5" s="33"/>
      <c r="G5" s="9"/>
      <c r="H5" s="33"/>
      <c r="I5" s="33"/>
      <c r="W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BM5" s="9"/>
    </row>
    <row r="6" spans="1:72" s="1" customFormat="1" ht="19.5" customHeight="1">
      <c r="A6" s="524"/>
      <c r="B6" s="40"/>
      <c r="C6" s="40"/>
      <c r="D6" s="40"/>
      <c r="E6" s="33"/>
      <c r="G6" s="9"/>
      <c r="H6" s="475" t="s">
        <v>779</v>
      </c>
      <c r="I6" s="475"/>
      <c r="J6" s="475"/>
      <c r="K6" s="475"/>
      <c r="L6" s="475"/>
      <c r="R6" s="9"/>
      <c r="S6" s="9"/>
      <c r="V6" s="9"/>
      <c r="W6" s="9"/>
      <c r="X6" s="173" t="s">
        <v>780</v>
      </c>
      <c r="Y6" s="173"/>
      <c r="Z6" s="173"/>
      <c r="AA6" s="173"/>
      <c r="AB6" s="9"/>
      <c r="AD6" s="75"/>
      <c r="AE6" s="9"/>
      <c r="AF6" s="9"/>
      <c r="AG6" s="9"/>
      <c r="AH6" s="9"/>
      <c r="AI6" s="9"/>
      <c r="AJ6" s="9"/>
      <c r="AK6" s="9"/>
      <c r="AL6" s="9"/>
      <c r="BM6" s="9"/>
    </row>
    <row r="7" spans="1:72" s="1" customFormat="1" ht="19.5" customHeight="1">
      <c r="A7" s="40"/>
      <c r="B7" s="40"/>
      <c r="C7" s="40"/>
      <c r="D7" s="40"/>
      <c r="E7" s="33"/>
      <c r="H7" s="86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24" t="s">
        <v>62</v>
      </c>
      <c r="X7" s="82" t="s">
        <v>50</v>
      </c>
      <c r="Y7" s="71" t="s">
        <v>52</v>
      </c>
      <c r="Z7" s="67" t="s">
        <v>62</v>
      </c>
      <c r="AA7" s="70"/>
      <c r="AB7" s="9"/>
      <c r="AC7" s="9"/>
      <c r="AD7" s="9"/>
      <c r="AE7" s="9"/>
      <c r="AF7" s="9"/>
      <c r="AG7" s="9"/>
      <c r="AH7" s="9"/>
    </row>
    <row r="8" spans="1:72" s="1" customFormat="1" ht="19.5" customHeight="1">
      <c r="A8" s="250" t="s">
        <v>512</v>
      </c>
      <c r="B8" s="40"/>
      <c r="C8" s="40"/>
      <c r="D8" s="40"/>
      <c r="E8" s="33"/>
      <c r="F8" s="33"/>
      <c r="H8" s="37">
        <v>0</v>
      </c>
      <c r="I8" s="37">
        <v>0</v>
      </c>
      <c r="J8" s="37">
        <v>0</v>
      </c>
      <c r="K8" s="37">
        <v>0</v>
      </c>
      <c r="L8" s="37">
        <v>0</v>
      </c>
      <c r="M8" s="37">
        <v>0</v>
      </c>
      <c r="N8" s="37">
        <v>0</v>
      </c>
      <c r="O8" s="37">
        <v>0</v>
      </c>
      <c r="P8" s="37">
        <v>0</v>
      </c>
      <c r="Q8" s="37">
        <v>0</v>
      </c>
      <c r="R8" s="37">
        <v>0</v>
      </c>
      <c r="S8" s="97">
        <f>SUM(H8:R8)</f>
        <v>0</v>
      </c>
      <c r="X8" s="141">
        <v>0</v>
      </c>
      <c r="Y8" s="240">
        <f>BO63+BO85+BO108+O118+BO132+BO138+BO146+BO157+BO71+BO163+BO169+BO177+BO183+BO189+BO118</f>
        <v>0</v>
      </c>
      <c r="Z8" s="85">
        <f>SUM(X8:Y8)</f>
        <v>0</v>
      </c>
      <c r="AA8" s="9"/>
      <c r="AB8" s="9"/>
      <c r="AC8" s="9"/>
      <c r="AD8" s="9"/>
      <c r="AE8" s="9"/>
      <c r="AF8" s="9"/>
      <c r="AG8" s="9"/>
      <c r="AH8" s="9"/>
    </row>
    <row r="9" spans="1:72" s="1" customFormat="1" ht="12" customHeight="1">
      <c r="A9" s="40"/>
      <c r="B9" s="40"/>
      <c r="G9" s="9"/>
      <c r="P9" s="2"/>
      <c r="W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BM9" s="9"/>
    </row>
    <row r="10" spans="1:72" s="1" customFormat="1" ht="117.75" customHeight="1">
      <c r="A10" s="220"/>
      <c r="B10" s="142" t="s">
        <v>210</v>
      </c>
      <c r="C10" s="38" t="s">
        <v>1061</v>
      </c>
      <c r="D10" s="38" t="s">
        <v>31</v>
      </c>
      <c r="E10" s="38" t="s">
        <v>32</v>
      </c>
      <c r="F10" s="38" t="s">
        <v>33</v>
      </c>
      <c r="G10" s="9"/>
      <c r="H10" s="381" t="s">
        <v>932</v>
      </c>
      <c r="I10" s="382" t="s">
        <v>247</v>
      </c>
      <c r="J10" s="383" t="s">
        <v>371</v>
      </c>
      <c r="K10" s="384" t="s">
        <v>44</v>
      </c>
      <c r="L10" s="385" t="s">
        <v>45</v>
      </c>
      <c r="M10" s="386" t="s">
        <v>933</v>
      </c>
      <c r="N10" s="387" t="s">
        <v>736</v>
      </c>
      <c r="O10" s="388" t="s">
        <v>934</v>
      </c>
      <c r="P10" s="389" t="s">
        <v>202</v>
      </c>
      <c r="Q10" s="390" t="s">
        <v>156</v>
      </c>
      <c r="R10" s="391" t="s">
        <v>746</v>
      </c>
      <c r="S10" s="21"/>
      <c r="T10" s="21"/>
      <c r="U10" s="21"/>
      <c r="V10" s="21"/>
      <c r="W10" s="9"/>
      <c r="X10" s="476" t="s">
        <v>34</v>
      </c>
      <c r="Y10" s="477"/>
      <c r="Z10" s="477"/>
      <c r="AA10" s="477"/>
      <c r="AB10" s="477"/>
      <c r="AC10" s="477"/>
      <c r="AD10" s="478"/>
      <c r="AE10" s="36"/>
      <c r="AF10" s="9"/>
      <c r="AG10" s="9"/>
      <c r="AH10" s="9"/>
      <c r="AI10" s="9"/>
      <c r="AJ10" s="9"/>
      <c r="AK10" s="9"/>
      <c r="AL10" s="9"/>
      <c r="AM10" s="489" t="s">
        <v>59</v>
      </c>
      <c r="AN10" s="490"/>
      <c r="AO10" s="490"/>
      <c r="AP10" s="490"/>
      <c r="AQ10" s="490"/>
      <c r="AR10" s="490"/>
      <c r="AS10" s="490"/>
      <c r="AT10" s="490"/>
      <c r="AU10" s="490"/>
      <c r="AV10" s="490"/>
      <c r="AW10" s="490"/>
      <c r="AX10" s="490"/>
      <c r="AY10" s="490"/>
      <c r="BM10" s="9"/>
      <c r="BN10" s="479" t="s">
        <v>65</v>
      </c>
      <c r="BO10" s="480"/>
      <c r="BS10" s="473" t="s">
        <v>67</v>
      </c>
      <c r="BT10" s="473"/>
    </row>
    <row r="11" spans="1:72" s="1" customFormat="1" ht="20.100000000000001" customHeight="1">
      <c r="A11" s="215" t="s">
        <v>417</v>
      </c>
      <c r="C11" s="16"/>
      <c r="D11" s="16"/>
      <c r="E11" s="12"/>
      <c r="F11" s="12"/>
      <c r="G11" s="3"/>
      <c r="H11" s="16"/>
      <c r="I11" s="16"/>
      <c r="J11" s="16"/>
      <c r="K11" s="16"/>
      <c r="L11" s="16"/>
      <c r="M11" s="16"/>
      <c r="N11" s="16"/>
      <c r="O11" s="16"/>
      <c r="P11" s="77"/>
      <c r="Q11" s="77"/>
      <c r="R11" s="77"/>
      <c r="S11" s="16"/>
      <c r="T11" s="16"/>
      <c r="U11" s="16"/>
      <c r="V11" s="16"/>
      <c r="W11" s="3"/>
      <c r="X11" s="6" t="s">
        <v>61</v>
      </c>
      <c r="Y11" s="6" t="s">
        <v>20</v>
      </c>
      <c r="Z11" s="6" t="s">
        <v>21</v>
      </c>
      <c r="AA11" s="6" t="s">
        <v>22</v>
      </c>
      <c r="AB11" s="6" t="s">
        <v>23</v>
      </c>
      <c r="AC11" s="6" t="s">
        <v>6</v>
      </c>
      <c r="AD11" s="6" t="s">
        <v>24</v>
      </c>
      <c r="AE11" s="13" t="s">
        <v>61</v>
      </c>
      <c r="AF11" s="13" t="s">
        <v>20</v>
      </c>
      <c r="AG11" s="13" t="s">
        <v>21</v>
      </c>
      <c r="AH11" s="13" t="s">
        <v>22</v>
      </c>
      <c r="AI11" s="13" t="s">
        <v>23</v>
      </c>
      <c r="AJ11" s="13" t="s">
        <v>6</v>
      </c>
      <c r="AK11" s="13" t="s">
        <v>24</v>
      </c>
      <c r="AL11" s="3"/>
      <c r="AM11" s="6" t="s">
        <v>48</v>
      </c>
      <c r="AN11" s="84" t="s">
        <v>49</v>
      </c>
      <c r="AO11" s="84" t="s">
        <v>50</v>
      </c>
      <c r="AP11" s="84" t="s">
        <v>51</v>
      </c>
      <c r="AQ11" s="84" t="s">
        <v>52</v>
      </c>
      <c r="AR11" s="84" t="s">
        <v>53</v>
      </c>
      <c r="AS11" s="84" t="s">
        <v>54</v>
      </c>
      <c r="AT11" s="84" t="s">
        <v>55</v>
      </c>
      <c r="AU11" s="84" t="s">
        <v>56</v>
      </c>
      <c r="AV11" s="84" t="s">
        <v>57</v>
      </c>
      <c r="AW11" s="84" t="s">
        <v>58</v>
      </c>
      <c r="AX11" s="84" t="s">
        <v>239</v>
      </c>
      <c r="AY11" s="84" t="s">
        <v>240</v>
      </c>
      <c r="AZ11" s="13" t="s">
        <v>48</v>
      </c>
      <c r="BA11" s="13" t="s">
        <v>49</v>
      </c>
      <c r="BB11" s="13" t="s">
        <v>50</v>
      </c>
      <c r="BC11" s="13" t="s">
        <v>51</v>
      </c>
      <c r="BD11" s="13" t="s">
        <v>52</v>
      </c>
      <c r="BE11" s="13" t="s">
        <v>53</v>
      </c>
      <c r="BF11" s="13" t="s">
        <v>54</v>
      </c>
      <c r="BG11" s="13" t="s">
        <v>55</v>
      </c>
      <c r="BH11" s="13" t="s">
        <v>56</v>
      </c>
      <c r="BI11" s="13" t="s">
        <v>57</v>
      </c>
      <c r="BJ11" s="13" t="s">
        <v>58</v>
      </c>
      <c r="BK11" s="13" t="s">
        <v>239</v>
      </c>
      <c r="BL11" s="13" t="s">
        <v>240</v>
      </c>
      <c r="BM11" s="3"/>
      <c r="BN11" s="73" t="s">
        <v>50</v>
      </c>
      <c r="BO11" s="73" t="s">
        <v>52</v>
      </c>
      <c r="BP11" s="39" t="s">
        <v>50</v>
      </c>
      <c r="BQ11" s="39" t="s">
        <v>52</v>
      </c>
      <c r="BS11" s="73" t="s">
        <v>68</v>
      </c>
      <c r="BT11" s="73" t="s">
        <v>69</v>
      </c>
    </row>
    <row r="12" spans="1:72" s="1" customFormat="1" ht="20.100000000000001" customHeight="1">
      <c r="A12" s="266" t="s">
        <v>307</v>
      </c>
      <c r="B12" s="19" t="s">
        <v>228</v>
      </c>
      <c r="C12" s="19">
        <v>5</v>
      </c>
      <c r="D12" s="107">
        <f t="shared" ref="D12:D16" si="1">SUM(H12:V12)</f>
        <v>0</v>
      </c>
      <c r="E12" s="19">
        <v>200</v>
      </c>
      <c r="F12" s="8">
        <f>D12*E12*(100-$D$4)/100</f>
        <v>0</v>
      </c>
      <c r="G12" s="9"/>
      <c r="H12" s="344"/>
      <c r="I12" s="326"/>
      <c r="J12" s="308"/>
      <c r="K12" s="327"/>
      <c r="L12" s="289"/>
      <c r="M12" s="376"/>
      <c r="N12" s="328"/>
      <c r="O12" s="379"/>
      <c r="P12" s="139"/>
      <c r="Q12" s="157"/>
      <c r="R12" s="380"/>
      <c r="S12" s="21"/>
      <c r="T12" s="21"/>
      <c r="U12" s="21"/>
      <c r="V12" s="21"/>
      <c r="W12" s="9"/>
      <c r="X12" s="20"/>
      <c r="Y12" s="48">
        <f>AF12*$D12</f>
        <v>0</v>
      </c>
      <c r="Z12" s="148"/>
      <c r="AA12" s="148"/>
      <c r="AB12" s="148"/>
      <c r="AC12" s="148"/>
      <c r="AD12" s="148"/>
      <c r="AE12" s="20"/>
      <c r="AF12" s="48">
        <v>5</v>
      </c>
      <c r="AG12" s="21"/>
      <c r="AH12" s="21"/>
      <c r="AI12" s="21"/>
      <c r="AJ12" s="21"/>
      <c r="AK12" s="20"/>
      <c r="AL12" s="9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48"/>
      <c r="BA12" s="48"/>
      <c r="BB12" s="48"/>
      <c r="BC12" s="48"/>
      <c r="BD12" s="48"/>
      <c r="BE12" s="48"/>
      <c r="BF12" s="48"/>
      <c r="BG12" s="48"/>
      <c r="BH12" s="48"/>
      <c r="BI12" s="48"/>
      <c r="BJ12" s="48"/>
      <c r="BK12" s="48"/>
      <c r="BL12" s="48"/>
      <c r="BM12" s="9"/>
      <c r="BN12" s="51"/>
      <c r="BO12" s="74">
        <f t="shared" ref="BO12:BO16" si="2">BQ12*D12</f>
        <v>0</v>
      </c>
      <c r="BP12" s="51"/>
      <c r="BQ12" s="74">
        <v>15</v>
      </c>
      <c r="BS12" s="98">
        <v>1.5</v>
      </c>
      <c r="BT12" s="98">
        <f t="shared" ref="BT12:BT16" si="3">BS12*D12</f>
        <v>0</v>
      </c>
    </row>
    <row r="13" spans="1:72" s="1" customFormat="1" ht="20.100000000000001" customHeight="1">
      <c r="A13" s="266" t="s">
        <v>308</v>
      </c>
      <c r="B13" s="19" t="s">
        <v>228</v>
      </c>
      <c r="C13" s="19">
        <v>5</v>
      </c>
      <c r="D13" s="107">
        <f t="shared" si="1"/>
        <v>0</v>
      </c>
      <c r="E13" s="19">
        <v>200</v>
      </c>
      <c r="F13" s="8">
        <f>D13*E13*(100-$D$4)/100</f>
        <v>0</v>
      </c>
      <c r="G13" s="9"/>
      <c r="H13" s="344"/>
      <c r="I13" s="326"/>
      <c r="J13" s="308"/>
      <c r="K13" s="327"/>
      <c r="L13" s="289"/>
      <c r="M13" s="376"/>
      <c r="N13" s="328"/>
      <c r="O13" s="379"/>
      <c r="P13" s="139"/>
      <c r="Q13" s="157"/>
      <c r="R13" s="380"/>
      <c r="S13" s="21"/>
      <c r="T13" s="21"/>
      <c r="U13" s="21"/>
      <c r="V13" s="21"/>
      <c r="W13" s="9"/>
      <c r="X13" s="20"/>
      <c r="Y13" s="48">
        <f t="shared" ref="Y13:AA22" si="4">AF13*$D13</f>
        <v>0</v>
      </c>
      <c r="Z13" s="148"/>
      <c r="AA13" s="148"/>
      <c r="AB13" s="148"/>
      <c r="AC13" s="148"/>
      <c r="AD13" s="148"/>
      <c r="AE13" s="20"/>
      <c r="AF13" s="48">
        <v>5</v>
      </c>
      <c r="AG13" s="21"/>
      <c r="AH13" s="21"/>
      <c r="AI13" s="21"/>
      <c r="AJ13" s="21"/>
      <c r="AK13" s="20"/>
      <c r="AL13" s="9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9"/>
      <c r="BN13" s="51"/>
      <c r="BO13" s="74">
        <f t="shared" si="2"/>
        <v>0</v>
      </c>
      <c r="BP13" s="51"/>
      <c r="BQ13" s="74">
        <v>15</v>
      </c>
      <c r="BS13" s="98">
        <v>1.5</v>
      </c>
      <c r="BT13" s="98">
        <f t="shared" si="3"/>
        <v>0</v>
      </c>
    </row>
    <row r="14" spans="1:72" s="1" customFormat="1" ht="20.100000000000001" customHeight="1">
      <c r="A14" s="266" t="s">
        <v>273</v>
      </c>
      <c r="B14" s="230" t="s">
        <v>231</v>
      </c>
      <c r="C14" s="19">
        <v>1</v>
      </c>
      <c r="D14" s="107">
        <f t="shared" si="1"/>
        <v>0</v>
      </c>
      <c r="E14" s="19">
        <v>170</v>
      </c>
      <c r="F14" s="8">
        <f>D14*E14*(100-$D$4)/100</f>
        <v>0</v>
      </c>
      <c r="G14" s="9"/>
      <c r="H14" s="344"/>
      <c r="I14" s="326"/>
      <c r="J14" s="308"/>
      <c r="K14" s="327"/>
      <c r="L14" s="289"/>
      <c r="M14" s="376"/>
      <c r="N14" s="328"/>
      <c r="O14" s="379"/>
      <c r="P14" s="139"/>
      <c r="Q14" s="157"/>
      <c r="R14" s="380"/>
      <c r="S14" s="21"/>
      <c r="T14" s="21"/>
      <c r="U14" s="21"/>
      <c r="V14" s="21"/>
      <c r="W14" s="9"/>
      <c r="X14" s="20"/>
      <c r="Y14" s="20"/>
      <c r="Z14" s="20"/>
      <c r="AA14" s="48">
        <f t="shared" si="4"/>
        <v>0</v>
      </c>
      <c r="AB14" s="148"/>
      <c r="AC14" s="148"/>
      <c r="AD14" s="148"/>
      <c r="AE14" s="20"/>
      <c r="AF14" s="20"/>
      <c r="AG14" s="20"/>
      <c r="AH14" s="48">
        <v>1</v>
      </c>
      <c r="AI14" s="21"/>
      <c r="AJ14" s="21"/>
      <c r="AK14" s="20"/>
      <c r="AL14" s="9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9"/>
      <c r="BN14" s="51"/>
      <c r="BO14" s="74">
        <f t="shared" si="2"/>
        <v>0</v>
      </c>
      <c r="BP14" s="51"/>
      <c r="BQ14" s="74">
        <v>5</v>
      </c>
      <c r="BS14" s="98">
        <v>4.2</v>
      </c>
      <c r="BT14" s="98">
        <f t="shared" si="3"/>
        <v>0</v>
      </c>
    </row>
    <row r="15" spans="1:72" s="1" customFormat="1" ht="20.100000000000001" customHeight="1">
      <c r="A15" s="266" t="s">
        <v>274</v>
      </c>
      <c r="B15" s="230" t="s">
        <v>231</v>
      </c>
      <c r="C15" s="19">
        <v>1</v>
      </c>
      <c r="D15" s="107">
        <f t="shared" si="1"/>
        <v>0</v>
      </c>
      <c r="E15" s="19">
        <v>155</v>
      </c>
      <c r="F15" s="8">
        <f>D15*E15*(100-$D$4)/100</f>
        <v>0</v>
      </c>
      <c r="G15" s="9"/>
      <c r="H15" s="344"/>
      <c r="I15" s="326"/>
      <c r="J15" s="308"/>
      <c r="K15" s="327"/>
      <c r="L15" s="289"/>
      <c r="M15" s="376"/>
      <c r="N15" s="328"/>
      <c r="O15" s="379"/>
      <c r="P15" s="139"/>
      <c r="Q15" s="157"/>
      <c r="R15" s="380"/>
      <c r="S15" s="21"/>
      <c r="T15" s="21"/>
      <c r="U15" s="21"/>
      <c r="V15" s="21"/>
      <c r="W15" s="9"/>
      <c r="X15" s="20"/>
      <c r="Y15" s="20"/>
      <c r="Z15" s="20"/>
      <c r="AA15" s="48">
        <f t="shared" si="4"/>
        <v>0</v>
      </c>
      <c r="AB15" s="148"/>
      <c r="AC15" s="148"/>
      <c r="AD15" s="148"/>
      <c r="AE15" s="20"/>
      <c r="AF15" s="20"/>
      <c r="AG15" s="20"/>
      <c r="AH15" s="48">
        <v>1</v>
      </c>
      <c r="AI15" s="21"/>
      <c r="AJ15" s="21"/>
      <c r="AK15" s="20"/>
      <c r="AL15" s="9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  <c r="AY15" s="21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9"/>
      <c r="BN15" s="51"/>
      <c r="BO15" s="74">
        <f t="shared" si="2"/>
        <v>0</v>
      </c>
      <c r="BP15" s="51"/>
      <c r="BQ15" s="74">
        <v>5</v>
      </c>
      <c r="BS15" s="98">
        <v>3.8</v>
      </c>
      <c r="BT15" s="98">
        <f t="shared" si="3"/>
        <v>0</v>
      </c>
    </row>
    <row r="16" spans="1:72" s="1" customFormat="1" ht="20.100000000000001" customHeight="1">
      <c r="A16" s="266" t="s">
        <v>275</v>
      </c>
      <c r="B16" s="230" t="s">
        <v>231</v>
      </c>
      <c r="C16" s="19">
        <v>1</v>
      </c>
      <c r="D16" s="107">
        <f t="shared" si="1"/>
        <v>0</v>
      </c>
      <c r="E16" s="19">
        <v>145</v>
      </c>
      <c r="F16" s="8">
        <f>D16*E16*(100-$D$4)/100</f>
        <v>0</v>
      </c>
      <c r="G16" s="9"/>
      <c r="H16" s="344"/>
      <c r="I16" s="326"/>
      <c r="J16" s="308"/>
      <c r="K16" s="327"/>
      <c r="L16" s="289"/>
      <c r="M16" s="376"/>
      <c r="N16" s="328"/>
      <c r="O16" s="379"/>
      <c r="P16" s="139"/>
      <c r="Q16" s="157"/>
      <c r="R16" s="380"/>
      <c r="S16" s="21"/>
      <c r="T16" s="21"/>
      <c r="U16" s="21"/>
      <c r="V16" s="21"/>
      <c r="W16" s="9"/>
      <c r="X16" s="20"/>
      <c r="Y16" s="20"/>
      <c r="Z16" s="20"/>
      <c r="AA16" s="48">
        <f t="shared" si="4"/>
        <v>0</v>
      </c>
      <c r="AB16" s="148"/>
      <c r="AC16" s="148"/>
      <c r="AD16" s="148"/>
      <c r="AE16" s="20"/>
      <c r="AF16" s="20"/>
      <c r="AG16" s="20"/>
      <c r="AH16" s="48">
        <v>1</v>
      </c>
      <c r="AI16" s="21"/>
      <c r="AJ16" s="21"/>
      <c r="AK16" s="20"/>
      <c r="AL16" s="9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9"/>
      <c r="BN16" s="51"/>
      <c r="BO16" s="74">
        <f t="shared" si="2"/>
        <v>0</v>
      </c>
      <c r="BP16" s="51"/>
      <c r="BQ16" s="74">
        <v>7</v>
      </c>
      <c r="BS16" s="98">
        <v>3</v>
      </c>
      <c r="BT16" s="98">
        <f t="shared" si="3"/>
        <v>0</v>
      </c>
    </row>
    <row r="17" spans="1:72" s="1" customFormat="1" ht="20.100000000000001" customHeight="1">
      <c r="A17" s="266" t="s">
        <v>112</v>
      </c>
      <c r="B17" s="19" t="s">
        <v>80</v>
      </c>
      <c r="C17" s="19">
        <v>1</v>
      </c>
      <c r="D17" s="107">
        <f>SUM(H17:V17)</f>
        <v>0</v>
      </c>
      <c r="E17" s="19">
        <v>45</v>
      </c>
      <c r="F17" s="8">
        <f t="shared" ref="F17:F45" si="5">D17*E17*(100-$D$3)/100</f>
        <v>0</v>
      </c>
      <c r="G17" s="9"/>
      <c r="H17" s="344"/>
      <c r="I17" s="326"/>
      <c r="J17" s="308"/>
      <c r="K17" s="327"/>
      <c r="L17" s="289"/>
      <c r="M17" s="376"/>
      <c r="N17" s="328"/>
      <c r="O17" s="379"/>
      <c r="P17" s="139"/>
      <c r="Q17" s="157"/>
      <c r="R17" s="380"/>
      <c r="S17" s="21"/>
      <c r="T17" s="21"/>
      <c r="U17" s="21"/>
      <c r="V17" s="21"/>
      <c r="W17" s="9"/>
      <c r="X17" s="20"/>
      <c r="Y17" s="48">
        <f t="shared" si="4"/>
        <v>0</v>
      </c>
      <c r="Z17" s="20"/>
      <c r="AA17" s="148"/>
      <c r="AB17" s="148"/>
      <c r="AC17" s="148"/>
      <c r="AD17" s="148"/>
      <c r="AE17" s="20"/>
      <c r="AF17" s="48">
        <v>1</v>
      </c>
      <c r="AG17" s="21"/>
      <c r="AH17" s="21"/>
      <c r="AI17" s="21"/>
      <c r="AJ17" s="21"/>
      <c r="AK17" s="20"/>
      <c r="AL17" s="9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  <c r="AY17" s="21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9"/>
      <c r="BN17" s="51"/>
      <c r="BO17" s="74">
        <f>BQ17*D17</f>
        <v>0</v>
      </c>
      <c r="BP17" s="51"/>
      <c r="BQ17" s="74">
        <v>3</v>
      </c>
      <c r="BS17" s="98">
        <v>0.7</v>
      </c>
      <c r="BT17" s="98">
        <f>BS17*D17</f>
        <v>0</v>
      </c>
    </row>
    <row r="18" spans="1:72" s="1" customFormat="1" ht="20.100000000000001" customHeight="1">
      <c r="A18" s="266" t="s">
        <v>310</v>
      </c>
      <c r="B18" s="19" t="s">
        <v>214</v>
      </c>
      <c r="C18" s="19">
        <v>1</v>
      </c>
      <c r="D18" s="107">
        <f t="shared" ref="D18:D62" si="6">SUM(H18:V18)</f>
        <v>0</v>
      </c>
      <c r="E18" s="19">
        <v>65</v>
      </c>
      <c r="F18" s="8">
        <f t="shared" si="5"/>
        <v>0</v>
      </c>
      <c r="G18" s="9"/>
      <c r="H18" s="344"/>
      <c r="I18" s="326"/>
      <c r="J18" s="308"/>
      <c r="K18" s="327"/>
      <c r="L18" s="289"/>
      <c r="M18" s="376"/>
      <c r="N18" s="328"/>
      <c r="O18" s="379"/>
      <c r="P18" s="139"/>
      <c r="Q18" s="157"/>
      <c r="R18" s="380"/>
      <c r="S18" s="21"/>
      <c r="T18" s="21"/>
      <c r="U18" s="21"/>
      <c r="V18" s="21"/>
      <c r="W18" s="9"/>
      <c r="X18" s="20"/>
      <c r="Y18" s="48">
        <f t="shared" si="4"/>
        <v>0</v>
      </c>
      <c r="Z18" s="20"/>
      <c r="AA18" s="148"/>
      <c r="AB18" s="148"/>
      <c r="AC18" s="148"/>
      <c r="AD18" s="148"/>
      <c r="AE18" s="20"/>
      <c r="AF18" s="48">
        <v>1</v>
      </c>
      <c r="AG18" s="21"/>
      <c r="AH18" s="21"/>
      <c r="AI18" s="21"/>
      <c r="AJ18" s="21"/>
      <c r="AK18" s="20"/>
      <c r="AL18" s="9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9"/>
      <c r="BN18" s="51"/>
      <c r="BO18" s="74">
        <f t="shared" ref="BO18:BO62" si="7">BQ18*D18</f>
        <v>0</v>
      </c>
      <c r="BP18" s="51"/>
      <c r="BQ18" s="74">
        <v>2</v>
      </c>
      <c r="BS18" s="98">
        <v>0.8</v>
      </c>
      <c r="BT18" s="98">
        <f t="shared" ref="BT18:BT62" si="8">BS18*D18</f>
        <v>0</v>
      </c>
    </row>
    <row r="19" spans="1:72" s="1" customFormat="1" ht="20.100000000000001" customHeight="1">
      <c r="A19" s="266" t="s">
        <v>113</v>
      </c>
      <c r="B19" s="19" t="s">
        <v>80</v>
      </c>
      <c r="C19" s="19">
        <v>1</v>
      </c>
      <c r="D19" s="107">
        <f t="shared" si="6"/>
        <v>0</v>
      </c>
      <c r="E19" s="19">
        <v>47.5</v>
      </c>
      <c r="F19" s="8">
        <f t="shared" si="5"/>
        <v>0</v>
      </c>
      <c r="G19" s="9"/>
      <c r="H19" s="344"/>
      <c r="I19" s="326"/>
      <c r="J19" s="308"/>
      <c r="K19" s="327"/>
      <c r="L19" s="289"/>
      <c r="M19" s="376"/>
      <c r="N19" s="328"/>
      <c r="O19" s="379"/>
      <c r="P19" s="139"/>
      <c r="Q19" s="157"/>
      <c r="R19" s="380"/>
      <c r="S19" s="21"/>
      <c r="T19" s="21"/>
      <c r="U19" s="21"/>
      <c r="V19" s="21"/>
      <c r="W19" s="9"/>
      <c r="X19" s="20"/>
      <c r="Y19" s="48">
        <f t="shared" si="4"/>
        <v>0</v>
      </c>
      <c r="Z19" s="20"/>
      <c r="AA19" s="148"/>
      <c r="AB19" s="148"/>
      <c r="AC19" s="148"/>
      <c r="AD19" s="148"/>
      <c r="AE19" s="20"/>
      <c r="AF19" s="48">
        <v>1</v>
      </c>
      <c r="AG19" s="21"/>
      <c r="AH19" s="21"/>
      <c r="AI19" s="21"/>
      <c r="AJ19" s="21"/>
      <c r="AK19" s="20"/>
      <c r="AL19" s="9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  <c r="AY19" s="21"/>
      <c r="AZ19" s="48"/>
      <c r="BA19" s="48"/>
      <c r="BB19" s="48"/>
      <c r="BC19" s="48"/>
      <c r="BD19" s="48"/>
      <c r="BE19" s="48"/>
      <c r="BF19" s="48"/>
      <c r="BG19" s="48"/>
      <c r="BH19" s="48"/>
      <c r="BI19" s="48"/>
      <c r="BJ19" s="48"/>
      <c r="BK19" s="48"/>
      <c r="BL19" s="48"/>
      <c r="BM19" s="9"/>
      <c r="BN19" s="51"/>
      <c r="BO19" s="74">
        <f t="shared" si="7"/>
        <v>0</v>
      </c>
      <c r="BP19" s="51"/>
      <c r="BQ19" s="74">
        <v>2</v>
      </c>
      <c r="BS19" s="98">
        <v>0.75</v>
      </c>
      <c r="BT19" s="98">
        <f t="shared" si="8"/>
        <v>0</v>
      </c>
    </row>
    <row r="20" spans="1:72" s="1" customFormat="1" ht="20.100000000000001" customHeight="1">
      <c r="A20" s="266" t="s">
        <v>114</v>
      </c>
      <c r="B20" s="19" t="s">
        <v>215</v>
      </c>
      <c r="C20" s="19">
        <v>1</v>
      </c>
      <c r="D20" s="107">
        <f t="shared" si="6"/>
        <v>0</v>
      </c>
      <c r="E20" s="19">
        <v>47.5</v>
      </c>
      <c r="F20" s="8">
        <f t="shared" si="5"/>
        <v>0</v>
      </c>
      <c r="G20" s="9"/>
      <c r="H20" s="344"/>
      <c r="I20" s="326"/>
      <c r="J20" s="308"/>
      <c r="K20" s="327"/>
      <c r="L20" s="289"/>
      <c r="M20" s="376"/>
      <c r="N20" s="328"/>
      <c r="O20" s="379"/>
      <c r="P20" s="139"/>
      <c r="Q20" s="157"/>
      <c r="R20" s="380"/>
      <c r="S20" s="21"/>
      <c r="T20" s="21"/>
      <c r="U20" s="21"/>
      <c r="V20" s="21"/>
      <c r="W20" s="9"/>
      <c r="X20" s="20"/>
      <c r="Y20" s="48">
        <f t="shared" si="4"/>
        <v>0</v>
      </c>
      <c r="Z20" s="20"/>
      <c r="AA20" s="148"/>
      <c r="AB20" s="148"/>
      <c r="AC20" s="148"/>
      <c r="AD20" s="148"/>
      <c r="AE20" s="20"/>
      <c r="AF20" s="48">
        <v>1</v>
      </c>
      <c r="AG20" s="21"/>
      <c r="AH20" s="21"/>
      <c r="AI20" s="21"/>
      <c r="AJ20" s="21"/>
      <c r="AK20" s="20"/>
      <c r="AL20" s="9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9"/>
      <c r="BN20" s="51"/>
      <c r="BO20" s="74">
        <f t="shared" si="7"/>
        <v>0</v>
      </c>
      <c r="BP20" s="51"/>
      <c r="BQ20" s="74">
        <v>2</v>
      </c>
      <c r="BS20" s="98">
        <v>0.85</v>
      </c>
      <c r="BT20" s="98">
        <f t="shared" si="8"/>
        <v>0</v>
      </c>
    </row>
    <row r="21" spans="1:72" s="1" customFormat="1" ht="20.100000000000001" customHeight="1">
      <c r="A21" s="266" t="s">
        <v>172</v>
      </c>
      <c r="B21" s="19" t="s">
        <v>81</v>
      </c>
      <c r="C21" s="19">
        <v>1</v>
      </c>
      <c r="D21" s="107">
        <f t="shared" si="6"/>
        <v>0</v>
      </c>
      <c r="E21" s="19">
        <v>67.5</v>
      </c>
      <c r="F21" s="8">
        <f t="shared" si="5"/>
        <v>0</v>
      </c>
      <c r="G21" s="9"/>
      <c r="H21" s="344"/>
      <c r="I21" s="326"/>
      <c r="J21" s="308"/>
      <c r="K21" s="327"/>
      <c r="L21" s="289"/>
      <c r="M21" s="376"/>
      <c r="N21" s="328"/>
      <c r="O21" s="379"/>
      <c r="P21" s="139"/>
      <c r="Q21" s="157"/>
      <c r="R21" s="380"/>
      <c r="S21" s="21"/>
      <c r="T21" s="21"/>
      <c r="U21" s="21"/>
      <c r="V21" s="21"/>
      <c r="W21" s="9"/>
      <c r="X21" s="20"/>
      <c r="Y21" s="48">
        <f t="shared" si="4"/>
        <v>0</v>
      </c>
      <c r="Z21" s="20"/>
      <c r="AA21" s="148"/>
      <c r="AB21" s="148"/>
      <c r="AC21" s="148"/>
      <c r="AD21" s="148"/>
      <c r="AE21" s="20"/>
      <c r="AF21" s="48">
        <v>1</v>
      </c>
      <c r="AG21" s="21"/>
      <c r="AH21" s="21"/>
      <c r="AI21" s="21"/>
      <c r="AJ21" s="21"/>
      <c r="AK21" s="20"/>
      <c r="AL21" s="9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9"/>
      <c r="BN21" s="51"/>
      <c r="BO21" s="74">
        <f t="shared" si="7"/>
        <v>0</v>
      </c>
      <c r="BP21" s="51"/>
      <c r="BQ21" s="74">
        <v>2</v>
      </c>
      <c r="BS21" s="98">
        <v>1</v>
      </c>
      <c r="BT21" s="98">
        <f t="shared" si="8"/>
        <v>0</v>
      </c>
    </row>
    <row r="22" spans="1:72" s="1" customFormat="1" ht="20.100000000000001" customHeight="1">
      <c r="A22" s="266" t="s">
        <v>115</v>
      </c>
      <c r="B22" s="19" t="s">
        <v>216</v>
      </c>
      <c r="C22" s="19">
        <v>1</v>
      </c>
      <c r="D22" s="107">
        <f t="shared" si="6"/>
        <v>0</v>
      </c>
      <c r="E22" s="19">
        <v>52.5</v>
      </c>
      <c r="F22" s="8">
        <f t="shared" si="5"/>
        <v>0</v>
      </c>
      <c r="G22" s="9"/>
      <c r="H22" s="344"/>
      <c r="I22" s="326"/>
      <c r="J22" s="308"/>
      <c r="K22" s="327"/>
      <c r="L22" s="289"/>
      <c r="M22" s="376"/>
      <c r="N22" s="328"/>
      <c r="O22" s="379"/>
      <c r="P22" s="139"/>
      <c r="Q22" s="157"/>
      <c r="R22" s="380"/>
      <c r="S22" s="21"/>
      <c r="T22" s="21"/>
      <c r="U22" s="21"/>
      <c r="V22" s="21"/>
      <c r="W22" s="9"/>
      <c r="X22" s="20"/>
      <c r="Y22" s="48">
        <f t="shared" si="4"/>
        <v>0</v>
      </c>
      <c r="Z22" s="20"/>
      <c r="AA22" s="148"/>
      <c r="AB22" s="148"/>
      <c r="AC22" s="148"/>
      <c r="AD22" s="148"/>
      <c r="AE22" s="20"/>
      <c r="AF22" s="48">
        <v>1</v>
      </c>
      <c r="AG22" s="21"/>
      <c r="AH22" s="21"/>
      <c r="AI22" s="21"/>
      <c r="AJ22" s="21"/>
      <c r="AK22" s="20"/>
      <c r="AL22" s="9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9"/>
      <c r="BN22" s="51"/>
      <c r="BO22" s="74">
        <f t="shared" si="7"/>
        <v>0</v>
      </c>
      <c r="BP22" s="51"/>
      <c r="BQ22" s="74">
        <v>3</v>
      </c>
      <c r="BS22" s="98">
        <v>1</v>
      </c>
      <c r="BT22" s="98">
        <f t="shared" si="8"/>
        <v>0</v>
      </c>
    </row>
    <row r="23" spans="1:72" s="1" customFormat="1" ht="20.100000000000001" customHeight="1">
      <c r="A23" s="266" t="s">
        <v>173</v>
      </c>
      <c r="B23" s="19" t="s">
        <v>216</v>
      </c>
      <c r="C23" s="19">
        <v>1</v>
      </c>
      <c r="D23" s="107">
        <f t="shared" si="6"/>
        <v>0</v>
      </c>
      <c r="E23" s="19">
        <v>75</v>
      </c>
      <c r="F23" s="8">
        <f t="shared" si="5"/>
        <v>0</v>
      </c>
      <c r="G23" s="9"/>
      <c r="H23" s="344"/>
      <c r="I23" s="326"/>
      <c r="J23" s="308"/>
      <c r="K23" s="327"/>
      <c r="L23" s="289"/>
      <c r="M23" s="376"/>
      <c r="N23" s="328"/>
      <c r="O23" s="379"/>
      <c r="P23" s="139"/>
      <c r="Q23" s="157"/>
      <c r="R23" s="380"/>
      <c r="S23" s="21"/>
      <c r="T23" s="21"/>
      <c r="U23" s="21"/>
      <c r="V23" s="21"/>
      <c r="W23" s="9"/>
      <c r="X23" s="20"/>
      <c r="Y23" s="48">
        <f t="shared" ref="Y23:Z38" si="9">AF23*$D23</f>
        <v>0</v>
      </c>
      <c r="Z23" s="20"/>
      <c r="AA23" s="148"/>
      <c r="AB23" s="148"/>
      <c r="AC23" s="148"/>
      <c r="AD23" s="148"/>
      <c r="AE23" s="20"/>
      <c r="AF23" s="48">
        <v>1</v>
      </c>
      <c r="AG23" s="21"/>
      <c r="AH23" s="21"/>
      <c r="AI23" s="21"/>
      <c r="AJ23" s="21"/>
      <c r="AK23" s="20"/>
      <c r="AL23" s="9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9"/>
      <c r="BN23" s="51"/>
      <c r="BO23" s="74">
        <f t="shared" si="7"/>
        <v>0</v>
      </c>
      <c r="BP23" s="51"/>
      <c r="BQ23" s="74">
        <v>3</v>
      </c>
      <c r="BS23" s="98">
        <v>1.1000000000000001</v>
      </c>
      <c r="BT23" s="98">
        <f t="shared" si="8"/>
        <v>0</v>
      </c>
    </row>
    <row r="24" spans="1:72" s="1" customFormat="1" ht="20.100000000000001" customHeight="1">
      <c r="A24" s="266" t="s">
        <v>116</v>
      </c>
      <c r="B24" s="19" t="s">
        <v>217</v>
      </c>
      <c r="C24" s="19">
        <v>1</v>
      </c>
      <c r="D24" s="107">
        <f t="shared" si="6"/>
        <v>0</v>
      </c>
      <c r="E24" s="19">
        <v>60</v>
      </c>
      <c r="F24" s="8">
        <f t="shared" si="5"/>
        <v>0</v>
      </c>
      <c r="G24" s="9"/>
      <c r="H24" s="344"/>
      <c r="I24" s="326"/>
      <c r="J24" s="308"/>
      <c r="K24" s="327"/>
      <c r="L24" s="289"/>
      <c r="M24" s="376"/>
      <c r="N24" s="328"/>
      <c r="O24" s="379"/>
      <c r="P24" s="139"/>
      <c r="Q24" s="157"/>
      <c r="R24" s="380"/>
      <c r="S24" s="21"/>
      <c r="T24" s="21"/>
      <c r="U24" s="21"/>
      <c r="V24" s="21"/>
      <c r="W24" s="9"/>
      <c r="X24" s="20"/>
      <c r="Y24" s="48">
        <f t="shared" si="9"/>
        <v>0</v>
      </c>
      <c r="Z24" s="20"/>
      <c r="AA24" s="148"/>
      <c r="AB24" s="148"/>
      <c r="AC24" s="148"/>
      <c r="AD24" s="148"/>
      <c r="AE24" s="20"/>
      <c r="AF24" s="48">
        <v>1</v>
      </c>
      <c r="AG24" s="21"/>
      <c r="AH24" s="21"/>
      <c r="AI24" s="21"/>
      <c r="AJ24" s="21"/>
      <c r="AK24" s="20"/>
      <c r="AL24" s="9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9"/>
      <c r="BN24" s="51"/>
      <c r="BO24" s="74">
        <f t="shared" si="7"/>
        <v>0</v>
      </c>
      <c r="BP24" s="51"/>
      <c r="BQ24" s="74">
        <v>3</v>
      </c>
      <c r="BS24" s="98">
        <v>1.75</v>
      </c>
      <c r="BT24" s="98">
        <f t="shared" si="8"/>
        <v>0</v>
      </c>
    </row>
    <row r="25" spans="1:72" s="1" customFormat="1" ht="20.100000000000001" customHeight="1">
      <c r="A25" s="266" t="s">
        <v>174</v>
      </c>
      <c r="B25" s="19" t="s">
        <v>217</v>
      </c>
      <c r="C25" s="19">
        <v>1</v>
      </c>
      <c r="D25" s="107">
        <f t="shared" si="6"/>
        <v>0</v>
      </c>
      <c r="E25" s="19">
        <v>85</v>
      </c>
      <c r="F25" s="8">
        <f t="shared" si="5"/>
        <v>0</v>
      </c>
      <c r="G25" s="9"/>
      <c r="H25" s="344"/>
      <c r="I25" s="326"/>
      <c r="J25" s="308"/>
      <c r="K25" s="327"/>
      <c r="L25" s="289"/>
      <c r="M25" s="376"/>
      <c r="N25" s="328"/>
      <c r="O25" s="379"/>
      <c r="P25" s="139"/>
      <c r="Q25" s="157"/>
      <c r="R25" s="380"/>
      <c r="S25" s="21"/>
      <c r="T25" s="21"/>
      <c r="U25" s="21"/>
      <c r="V25" s="21"/>
      <c r="W25" s="9"/>
      <c r="X25" s="20"/>
      <c r="Y25" s="48">
        <f t="shared" si="9"/>
        <v>0</v>
      </c>
      <c r="Z25" s="20"/>
      <c r="AA25" s="148"/>
      <c r="AB25" s="148"/>
      <c r="AC25" s="148"/>
      <c r="AD25" s="148"/>
      <c r="AE25" s="20"/>
      <c r="AF25" s="48">
        <v>1</v>
      </c>
      <c r="AG25" s="21"/>
      <c r="AH25" s="21"/>
      <c r="AI25" s="21"/>
      <c r="AJ25" s="21"/>
      <c r="AK25" s="20"/>
      <c r="AL25" s="9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  <c r="AY25" s="21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8"/>
      <c r="BL25" s="48"/>
      <c r="BM25" s="9"/>
      <c r="BN25" s="51"/>
      <c r="BO25" s="74">
        <f t="shared" si="7"/>
        <v>0</v>
      </c>
      <c r="BP25" s="51"/>
      <c r="BQ25" s="74">
        <v>3</v>
      </c>
      <c r="BS25" s="98">
        <v>1.9</v>
      </c>
      <c r="BT25" s="98">
        <f t="shared" si="8"/>
        <v>0</v>
      </c>
    </row>
    <row r="26" spans="1:72" s="1" customFormat="1" ht="20.100000000000001" customHeight="1">
      <c r="A26" s="266" t="s">
        <v>117</v>
      </c>
      <c r="B26" s="19" t="s">
        <v>217</v>
      </c>
      <c r="C26" s="19">
        <v>1</v>
      </c>
      <c r="D26" s="107">
        <f t="shared" si="6"/>
        <v>0</v>
      </c>
      <c r="E26" s="19">
        <v>55</v>
      </c>
      <c r="F26" s="8">
        <f t="shared" si="5"/>
        <v>0</v>
      </c>
      <c r="G26" s="9"/>
      <c r="H26" s="344"/>
      <c r="I26" s="326"/>
      <c r="J26" s="308"/>
      <c r="K26" s="327"/>
      <c r="L26" s="289"/>
      <c r="M26" s="376"/>
      <c r="N26" s="328"/>
      <c r="O26" s="379"/>
      <c r="P26" s="139"/>
      <c r="Q26" s="157"/>
      <c r="R26" s="380"/>
      <c r="S26" s="21"/>
      <c r="T26" s="21"/>
      <c r="U26" s="21"/>
      <c r="V26" s="21"/>
      <c r="W26" s="9"/>
      <c r="X26" s="20"/>
      <c r="Y26" s="48">
        <f t="shared" si="9"/>
        <v>0</v>
      </c>
      <c r="Z26" s="20"/>
      <c r="AA26" s="148"/>
      <c r="AB26" s="148"/>
      <c r="AC26" s="148"/>
      <c r="AD26" s="148"/>
      <c r="AE26" s="20"/>
      <c r="AF26" s="48">
        <v>1</v>
      </c>
      <c r="AG26" s="21"/>
      <c r="AH26" s="21"/>
      <c r="AI26" s="21"/>
      <c r="AJ26" s="21"/>
      <c r="AK26" s="20"/>
      <c r="AL26" s="9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9"/>
      <c r="BN26" s="51"/>
      <c r="BO26" s="74">
        <f t="shared" si="7"/>
        <v>0</v>
      </c>
      <c r="BP26" s="51"/>
      <c r="BQ26" s="74">
        <v>3</v>
      </c>
      <c r="BS26" s="98">
        <v>1.05</v>
      </c>
      <c r="BT26" s="98">
        <f t="shared" si="8"/>
        <v>0</v>
      </c>
    </row>
    <row r="27" spans="1:72" s="1" customFormat="1" ht="20.100000000000001" customHeight="1">
      <c r="A27" s="266" t="s">
        <v>175</v>
      </c>
      <c r="B27" s="19" t="s">
        <v>217</v>
      </c>
      <c r="C27" s="19">
        <v>1</v>
      </c>
      <c r="D27" s="107">
        <f t="shared" si="6"/>
        <v>0</v>
      </c>
      <c r="E27" s="19">
        <v>80</v>
      </c>
      <c r="F27" s="8">
        <f t="shared" si="5"/>
        <v>0</v>
      </c>
      <c r="G27" s="9"/>
      <c r="H27" s="344"/>
      <c r="I27" s="326"/>
      <c r="J27" s="308"/>
      <c r="K27" s="327"/>
      <c r="L27" s="289"/>
      <c r="M27" s="376"/>
      <c r="N27" s="328"/>
      <c r="O27" s="379"/>
      <c r="P27" s="139"/>
      <c r="Q27" s="157"/>
      <c r="R27" s="380"/>
      <c r="S27" s="21"/>
      <c r="T27" s="21"/>
      <c r="U27" s="21"/>
      <c r="V27" s="21"/>
      <c r="W27" s="9"/>
      <c r="X27" s="20"/>
      <c r="Y27" s="48">
        <f t="shared" si="9"/>
        <v>0</v>
      </c>
      <c r="Z27" s="20"/>
      <c r="AA27" s="148"/>
      <c r="AB27" s="148"/>
      <c r="AC27" s="148"/>
      <c r="AD27" s="148"/>
      <c r="AE27" s="20"/>
      <c r="AF27" s="48">
        <v>1</v>
      </c>
      <c r="AG27" s="21"/>
      <c r="AH27" s="21"/>
      <c r="AI27" s="21"/>
      <c r="AJ27" s="21"/>
      <c r="AK27" s="20"/>
      <c r="AL27" s="9"/>
      <c r="AM27" s="21"/>
      <c r="AN27" s="21"/>
      <c r="AO27" s="21"/>
      <c r="AP27" s="21"/>
      <c r="AQ27" s="21"/>
      <c r="AR27" s="21"/>
      <c r="AS27" s="21"/>
      <c r="AT27" s="21"/>
      <c r="AU27" s="21"/>
      <c r="AV27" s="21"/>
      <c r="AW27" s="21"/>
      <c r="AX27" s="21"/>
      <c r="AY27" s="21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9"/>
      <c r="BN27" s="51"/>
      <c r="BO27" s="74">
        <f t="shared" si="7"/>
        <v>0</v>
      </c>
      <c r="BP27" s="51"/>
      <c r="BQ27" s="74">
        <v>3</v>
      </c>
      <c r="BS27" s="98">
        <v>1.2</v>
      </c>
      <c r="BT27" s="98">
        <f t="shared" si="8"/>
        <v>0</v>
      </c>
    </row>
    <row r="28" spans="1:72" s="1" customFormat="1" ht="20.100000000000001" customHeight="1">
      <c r="A28" s="266" t="s">
        <v>118</v>
      </c>
      <c r="B28" s="19" t="s">
        <v>218</v>
      </c>
      <c r="C28" s="19">
        <v>1</v>
      </c>
      <c r="D28" s="107">
        <f t="shared" si="6"/>
        <v>0</v>
      </c>
      <c r="E28" s="19">
        <v>62.5</v>
      </c>
      <c r="F28" s="8">
        <f t="shared" si="5"/>
        <v>0</v>
      </c>
      <c r="G28" s="9"/>
      <c r="H28" s="344"/>
      <c r="I28" s="326"/>
      <c r="J28" s="308"/>
      <c r="K28" s="327"/>
      <c r="L28" s="289"/>
      <c r="M28" s="376"/>
      <c r="N28" s="328"/>
      <c r="O28" s="379"/>
      <c r="P28" s="139"/>
      <c r="Q28" s="157"/>
      <c r="R28" s="380"/>
      <c r="S28" s="21"/>
      <c r="T28" s="21"/>
      <c r="U28" s="21"/>
      <c r="V28" s="21"/>
      <c r="W28" s="9"/>
      <c r="X28" s="20"/>
      <c r="Y28" s="48">
        <f t="shared" si="9"/>
        <v>0</v>
      </c>
      <c r="Z28" s="20"/>
      <c r="AA28" s="148"/>
      <c r="AB28" s="148"/>
      <c r="AC28" s="148"/>
      <c r="AD28" s="148"/>
      <c r="AE28" s="20"/>
      <c r="AF28" s="48">
        <v>1</v>
      </c>
      <c r="AG28" s="21"/>
      <c r="AH28" s="21"/>
      <c r="AI28" s="21"/>
      <c r="AJ28" s="21"/>
      <c r="AK28" s="20"/>
      <c r="AL28" s="9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9"/>
      <c r="BN28" s="51"/>
      <c r="BO28" s="74">
        <f t="shared" si="7"/>
        <v>0</v>
      </c>
      <c r="BP28" s="51"/>
      <c r="BQ28" s="74">
        <v>3</v>
      </c>
      <c r="BS28" s="98">
        <v>1.1000000000000001</v>
      </c>
      <c r="BT28" s="98">
        <f t="shared" si="8"/>
        <v>0</v>
      </c>
    </row>
    <row r="29" spans="1:72" s="1" customFormat="1" ht="20.100000000000001" customHeight="1">
      <c r="A29" s="266" t="s">
        <v>176</v>
      </c>
      <c r="B29" s="19" t="s">
        <v>133</v>
      </c>
      <c r="C29" s="19">
        <v>1</v>
      </c>
      <c r="D29" s="107">
        <f t="shared" si="6"/>
        <v>0</v>
      </c>
      <c r="E29" s="19">
        <v>47.5</v>
      </c>
      <c r="F29" s="8">
        <f t="shared" si="5"/>
        <v>0</v>
      </c>
      <c r="G29" s="9"/>
      <c r="H29" s="344"/>
      <c r="I29" s="326"/>
      <c r="J29" s="308"/>
      <c r="K29" s="327"/>
      <c r="L29" s="289"/>
      <c r="M29" s="376"/>
      <c r="N29" s="328"/>
      <c r="O29" s="379"/>
      <c r="P29" s="139"/>
      <c r="Q29" s="157"/>
      <c r="R29" s="380"/>
      <c r="S29" s="21"/>
      <c r="T29" s="21"/>
      <c r="U29" s="21"/>
      <c r="V29" s="21"/>
      <c r="W29" s="9"/>
      <c r="X29" s="20"/>
      <c r="Y29" s="48">
        <f t="shared" si="9"/>
        <v>0</v>
      </c>
      <c r="Z29" s="20"/>
      <c r="AA29" s="148"/>
      <c r="AB29" s="148"/>
      <c r="AC29" s="148"/>
      <c r="AD29" s="148"/>
      <c r="AE29" s="20"/>
      <c r="AF29" s="48">
        <v>1</v>
      </c>
      <c r="AG29" s="21"/>
      <c r="AH29" s="21"/>
      <c r="AI29" s="21"/>
      <c r="AJ29" s="21"/>
      <c r="AK29" s="20"/>
      <c r="AL29" s="9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48"/>
      <c r="BA29" s="48"/>
      <c r="BB29" s="48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9"/>
      <c r="BN29" s="51"/>
      <c r="BO29" s="74">
        <f t="shared" si="7"/>
        <v>0</v>
      </c>
      <c r="BP29" s="51"/>
      <c r="BQ29" s="74">
        <v>3</v>
      </c>
      <c r="BS29" s="98">
        <v>0.85</v>
      </c>
      <c r="BT29" s="98">
        <f t="shared" si="8"/>
        <v>0</v>
      </c>
    </row>
    <row r="30" spans="1:72" s="1" customFormat="1" ht="20.100000000000001" customHeight="1">
      <c r="A30" s="266" t="s">
        <v>177</v>
      </c>
      <c r="B30" s="19" t="s">
        <v>133</v>
      </c>
      <c r="C30" s="19">
        <v>1</v>
      </c>
      <c r="D30" s="107">
        <f t="shared" si="6"/>
        <v>0</v>
      </c>
      <c r="E30" s="19">
        <v>47.5</v>
      </c>
      <c r="F30" s="8">
        <f t="shared" si="5"/>
        <v>0</v>
      </c>
      <c r="G30" s="9"/>
      <c r="H30" s="344"/>
      <c r="I30" s="326"/>
      <c r="J30" s="308"/>
      <c r="K30" s="327"/>
      <c r="L30" s="289"/>
      <c r="M30" s="376"/>
      <c r="N30" s="328"/>
      <c r="O30" s="379"/>
      <c r="P30" s="139"/>
      <c r="Q30" s="157"/>
      <c r="R30" s="380"/>
      <c r="S30" s="21"/>
      <c r="T30" s="21"/>
      <c r="U30" s="21"/>
      <c r="V30" s="21"/>
      <c r="W30" s="9"/>
      <c r="X30" s="20"/>
      <c r="Y30" s="48">
        <f t="shared" si="9"/>
        <v>0</v>
      </c>
      <c r="Z30" s="20"/>
      <c r="AA30" s="148"/>
      <c r="AB30" s="148"/>
      <c r="AC30" s="148"/>
      <c r="AD30" s="148"/>
      <c r="AE30" s="20"/>
      <c r="AF30" s="48">
        <v>1</v>
      </c>
      <c r="AG30" s="21"/>
      <c r="AH30" s="21"/>
      <c r="AI30" s="21"/>
      <c r="AJ30" s="21"/>
      <c r="AK30" s="20"/>
      <c r="AL30" s="9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48"/>
      <c r="BA30" s="48"/>
      <c r="BB30" s="48"/>
      <c r="BC30" s="48"/>
      <c r="BD30" s="48"/>
      <c r="BE30" s="48"/>
      <c r="BF30" s="48"/>
      <c r="BG30" s="48"/>
      <c r="BH30" s="48"/>
      <c r="BI30" s="48"/>
      <c r="BJ30" s="48"/>
      <c r="BK30" s="48"/>
      <c r="BL30" s="48"/>
      <c r="BM30" s="9"/>
      <c r="BN30" s="51"/>
      <c r="BO30" s="74">
        <f t="shared" si="7"/>
        <v>0</v>
      </c>
      <c r="BP30" s="51"/>
      <c r="BQ30" s="74">
        <v>3</v>
      </c>
      <c r="BS30" s="98">
        <v>0.95</v>
      </c>
      <c r="BT30" s="98">
        <f t="shared" si="8"/>
        <v>0</v>
      </c>
    </row>
    <row r="31" spans="1:72" s="1" customFormat="1" ht="20.100000000000001" customHeight="1">
      <c r="A31" s="266" t="s">
        <v>178</v>
      </c>
      <c r="B31" s="19" t="s">
        <v>134</v>
      </c>
      <c r="C31" s="19">
        <v>1</v>
      </c>
      <c r="D31" s="107">
        <f t="shared" si="6"/>
        <v>0</v>
      </c>
      <c r="E31" s="19">
        <v>65</v>
      </c>
      <c r="F31" s="8">
        <f t="shared" si="5"/>
        <v>0</v>
      </c>
      <c r="G31" s="9"/>
      <c r="H31" s="344"/>
      <c r="I31" s="326"/>
      <c r="J31" s="308"/>
      <c r="K31" s="327"/>
      <c r="L31" s="289"/>
      <c r="M31" s="376"/>
      <c r="N31" s="328"/>
      <c r="O31" s="379"/>
      <c r="P31" s="139"/>
      <c r="Q31" s="157"/>
      <c r="R31" s="380"/>
      <c r="S31" s="21"/>
      <c r="T31" s="21"/>
      <c r="U31" s="21"/>
      <c r="V31" s="21"/>
      <c r="W31" s="9"/>
      <c r="X31" s="20"/>
      <c r="Y31" s="48">
        <f t="shared" si="9"/>
        <v>0</v>
      </c>
      <c r="Z31" s="20"/>
      <c r="AA31" s="148"/>
      <c r="AB31" s="148"/>
      <c r="AC31" s="148"/>
      <c r="AD31" s="148"/>
      <c r="AE31" s="20"/>
      <c r="AF31" s="48">
        <v>1</v>
      </c>
      <c r="AG31" s="21"/>
      <c r="AH31" s="21"/>
      <c r="AI31" s="21"/>
      <c r="AJ31" s="21"/>
      <c r="AK31" s="20"/>
      <c r="AL31" s="9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48"/>
      <c r="BA31" s="48"/>
      <c r="BB31" s="48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9"/>
      <c r="BN31" s="51"/>
      <c r="BO31" s="74">
        <f t="shared" si="7"/>
        <v>0</v>
      </c>
      <c r="BP31" s="51"/>
      <c r="BQ31" s="74">
        <v>4</v>
      </c>
      <c r="BS31" s="98">
        <v>1.7</v>
      </c>
      <c r="BT31" s="98">
        <f t="shared" si="8"/>
        <v>0</v>
      </c>
    </row>
    <row r="32" spans="1:72" s="1" customFormat="1" ht="20.100000000000001" customHeight="1">
      <c r="A32" s="266" t="s">
        <v>179</v>
      </c>
      <c r="B32" s="19" t="s">
        <v>135</v>
      </c>
      <c r="C32" s="19">
        <v>1</v>
      </c>
      <c r="D32" s="107">
        <f t="shared" si="6"/>
        <v>0</v>
      </c>
      <c r="E32" s="19">
        <v>75</v>
      </c>
      <c r="F32" s="8">
        <f t="shared" si="5"/>
        <v>0</v>
      </c>
      <c r="G32" s="9"/>
      <c r="H32" s="344"/>
      <c r="I32" s="326"/>
      <c r="J32" s="308"/>
      <c r="K32" s="327"/>
      <c r="L32" s="289"/>
      <c r="M32" s="376"/>
      <c r="N32" s="328"/>
      <c r="O32" s="379"/>
      <c r="P32" s="139"/>
      <c r="Q32" s="157"/>
      <c r="R32" s="380"/>
      <c r="S32" s="21"/>
      <c r="T32" s="21"/>
      <c r="U32" s="21"/>
      <c r="V32" s="21"/>
      <c r="W32" s="9"/>
      <c r="X32" s="20"/>
      <c r="Y32" s="48">
        <f t="shared" si="9"/>
        <v>0</v>
      </c>
      <c r="Z32" s="20"/>
      <c r="AA32" s="148"/>
      <c r="AB32" s="148"/>
      <c r="AC32" s="148"/>
      <c r="AD32" s="148"/>
      <c r="AE32" s="20"/>
      <c r="AF32" s="48">
        <v>1</v>
      </c>
      <c r="AG32" s="21"/>
      <c r="AH32" s="21"/>
      <c r="AI32" s="21"/>
      <c r="AJ32" s="21"/>
      <c r="AK32" s="20"/>
      <c r="AL32" s="9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48"/>
      <c r="BA32" s="48"/>
      <c r="BB32" s="48"/>
      <c r="BC32" s="48"/>
      <c r="BD32" s="48"/>
      <c r="BE32" s="48"/>
      <c r="BF32" s="48"/>
      <c r="BG32" s="48"/>
      <c r="BH32" s="48"/>
      <c r="BI32" s="48"/>
      <c r="BJ32" s="48"/>
      <c r="BK32" s="48"/>
      <c r="BL32" s="48"/>
      <c r="BM32" s="9"/>
      <c r="BN32" s="51"/>
      <c r="BO32" s="74">
        <f t="shared" si="7"/>
        <v>0</v>
      </c>
      <c r="BP32" s="51"/>
      <c r="BQ32" s="74">
        <v>5</v>
      </c>
      <c r="BS32" s="98">
        <v>2.15</v>
      </c>
      <c r="BT32" s="98">
        <f t="shared" si="8"/>
        <v>0</v>
      </c>
    </row>
    <row r="33" spans="1:72" s="1" customFormat="1" ht="20.100000000000001" customHeight="1">
      <c r="A33" s="266" t="s">
        <v>119</v>
      </c>
      <c r="B33" s="19" t="s">
        <v>85</v>
      </c>
      <c r="C33" s="19">
        <v>1</v>
      </c>
      <c r="D33" s="107">
        <f t="shared" si="6"/>
        <v>0</v>
      </c>
      <c r="E33" s="19">
        <v>92.5</v>
      </c>
      <c r="F33" s="8">
        <f t="shared" si="5"/>
        <v>0</v>
      </c>
      <c r="G33" s="9"/>
      <c r="H33" s="344"/>
      <c r="I33" s="326"/>
      <c r="J33" s="308"/>
      <c r="K33" s="327"/>
      <c r="L33" s="289"/>
      <c r="M33" s="376"/>
      <c r="N33" s="328"/>
      <c r="O33" s="379"/>
      <c r="P33" s="139"/>
      <c r="Q33" s="157"/>
      <c r="R33" s="380"/>
      <c r="S33" s="21"/>
      <c r="T33" s="21"/>
      <c r="U33" s="21"/>
      <c r="V33" s="21"/>
      <c r="W33" s="9"/>
      <c r="X33" s="20"/>
      <c r="Y33" s="20"/>
      <c r="Z33" s="48">
        <f t="shared" si="9"/>
        <v>0</v>
      </c>
      <c r="AA33" s="148"/>
      <c r="AB33" s="148"/>
      <c r="AC33" s="148"/>
      <c r="AD33" s="148"/>
      <c r="AE33" s="20"/>
      <c r="AF33" s="20"/>
      <c r="AG33" s="48">
        <v>1</v>
      </c>
      <c r="AH33" s="21"/>
      <c r="AI33" s="21"/>
      <c r="AJ33" s="21"/>
      <c r="AK33" s="20"/>
      <c r="AL33" s="9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9"/>
      <c r="BN33" s="51"/>
      <c r="BO33" s="74">
        <f t="shared" si="7"/>
        <v>0</v>
      </c>
      <c r="BP33" s="51"/>
      <c r="BQ33" s="74">
        <v>3</v>
      </c>
      <c r="BS33" s="98">
        <v>2.2999999999999998</v>
      </c>
      <c r="BT33" s="98">
        <f t="shared" si="8"/>
        <v>0</v>
      </c>
    </row>
    <row r="34" spans="1:72" s="1" customFormat="1" ht="20.100000000000001" customHeight="1">
      <c r="A34" s="266" t="s">
        <v>180</v>
      </c>
      <c r="B34" s="19" t="s">
        <v>85</v>
      </c>
      <c r="C34" s="19">
        <v>1</v>
      </c>
      <c r="D34" s="107">
        <f t="shared" si="6"/>
        <v>0</v>
      </c>
      <c r="E34" s="19">
        <v>120</v>
      </c>
      <c r="F34" s="8">
        <f t="shared" si="5"/>
        <v>0</v>
      </c>
      <c r="G34" s="9"/>
      <c r="H34" s="344"/>
      <c r="I34" s="326"/>
      <c r="J34" s="308"/>
      <c r="K34" s="327"/>
      <c r="L34" s="289"/>
      <c r="M34" s="376"/>
      <c r="N34" s="328"/>
      <c r="O34" s="379"/>
      <c r="P34" s="139"/>
      <c r="Q34" s="157"/>
      <c r="R34" s="380"/>
      <c r="S34" s="21"/>
      <c r="T34" s="21"/>
      <c r="U34" s="21"/>
      <c r="V34" s="21"/>
      <c r="W34" s="9"/>
      <c r="X34" s="20"/>
      <c r="Y34" s="20"/>
      <c r="Z34" s="48">
        <f t="shared" si="9"/>
        <v>0</v>
      </c>
      <c r="AA34" s="148"/>
      <c r="AB34" s="148"/>
      <c r="AC34" s="148"/>
      <c r="AD34" s="148"/>
      <c r="AE34" s="20"/>
      <c r="AF34" s="20"/>
      <c r="AG34" s="48">
        <v>1</v>
      </c>
      <c r="AH34" s="21"/>
      <c r="AI34" s="21"/>
      <c r="AJ34" s="21"/>
      <c r="AK34" s="20"/>
      <c r="AL34" s="9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48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9"/>
      <c r="BN34" s="51"/>
      <c r="BO34" s="74">
        <f t="shared" si="7"/>
        <v>0</v>
      </c>
      <c r="BP34" s="51"/>
      <c r="BQ34" s="74">
        <v>3</v>
      </c>
      <c r="BS34" s="98">
        <v>2.4</v>
      </c>
      <c r="BT34" s="98">
        <f t="shared" si="8"/>
        <v>0</v>
      </c>
    </row>
    <row r="35" spans="1:72" s="1" customFormat="1" ht="20.100000000000001" customHeight="1">
      <c r="A35" s="266" t="s">
        <v>120</v>
      </c>
      <c r="B35" s="19" t="s">
        <v>86</v>
      </c>
      <c r="C35" s="19">
        <v>1</v>
      </c>
      <c r="D35" s="107">
        <f t="shared" si="6"/>
        <v>0</v>
      </c>
      <c r="E35" s="19">
        <v>137.5</v>
      </c>
      <c r="F35" s="8">
        <f t="shared" si="5"/>
        <v>0</v>
      </c>
      <c r="G35" s="9"/>
      <c r="H35" s="344"/>
      <c r="I35" s="326"/>
      <c r="J35" s="308"/>
      <c r="K35" s="327"/>
      <c r="L35" s="289"/>
      <c r="M35" s="376"/>
      <c r="N35" s="328"/>
      <c r="O35" s="379"/>
      <c r="P35" s="139"/>
      <c r="Q35" s="157"/>
      <c r="R35" s="380"/>
      <c r="S35" s="21"/>
      <c r="T35" s="21"/>
      <c r="U35" s="21"/>
      <c r="V35" s="21"/>
      <c r="W35" s="9"/>
      <c r="X35" s="20"/>
      <c r="Y35" s="20"/>
      <c r="Z35" s="48">
        <f t="shared" si="9"/>
        <v>0</v>
      </c>
      <c r="AA35" s="148"/>
      <c r="AB35" s="148"/>
      <c r="AC35" s="148"/>
      <c r="AD35" s="148"/>
      <c r="AE35" s="20"/>
      <c r="AF35" s="20"/>
      <c r="AG35" s="48">
        <v>1</v>
      </c>
      <c r="AH35" s="21"/>
      <c r="AI35" s="21"/>
      <c r="AJ35" s="21"/>
      <c r="AK35" s="20"/>
      <c r="AL35" s="9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9"/>
      <c r="BN35" s="51"/>
      <c r="BO35" s="74">
        <f t="shared" si="7"/>
        <v>0</v>
      </c>
      <c r="BP35" s="51"/>
      <c r="BQ35" s="74">
        <v>4</v>
      </c>
      <c r="BS35" s="98">
        <v>4.1500000000000004</v>
      </c>
      <c r="BT35" s="98">
        <f t="shared" si="8"/>
        <v>0</v>
      </c>
    </row>
    <row r="36" spans="1:72" s="1" customFormat="1" ht="20.100000000000001" customHeight="1">
      <c r="A36" s="266" t="s">
        <v>181</v>
      </c>
      <c r="B36" s="19" t="s">
        <v>86</v>
      </c>
      <c r="C36" s="19">
        <v>1</v>
      </c>
      <c r="D36" s="107">
        <f t="shared" si="6"/>
        <v>0</v>
      </c>
      <c r="E36" s="19">
        <v>160</v>
      </c>
      <c r="F36" s="8">
        <f t="shared" si="5"/>
        <v>0</v>
      </c>
      <c r="G36" s="9"/>
      <c r="H36" s="344"/>
      <c r="I36" s="326"/>
      <c r="J36" s="308"/>
      <c r="K36" s="327"/>
      <c r="L36" s="289"/>
      <c r="M36" s="376"/>
      <c r="N36" s="328"/>
      <c r="O36" s="379"/>
      <c r="P36" s="139"/>
      <c r="Q36" s="157"/>
      <c r="R36" s="380"/>
      <c r="S36" s="21"/>
      <c r="T36" s="21"/>
      <c r="U36" s="21"/>
      <c r="V36" s="21"/>
      <c r="W36" s="9"/>
      <c r="X36" s="20"/>
      <c r="Y36" s="20"/>
      <c r="Z36" s="48">
        <f t="shared" si="9"/>
        <v>0</v>
      </c>
      <c r="AA36" s="148"/>
      <c r="AB36" s="148"/>
      <c r="AC36" s="148"/>
      <c r="AD36" s="148"/>
      <c r="AE36" s="20"/>
      <c r="AF36" s="20"/>
      <c r="AG36" s="48">
        <v>1</v>
      </c>
      <c r="AH36" s="21"/>
      <c r="AI36" s="21"/>
      <c r="AJ36" s="21"/>
      <c r="AK36" s="20"/>
      <c r="AL36" s="9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9"/>
      <c r="BN36" s="51"/>
      <c r="BO36" s="74">
        <f t="shared" si="7"/>
        <v>0</v>
      </c>
      <c r="BP36" s="51"/>
      <c r="BQ36" s="74">
        <v>4</v>
      </c>
      <c r="BS36" s="98">
        <v>4.3</v>
      </c>
      <c r="BT36" s="98">
        <f t="shared" si="8"/>
        <v>0</v>
      </c>
    </row>
    <row r="37" spans="1:72" s="1" customFormat="1" ht="20.100000000000001" customHeight="1">
      <c r="A37" s="266" t="s">
        <v>121</v>
      </c>
      <c r="B37" s="19" t="s">
        <v>85</v>
      </c>
      <c r="C37" s="19">
        <v>1</v>
      </c>
      <c r="D37" s="107">
        <f t="shared" si="6"/>
        <v>0</v>
      </c>
      <c r="E37" s="19">
        <v>120</v>
      </c>
      <c r="F37" s="8">
        <f t="shared" si="5"/>
        <v>0</v>
      </c>
      <c r="G37" s="9"/>
      <c r="H37" s="344"/>
      <c r="I37" s="326"/>
      <c r="J37" s="308"/>
      <c r="K37" s="327"/>
      <c r="L37" s="289"/>
      <c r="M37" s="376"/>
      <c r="N37" s="328"/>
      <c r="O37" s="379"/>
      <c r="P37" s="139"/>
      <c r="Q37" s="157"/>
      <c r="R37" s="380"/>
      <c r="S37" s="21"/>
      <c r="T37" s="21"/>
      <c r="U37" s="21"/>
      <c r="V37" s="21"/>
      <c r="W37" s="9"/>
      <c r="X37" s="20"/>
      <c r="Y37" s="20"/>
      <c r="Z37" s="48">
        <f t="shared" si="9"/>
        <v>0</v>
      </c>
      <c r="AA37" s="148"/>
      <c r="AB37" s="148"/>
      <c r="AC37" s="148"/>
      <c r="AD37" s="148"/>
      <c r="AE37" s="20"/>
      <c r="AF37" s="20"/>
      <c r="AG37" s="48">
        <v>1</v>
      </c>
      <c r="AH37" s="21"/>
      <c r="AI37" s="21"/>
      <c r="AJ37" s="21"/>
      <c r="AK37" s="20"/>
      <c r="AL37" s="9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9"/>
      <c r="BN37" s="51"/>
      <c r="BO37" s="74">
        <f t="shared" si="7"/>
        <v>0</v>
      </c>
      <c r="BP37" s="51"/>
      <c r="BQ37" s="74">
        <v>4</v>
      </c>
      <c r="BS37" s="98">
        <v>3.45</v>
      </c>
      <c r="BT37" s="98">
        <f t="shared" si="8"/>
        <v>0</v>
      </c>
    </row>
    <row r="38" spans="1:72" s="1" customFormat="1" ht="20.100000000000001" customHeight="1">
      <c r="A38" s="266" t="s">
        <v>182</v>
      </c>
      <c r="B38" s="19" t="s">
        <v>85</v>
      </c>
      <c r="C38" s="19">
        <v>1</v>
      </c>
      <c r="D38" s="107">
        <f t="shared" si="6"/>
        <v>0</v>
      </c>
      <c r="E38" s="19">
        <v>140</v>
      </c>
      <c r="F38" s="8">
        <f t="shared" si="5"/>
        <v>0</v>
      </c>
      <c r="G38" s="9"/>
      <c r="H38" s="344"/>
      <c r="I38" s="326"/>
      <c r="J38" s="308"/>
      <c r="K38" s="327"/>
      <c r="L38" s="289"/>
      <c r="M38" s="376"/>
      <c r="N38" s="328"/>
      <c r="O38" s="379"/>
      <c r="P38" s="139"/>
      <c r="Q38" s="157"/>
      <c r="R38" s="380"/>
      <c r="S38" s="21"/>
      <c r="T38" s="21"/>
      <c r="U38" s="21"/>
      <c r="V38" s="21"/>
      <c r="W38" s="9"/>
      <c r="X38" s="20"/>
      <c r="Y38" s="20"/>
      <c r="Z38" s="48">
        <f t="shared" si="9"/>
        <v>0</v>
      </c>
      <c r="AA38" s="148"/>
      <c r="AB38" s="148"/>
      <c r="AC38" s="148"/>
      <c r="AD38" s="148"/>
      <c r="AE38" s="20"/>
      <c r="AF38" s="20"/>
      <c r="AG38" s="48">
        <v>1</v>
      </c>
      <c r="AH38" s="21"/>
      <c r="AI38" s="21"/>
      <c r="AJ38" s="21"/>
      <c r="AK38" s="20"/>
      <c r="AL38" s="9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9"/>
      <c r="BN38" s="51"/>
      <c r="BO38" s="74">
        <f t="shared" si="7"/>
        <v>0</v>
      </c>
      <c r="BP38" s="51"/>
      <c r="BQ38" s="74">
        <v>4</v>
      </c>
      <c r="BS38" s="98">
        <v>3.6</v>
      </c>
      <c r="BT38" s="98">
        <f t="shared" si="8"/>
        <v>0</v>
      </c>
    </row>
    <row r="39" spans="1:72" s="1" customFormat="1" ht="20.100000000000001" customHeight="1">
      <c r="A39" s="266" t="s">
        <v>122</v>
      </c>
      <c r="B39" s="19" t="s">
        <v>87</v>
      </c>
      <c r="C39" s="19">
        <v>1</v>
      </c>
      <c r="D39" s="107">
        <f t="shared" si="6"/>
        <v>0</v>
      </c>
      <c r="E39" s="19">
        <v>127.5</v>
      </c>
      <c r="F39" s="8">
        <f t="shared" si="5"/>
        <v>0</v>
      </c>
      <c r="G39" s="9"/>
      <c r="H39" s="344"/>
      <c r="I39" s="326"/>
      <c r="J39" s="308"/>
      <c r="K39" s="327"/>
      <c r="L39" s="289"/>
      <c r="M39" s="376"/>
      <c r="N39" s="328"/>
      <c r="O39" s="379"/>
      <c r="P39" s="139"/>
      <c r="Q39" s="157"/>
      <c r="R39" s="380"/>
      <c r="S39" s="21"/>
      <c r="T39" s="21"/>
      <c r="U39" s="21"/>
      <c r="V39" s="21"/>
      <c r="W39" s="9"/>
      <c r="X39" s="20"/>
      <c r="Y39" s="20"/>
      <c r="Z39" s="48">
        <f t="shared" ref="Z39:AA54" si="10">AG39*$D39</f>
        <v>0</v>
      </c>
      <c r="AA39" s="148"/>
      <c r="AB39" s="148"/>
      <c r="AC39" s="148"/>
      <c r="AD39" s="148"/>
      <c r="AE39" s="20"/>
      <c r="AF39" s="20"/>
      <c r="AG39" s="48">
        <v>1</v>
      </c>
      <c r="AH39" s="21"/>
      <c r="AI39" s="21"/>
      <c r="AJ39" s="21"/>
      <c r="AK39" s="20"/>
      <c r="AL39" s="9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9"/>
      <c r="BN39" s="51"/>
      <c r="BO39" s="74">
        <f t="shared" si="7"/>
        <v>0</v>
      </c>
      <c r="BP39" s="51"/>
      <c r="BQ39" s="74">
        <v>3</v>
      </c>
      <c r="BS39" s="98">
        <v>3.6</v>
      </c>
      <c r="BT39" s="98">
        <f t="shared" si="8"/>
        <v>0</v>
      </c>
    </row>
    <row r="40" spans="1:72" s="1" customFormat="1" ht="20.100000000000001" customHeight="1">
      <c r="A40" s="266" t="s">
        <v>129</v>
      </c>
      <c r="B40" s="19" t="s">
        <v>88</v>
      </c>
      <c r="C40" s="19">
        <v>1</v>
      </c>
      <c r="D40" s="107">
        <f t="shared" si="6"/>
        <v>0</v>
      </c>
      <c r="E40" s="19">
        <v>142.5</v>
      </c>
      <c r="F40" s="8">
        <f t="shared" si="5"/>
        <v>0</v>
      </c>
      <c r="G40" s="9"/>
      <c r="H40" s="344"/>
      <c r="I40" s="326"/>
      <c r="J40" s="308"/>
      <c r="K40" s="327"/>
      <c r="L40" s="289"/>
      <c r="M40" s="376"/>
      <c r="N40" s="328"/>
      <c r="O40" s="379"/>
      <c r="P40" s="139"/>
      <c r="Q40" s="157"/>
      <c r="R40" s="380"/>
      <c r="S40" s="21"/>
      <c r="T40" s="21"/>
      <c r="U40" s="21"/>
      <c r="V40" s="21"/>
      <c r="W40" s="9"/>
      <c r="X40" s="20"/>
      <c r="Y40" s="20"/>
      <c r="Z40" s="48">
        <f t="shared" si="10"/>
        <v>0</v>
      </c>
      <c r="AA40" s="148"/>
      <c r="AB40" s="148"/>
      <c r="AC40" s="148"/>
      <c r="AD40" s="148"/>
      <c r="AE40" s="20"/>
      <c r="AF40" s="20"/>
      <c r="AG40" s="48">
        <v>1</v>
      </c>
      <c r="AH40" s="21"/>
      <c r="AI40" s="21"/>
      <c r="AJ40" s="21"/>
      <c r="AK40" s="20"/>
      <c r="AL40" s="9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9"/>
      <c r="BN40" s="51"/>
      <c r="BO40" s="74">
        <f t="shared" si="7"/>
        <v>0</v>
      </c>
      <c r="BP40" s="51"/>
      <c r="BQ40" s="74">
        <v>3</v>
      </c>
      <c r="BS40" s="98">
        <v>4.3499999999999996</v>
      </c>
      <c r="BT40" s="98">
        <f t="shared" si="8"/>
        <v>0</v>
      </c>
    </row>
    <row r="41" spans="1:72" s="1" customFormat="1" ht="20.100000000000001" customHeight="1">
      <c r="A41" s="266" t="s">
        <v>183</v>
      </c>
      <c r="B41" s="19" t="s">
        <v>137</v>
      </c>
      <c r="C41" s="19">
        <v>1</v>
      </c>
      <c r="D41" s="107">
        <f t="shared" si="6"/>
        <v>0</v>
      </c>
      <c r="E41" s="19">
        <v>87.5</v>
      </c>
      <c r="F41" s="8">
        <f t="shared" si="5"/>
        <v>0</v>
      </c>
      <c r="G41" s="9"/>
      <c r="H41" s="344"/>
      <c r="I41" s="326"/>
      <c r="J41" s="308"/>
      <c r="K41" s="327"/>
      <c r="L41" s="289"/>
      <c r="M41" s="376"/>
      <c r="N41" s="328"/>
      <c r="O41" s="379"/>
      <c r="P41" s="139"/>
      <c r="Q41" s="157"/>
      <c r="R41" s="380"/>
      <c r="S41" s="21"/>
      <c r="T41" s="21"/>
      <c r="U41" s="21"/>
      <c r="V41" s="21"/>
      <c r="W41" s="9"/>
      <c r="X41" s="20"/>
      <c r="Y41" s="20"/>
      <c r="Z41" s="48">
        <f t="shared" si="10"/>
        <v>0</v>
      </c>
      <c r="AA41" s="148"/>
      <c r="AB41" s="148"/>
      <c r="AC41" s="148"/>
      <c r="AD41" s="148"/>
      <c r="AE41" s="20"/>
      <c r="AF41" s="20"/>
      <c r="AG41" s="48">
        <v>1</v>
      </c>
      <c r="AH41" s="21"/>
      <c r="AI41" s="21"/>
      <c r="AJ41" s="21"/>
      <c r="AK41" s="20"/>
      <c r="AL41" s="9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9"/>
      <c r="BN41" s="51"/>
      <c r="BO41" s="74">
        <f t="shared" si="7"/>
        <v>0</v>
      </c>
      <c r="BP41" s="51"/>
      <c r="BQ41" s="74">
        <v>5</v>
      </c>
      <c r="BS41" s="98">
        <v>2.7</v>
      </c>
      <c r="BT41" s="98">
        <f t="shared" si="8"/>
        <v>0</v>
      </c>
    </row>
    <row r="42" spans="1:72" s="1" customFormat="1" ht="20.100000000000001" customHeight="1">
      <c r="A42" s="266" t="s">
        <v>184</v>
      </c>
      <c r="B42" s="19" t="s">
        <v>138</v>
      </c>
      <c r="C42" s="19">
        <v>1</v>
      </c>
      <c r="D42" s="107">
        <f t="shared" si="6"/>
        <v>0</v>
      </c>
      <c r="E42" s="19">
        <v>95</v>
      </c>
      <c r="F42" s="8">
        <f t="shared" si="5"/>
        <v>0</v>
      </c>
      <c r="G42" s="9"/>
      <c r="H42" s="344"/>
      <c r="I42" s="326"/>
      <c r="J42" s="308"/>
      <c r="K42" s="327"/>
      <c r="L42" s="289"/>
      <c r="M42" s="376"/>
      <c r="N42" s="328"/>
      <c r="O42" s="379"/>
      <c r="P42" s="139"/>
      <c r="Q42" s="157"/>
      <c r="R42" s="380"/>
      <c r="S42" s="21"/>
      <c r="T42" s="21"/>
      <c r="U42" s="21"/>
      <c r="V42" s="21"/>
      <c r="W42" s="9"/>
      <c r="X42" s="20"/>
      <c r="Y42" s="20"/>
      <c r="Z42" s="48">
        <f t="shared" si="10"/>
        <v>0</v>
      </c>
      <c r="AA42" s="148"/>
      <c r="AB42" s="148"/>
      <c r="AC42" s="148"/>
      <c r="AD42" s="148"/>
      <c r="AE42" s="20"/>
      <c r="AF42" s="20"/>
      <c r="AG42" s="48">
        <v>1</v>
      </c>
      <c r="AH42" s="21"/>
      <c r="AI42" s="21"/>
      <c r="AJ42" s="21"/>
      <c r="AK42" s="20"/>
      <c r="AL42" s="9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9"/>
      <c r="BN42" s="51"/>
      <c r="BO42" s="74">
        <f t="shared" si="7"/>
        <v>0</v>
      </c>
      <c r="BP42" s="51"/>
      <c r="BQ42" s="74">
        <v>5</v>
      </c>
      <c r="BS42" s="98">
        <v>2.9</v>
      </c>
      <c r="BT42" s="98">
        <f t="shared" si="8"/>
        <v>0</v>
      </c>
    </row>
    <row r="43" spans="1:72" s="1" customFormat="1" ht="20.100000000000001" customHeight="1">
      <c r="A43" s="266" t="s">
        <v>185</v>
      </c>
      <c r="B43" s="19" t="s">
        <v>139</v>
      </c>
      <c r="C43" s="19">
        <v>1</v>
      </c>
      <c r="D43" s="107">
        <f t="shared" si="6"/>
        <v>0</v>
      </c>
      <c r="E43" s="19">
        <v>145</v>
      </c>
      <c r="F43" s="8">
        <f t="shared" si="5"/>
        <v>0</v>
      </c>
      <c r="G43" s="9"/>
      <c r="H43" s="344"/>
      <c r="I43" s="326"/>
      <c r="J43" s="308"/>
      <c r="K43" s="327"/>
      <c r="L43" s="289"/>
      <c r="M43" s="376"/>
      <c r="N43" s="328"/>
      <c r="O43" s="379"/>
      <c r="P43" s="139"/>
      <c r="Q43" s="157"/>
      <c r="R43" s="380"/>
      <c r="S43" s="21"/>
      <c r="T43" s="21"/>
      <c r="U43" s="21"/>
      <c r="V43" s="21"/>
      <c r="W43" s="9"/>
      <c r="X43" s="20"/>
      <c r="Y43" s="20"/>
      <c r="Z43" s="48">
        <f t="shared" si="10"/>
        <v>0</v>
      </c>
      <c r="AA43" s="148"/>
      <c r="AB43" s="148"/>
      <c r="AC43" s="148"/>
      <c r="AD43" s="148"/>
      <c r="AE43" s="20"/>
      <c r="AF43" s="20"/>
      <c r="AG43" s="48">
        <v>1</v>
      </c>
      <c r="AH43" s="21"/>
      <c r="AI43" s="21"/>
      <c r="AJ43" s="21"/>
      <c r="AK43" s="20"/>
      <c r="AL43" s="9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9"/>
      <c r="BN43" s="51"/>
      <c r="BO43" s="74">
        <f t="shared" si="7"/>
        <v>0</v>
      </c>
      <c r="BP43" s="51"/>
      <c r="BQ43" s="74">
        <v>8</v>
      </c>
      <c r="BS43" s="98">
        <v>4.5</v>
      </c>
      <c r="BT43" s="98">
        <f t="shared" si="8"/>
        <v>0</v>
      </c>
    </row>
    <row r="44" spans="1:72" s="1" customFormat="1" ht="19.5" customHeight="1">
      <c r="A44" s="266" t="s">
        <v>186</v>
      </c>
      <c r="B44" s="19" t="s">
        <v>140</v>
      </c>
      <c r="C44" s="19">
        <v>1</v>
      </c>
      <c r="D44" s="107">
        <f t="shared" si="6"/>
        <v>0</v>
      </c>
      <c r="E44" s="19">
        <v>127.5</v>
      </c>
      <c r="F44" s="8">
        <f t="shared" si="5"/>
        <v>0</v>
      </c>
      <c r="G44" s="9"/>
      <c r="H44" s="344"/>
      <c r="I44" s="326"/>
      <c r="J44" s="308"/>
      <c r="K44" s="327"/>
      <c r="L44" s="289"/>
      <c r="M44" s="376"/>
      <c r="N44" s="328"/>
      <c r="O44" s="379"/>
      <c r="P44" s="139"/>
      <c r="Q44" s="157"/>
      <c r="R44" s="380"/>
      <c r="S44" s="21"/>
      <c r="T44" s="21"/>
      <c r="U44" s="21"/>
      <c r="V44" s="21"/>
      <c r="W44" s="9"/>
      <c r="X44" s="20"/>
      <c r="Y44" s="20"/>
      <c r="Z44" s="48">
        <f t="shared" si="10"/>
        <v>0</v>
      </c>
      <c r="AA44" s="148"/>
      <c r="AB44" s="148"/>
      <c r="AC44" s="148"/>
      <c r="AD44" s="148"/>
      <c r="AE44" s="20"/>
      <c r="AF44" s="20"/>
      <c r="AG44" s="48">
        <v>1</v>
      </c>
      <c r="AH44" s="21"/>
      <c r="AI44" s="21"/>
      <c r="AJ44" s="21"/>
      <c r="AK44" s="20"/>
      <c r="AL44" s="9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9"/>
      <c r="BN44" s="51"/>
      <c r="BO44" s="74">
        <f t="shared" si="7"/>
        <v>0</v>
      </c>
      <c r="BP44" s="51"/>
      <c r="BQ44" s="74">
        <v>6</v>
      </c>
      <c r="BS44" s="98">
        <v>3.95</v>
      </c>
      <c r="BT44" s="98">
        <f t="shared" si="8"/>
        <v>0</v>
      </c>
    </row>
    <row r="45" spans="1:72" s="1" customFormat="1" ht="18" customHeight="1">
      <c r="A45" s="266" t="s">
        <v>187</v>
      </c>
      <c r="B45" s="19" t="s">
        <v>141</v>
      </c>
      <c r="C45" s="19">
        <v>1</v>
      </c>
      <c r="D45" s="107">
        <f t="shared" si="6"/>
        <v>0</v>
      </c>
      <c r="E45" s="19">
        <v>122.5</v>
      </c>
      <c r="F45" s="8">
        <f t="shared" si="5"/>
        <v>0</v>
      </c>
      <c r="G45" s="9"/>
      <c r="H45" s="344"/>
      <c r="I45" s="326"/>
      <c r="J45" s="308"/>
      <c r="K45" s="327"/>
      <c r="L45" s="289"/>
      <c r="M45" s="376"/>
      <c r="N45" s="328"/>
      <c r="O45" s="379"/>
      <c r="P45" s="139"/>
      <c r="Q45" s="157"/>
      <c r="R45" s="380"/>
      <c r="S45" s="21"/>
      <c r="T45" s="21"/>
      <c r="U45" s="21"/>
      <c r="V45" s="21"/>
      <c r="W45" s="9"/>
      <c r="X45" s="20"/>
      <c r="Y45" s="20"/>
      <c r="Z45" s="48">
        <f t="shared" si="10"/>
        <v>0</v>
      </c>
      <c r="AA45" s="148"/>
      <c r="AB45" s="148"/>
      <c r="AC45" s="148"/>
      <c r="AD45" s="148"/>
      <c r="AE45" s="20"/>
      <c r="AF45" s="20"/>
      <c r="AG45" s="48">
        <v>1</v>
      </c>
      <c r="AH45" s="21"/>
      <c r="AI45" s="21"/>
      <c r="AJ45" s="21"/>
      <c r="AK45" s="20"/>
      <c r="AL45" s="9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48"/>
      <c r="BA45" s="48"/>
      <c r="BB45" s="4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9"/>
      <c r="BN45" s="51"/>
      <c r="BO45" s="74">
        <f t="shared" si="7"/>
        <v>0</v>
      </c>
      <c r="BP45" s="51"/>
      <c r="BQ45" s="74">
        <v>5</v>
      </c>
      <c r="BS45" s="98">
        <v>3.4</v>
      </c>
      <c r="BT45" s="98">
        <f t="shared" si="8"/>
        <v>0</v>
      </c>
    </row>
    <row r="46" spans="1:72" s="1" customFormat="1" ht="19.5" hidden="1" customHeight="1">
      <c r="A46" s="217" t="s">
        <v>188</v>
      </c>
      <c r="B46" s="19" t="s">
        <v>142</v>
      </c>
      <c r="C46" s="19">
        <v>1</v>
      </c>
      <c r="D46" s="107">
        <f t="shared" si="6"/>
        <v>0</v>
      </c>
      <c r="E46" s="19">
        <v>115</v>
      </c>
      <c r="F46" s="8"/>
      <c r="G46" s="9"/>
      <c r="H46" s="344"/>
      <c r="I46" s="326"/>
      <c r="J46" s="308"/>
      <c r="K46" s="327"/>
      <c r="L46" s="289"/>
      <c r="M46" s="376"/>
      <c r="N46" s="328"/>
      <c r="O46" s="379"/>
      <c r="P46" s="139"/>
      <c r="Q46" s="157"/>
      <c r="R46" s="380"/>
      <c r="S46" s="21"/>
      <c r="T46" s="21"/>
      <c r="U46" s="21"/>
      <c r="V46" s="21"/>
      <c r="W46" s="9"/>
      <c r="X46" s="20"/>
      <c r="Y46" s="20"/>
      <c r="Z46" s="48">
        <f t="shared" si="10"/>
        <v>0</v>
      </c>
      <c r="AA46" s="148"/>
      <c r="AB46" s="148"/>
      <c r="AC46" s="148"/>
      <c r="AD46" s="148"/>
      <c r="AE46" s="20"/>
      <c r="AF46" s="20"/>
      <c r="AG46" s="48">
        <v>1</v>
      </c>
      <c r="AH46" s="21"/>
      <c r="AI46" s="21"/>
      <c r="AJ46" s="21"/>
      <c r="AK46" s="20"/>
      <c r="AL46" s="9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48"/>
      <c r="BA46" s="48"/>
      <c r="BB46" s="48"/>
      <c r="BC46" s="48"/>
      <c r="BD46" s="48"/>
      <c r="BE46" s="48"/>
      <c r="BF46" s="48"/>
      <c r="BG46" s="48"/>
      <c r="BH46" s="48"/>
      <c r="BI46" s="48"/>
      <c r="BJ46" s="48"/>
      <c r="BK46" s="48"/>
      <c r="BL46" s="48"/>
      <c r="BM46" s="9"/>
      <c r="BN46" s="51"/>
      <c r="BO46" s="74">
        <f t="shared" si="7"/>
        <v>0</v>
      </c>
      <c r="BP46" s="51"/>
      <c r="BQ46" s="74">
        <v>6</v>
      </c>
      <c r="BS46" s="98">
        <v>5.5</v>
      </c>
      <c r="BT46" s="98">
        <f t="shared" si="8"/>
        <v>0</v>
      </c>
    </row>
    <row r="47" spans="1:72" s="1" customFormat="1" ht="19.5" hidden="1" customHeight="1">
      <c r="A47" s="217" t="s">
        <v>194</v>
      </c>
      <c r="B47" s="19" t="s">
        <v>143</v>
      </c>
      <c r="C47" s="19">
        <v>1</v>
      </c>
      <c r="D47" s="107">
        <f t="shared" si="6"/>
        <v>0</v>
      </c>
      <c r="E47" s="19" t="s">
        <v>309</v>
      </c>
      <c r="F47" s="8"/>
      <c r="G47" s="9"/>
      <c r="H47" s="344"/>
      <c r="I47" s="326"/>
      <c r="J47" s="308"/>
      <c r="K47" s="327"/>
      <c r="L47" s="289"/>
      <c r="M47" s="376"/>
      <c r="N47" s="328"/>
      <c r="O47" s="379"/>
      <c r="P47" s="139"/>
      <c r="Q47" s="157"/>
      <c r="R47" s="380"/>
      <c r="S47" s="21"/>
      <c r="T47" s="21"/>
      <c r="U47" s="21"/>
      <c r="V47" s="21"/>
      <c r="W47" s="9"/>
      <c r="X47" s="20"/>
      <c r="Y47" s="20"/>
      <c r="Z47" s="48">
        <f t="shared" si="10"/>
        <v>0</v>
      </c>
      <c r="AA47" s="148"/>
      <c r="AB47" s="148"/>
      <c r="AC47" s="148"/>
      <c r="AD47" s="148"/>
      <c r="AE47" s="20"/>
      <c r="AF47" s="20"/>
      <c r="AG47" s="48">
        <v>1</v>
      </c>
      <c r="AH47" s="21"/>
      <c r="AI47" s="21"/>
      <c r="AJ47" s="21"/>
      <c r="AK47" s="20"/>
      <c r="AL47" s="9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9"/>
      <c r="BN47" s="51"/>
      <c r="BO47" s="74">
        <f t="shared" si="7"/>
        <v>0</v>
      </c>
      <c r="BP47" s="51"/>
      <c r="BQ47" s="74">
        <v>8</v>
      </c>
      <c r="BS47" s="98">
        <v>3.9</v>
      </c>
      <c r="BT47" s="98">
        <f t="shared" si="8"/>
        <v>0</v>
      </c>
    </row>
    <row r="48" spans="1:72" s="1" customFormat="1" ht="19.5" hidden="1" customHeight="1">
      <c r="A48" s="217" t="s">
        <v>195</v>
      </c>
      <c r="B48" s="19" t="s">
        <v>144</v>
      </c>
      <c r="C48" s="19">
        <v>1</v>
      </c>
      <c r="D48" s="107">
        <f t="shared" si="6"/>
        <v>0</v>
      </c>
      <c r="E48" s="19" t="s">
        <v>309</v>
      </c>
      <c r="F48" s="8"/>
      <c r="G48" s="9"/>
      <c r="H48" s="344"/>
      <c r="I48" s="326"/>
      <c r="J48" s="308"/>
      <c r="K48" s="327"/>
      <c r="L48" s="289"/>
      <c r="M48" s="376"/>
      <c r="N48" s="328"/>
      <c r="O48" s="379"/>
      <c r="P48" s="139"/>
      <c r="Q48" s="157"/>
      <c r="R48" s="380"/>
      <c r="S48" s="21"/>
      <c r="T48" s="21"/>
      <c r="U48" s="21"/>
      <c r="V48" s="21"/>
      <c r="W48" s="9"/>
      <c r="X48" s="20"/>
      <c r="Y48" s="20"/>
      <c r="Z48" s="48">
        <f t="shared" si="10"/>
        <v>0</v>
      </c>
      <c r="AA48" s="148"/>
      <c r="AB48" s="148"/>
      <c r="AC48" s="148"/>
      <c r="AD48" s="148"/>
      <c r="AE48" s="20"/>
      <c r="AF48" s="20"/>
      <c r="AG48" s="48">
        <v>1</v>
      </c>
      <c r="AH48" s="21"/>
      <c r="AI48" s="21"/>
      <c r="AJ48" s="21"/>
      <c r="AK48" s="20"/>
      <c r="AL48" s="9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8"/>
      <c r="BL48" s="48"/>
      <c r="BM48" s="9"/>
      <c r="BN48" s="51"/>
      <c r="BO48" s="74">
        <f t="shared" si="7"/>
        <v>0</v>
      </c>
      <c r="BP48" s="51"/>
      <c r="BQ48" s="74">
        <v>8</v>
      </c>
      <c r="BS48" s="98">
        <v>4.8</v>
      </c>
      <c r="BT48" s="98">
        <f t="shared" si="8"/>
        <v>0</v>
      </c>
    </row>
    <row r="49" spans="1:72" s="1" customFormat="1" ht="19.5" hidden="1" customHeight="1">
      <c r="A49" s="217" t="s">
        <v>196</v>
      </c>
      <c r="B49" s="19" t="s">
        <v>145</v>
      </c>
      <c r="C49" s="19">
        <v>1</v>
      </c>
      <c r="D49" s="107">
        <f t="shared" si="6"/>
        <v>0</v>
      </c>
      <c r="E49" s="19" t="s">
        <v>309</v>
      </c>
      <c r="F49" s="8"/>
      <c r="G49" s="9"/>
      <c r="H49" s="344"/>
      <c r="I49" s="326"/>
      <c r="J49" s="308"/>
      <c r="K49" s="327"/>
      <c r="L49" s="289"/>
      <c r="M49" s="376"/>
      <c r="N49" s="328"/>
      <c r="O49" s="379"/>
      <c r="P49" s="139"/>
      <c r="Q49" s="157"/>
      <c r="R49" s="380"/>
      <c r="S49" s="21"/>
      <c r="T49" s="21"/>
      <c r="U49" s="21"/>
      <c r="V49" s="21"/>
      <c r="W49" s="9"/>
      <c r="X49" s="20"/>
      <c r="Y49" s="20"/>
      <c r="Z49" s="48">
        <f t="shared" si="10"/>
        <v>0</v>
      </c>
      <c r="AA49" s="148"/>
      <c r="AB49" s="148"/>
      <c r="AC49" s="148"/>
      <c r="AD49" s="148"/>
      <c r="AE49" s="20"/>
      <c r="AF49" s="20"/>
      <c r="AG49" s="48">
        <v>1</v>
      </c>
      <c r="AH49" s="21"/>
      <c r="AI49" s="21"/>
      <c r="AJ49" s="21"/>
      <c r="AK49" s="20"/>
      <c r="AL49" s="9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48"/>
      <c r="BA49" s="48"/>
      <c r="BB49" s="48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9"/>
      <c r="BN49" s="51"/>
      <c r="BO49" s="74">
        <f t="shared" si="7"/>
        <v>0</v>
      </c>
      <c r="BP49" s="51"/>
      <c r="BQ49" s="74">
        <v>6</v>
      </c>
      <c r="BS49" s="98">
        <v>3.2</v>
      </c>
      <c r="BT49" s="98">
        <f t="shared" si="8"/>
        <v>0</v>
      </c>
    </row>
    <row r="50" spans="1:72" s="1" customFormat="1" ht="20.100000000000001" customHeight="1">
      <c r="A50" s="266" t="s">
        <v>123</v>
      </c>
      <c r="B50" s="19" t="s">
        <v>89</v>
      </c>
      <c r="C50" s="19">
        <v>1</v>
      </c>
      <c r="D50" s="107">
        <f t="shared" si="6"/>
        <v>0</v>
      </c>
      <c r="E50" s="19">
        <v>105</v>
      </c>
      <c r="F50" s="8">
        <f t="shared" ref="F50:F55" si="11">D50*E50*(100-$D$3)/100</f>
        <v>0</v>
      </c>
      <c r="G50" s="9"/>
      <c r="H50" s="344"/>
      <c r="I50" s="326"/>
      <c r="J50" s="308"/>
      <c r="K50" s="327"/>
      <c r="L50" s="289"/>
      <c r="M50" s="376"/>
      <c r="N50" s="328"/>
      <c r="O50" s="379"/>
      <c r="P50" s="139"/>
      <c r="Q50" s="157"/>
      <c r="R50" s="380"/>
      <c r="S50" s="21"/>
      <c r="T50" s="21"/>
      <c r="U50" s="21"/>
      <c r="V50" s="21"/>
      <c r="W50" s="9"/>
      <c r="X50" s="20"/>
      <c r="Y50" s="20"/>
      <c r="Z50" s="20"/>
      <c r="AA50" s="48">
        <f t="shared" si="10"/>
        <v>0</v>
      </c>
      <c r="AB50" s="148"/>
      <c r="AC50" s="148"/>
      <c r="AD50" s="148"/>
      <c r="AE50" s="20"/>
      <c r="AF50" s="20"/>
      <c r="AG50" s="20"/>
      <c r="AH50" s="48">
        <v>1</v>
      </c>
      <c r="AI50" s="21"/>
      <c r="AJ50" s="21"/>
      <c r="AK50" s="20"/>
      <c r="AL50" s="9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48"/>
      <c r="BA50" s="48"/>
      <c r="BB50" s="48"/>
      <c r="BC50" s="48"/>
      <c r="BD50" s="48"/>
      <c r="BE50" s="48"/>
      <c r="BF50" s="48"/>
      <c r="BG50" s="48"/>
      <c r="BH50" s="48"/>
      <c r="BI50" s="48"/>
      <c r="BJ50" s="48"/>
      <c r="BK50" s="48"/>
      <c r="BL50" s="48"/>
      <c r="BM50" s="9"/>
      <c r="BN50" s="51"/>
      <c r="BO50" s="74">
        <f t="shared" si="7"/>
        <v>0</v>
      </c>
      <c r="BP50" s="51"/>
      <c r="BQ50" s="74">
        <v>4</v>
      </c>
      <c r="BS50" s="98">
        <v>3.4</v>
      </c>
      <c r="BT50" s="98">
        <f t="shared" si="8"/>
        <v>0</v>
      </c>
    </row>
    <row r="51" spans="1:72" s="1" customFormat="1" ht="20.100000000000001" customHeight="1">
      <c r="A51" s="266" t="s">
        <v>124</v>
      </c>
      <c r="B51" s="19" t="s">
        <v>90</v>
      </c>
      <c r="C51" s="19">
        <v>1</v>
      </c>
      <c r="D51" s="107">
        <f t="shared" si="6"/>
        <v>0</v>
      </c>
      <c r="E51" s="19">
        <v>142.5</v>
      </c>
      <c r="F51" s="8">
        <f t="shared" si="11"/>
        <v>0</v>
      </c>
      <c r="G51" s="9"/>
      <c r="H51" s="344"/>
      <c r="I51" s="326"/>
      <c r="J51" s="308"/>
      <c r="K51" s="327"/>
      <c r="L51" s="289"/>
      <c r="M51" s="376"/>
      <c r="N51" s="328"/>
      <c r="O51" s="379"/>
      <c r="P51" s="139"/>
      <c r="Q51" s="157"/>
      <c r="R51" s="380"/>
      <c r="S51" s="21"/>
      <c r="T51" s="21"/>
      <c r="U51" s="21"/>
      <c r="V51" s="21"/>
      <c r="W51" s="9"/>
      <c r="X51" s="20"/>
      <c r="Y51" s="20"/>
      <c r="Z51" s="20"/>
      <c r="AA51" s="48">
        <f t="shared" si="10"/>
        <v>0</v>
      </c>
      <c r="AB51" s="148"/>
      <c r="AC51" s="148"/>
      <c r="AD51" s="148"/>
      <c r="AE51" s="20"/>
      <c r="AF51" s="20"/>
      <c r="AG51" s="20"/>
      <c r="AH51" s="48">
        <v>1</v>
      </c>
      <c r="AI51" s="21"/>
      <c r="AJ51" s="21"/>
      <c r="AK51" s="20"/>
      <c r="AL51" s="9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48"/>
      <c r="BA51" s="48"/>
      <c r="BB51" s="48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9"/>
      <c r="BN51" s="51"/>
      <c r="BO51" s="74">
        <f t="shared" si="7"/>
        <v>0</v>
      </c>
      <c r="BP51" s="51"/>
      <c r="BQ51" s="74">
        <v>4</v>
      </c>
      <c r="BS51" s="98">
        <v>4.95</v>
      </c>
      <c r="BT51" s="98">
        <f t="shared" si="8"/>
        <v>0</v>
      </c>
    </row>
    <row r="52" spans="1:72" s="1" customFormat="1" ht="20.100000000000001" customHeight="1">
      <c r="A52" s="266" t="s">
        <v>125</v>
      </c>
      <c r="B52" s="19" t="s">
        <v>91</v>
      </c>
      <c r="C52" s="19">
        <v>1</v>
      </c>
      <c r="D52" s="107">
        <f t="shared" si="6"/>
        <v>0</v>
      </c>
      <c r="E52" s="19">
        <v>115</v>
      </c>
      <c r="F52" s="8">
        <f t="shared" si="11"/>
        <v>0</v>
      </c>
      <c r="G52" s="9"/>
      <c r="H52" s="344"/>
      <c r="I52" s="326"/>
      <c r="J52" s="308"/>
      <c r="K52" s="327"/>
      <c r="L52" s="289"/>
      <c r="M52" s="376"/>
      <c r="N52" s="328"/>
      <c r="O52" s="379"/>
      <c r="P52" s="139"/>
      <c r="Q52" s="157"/>
      <c r="R52" s="380"/>
      <c r="S52" s="21"/>
      <c r="T52" s="21"/>
      <c r="U52" s="21"/>
      <c r="V52" s="21"/>
      <c r="W52" s="9"/>
      <c r="X52" s="20"/>
      <c r="Y52" s="20"/>
      <c r="Z52" s="20"/>
      <c r="AA52" s="48">
        <f t="shared" si="10"/>
        <v>0</v>
      </c>
      <c r="AB52" s="148"/>
      <c r="AC52" s="148"/>
      <c r="AD52" s="148"/>
      <c r="AE52" s="20"/>
      <c r="AF52" s="20"/>
      <c r="AG52" s="20"/>
      <c r="AH52" s="48">
        <v>1</v>
      </c>
      <c r="AI52" s="21"/>
      <c r="AJ52" s="21"/>
      <c r="AK52" s="20"/>
      <c r="AL52" s="9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48"/>
      <c r="BA52" s="48"/>
      <c r="BB52" s="48"/>
      <c r="BC52" s="48"/>
      <c r="BD52" s="48"/>
      <c r="BE52" s="48"/>
      <c r="BF52" s="48"/>
      <c r="BG52" s="48"/>
      <c r="BH52" s="48"/>
      <c r="BI52" s="48"/>
      <c r="BJ52" s="48"/>
      <c r="BK52" s="48"/>
      <c r="BL52" s="48"/>
      <c r="BM52" s="9"/>
      <c r="BN52" s="51"/>
      <c r="BO52" s="74">
        <f t="shared" si="7"/>
        <v>0</v>
      </c>
      <c r="BP52" s="51"/>
      <c r="BQ52" s="74">
        <v>4</v>
      </c>
      <c r="BS52" s="98">
        <v>4</v>
      </c>
      <c r="BT52" s="98">
        <f t="shared" si="8"/>
        <v>0</v>
      </c>
    </row>
    <row r="53" spans="1:72" s="1" customFormat="1" ht="19.5" customHeight="1">
      <c r="A53" s="266" t="s">
        <v>126</v>
      </c>
      <c r="B53" s="19" t="s">
        <v>92</v>
      </c>
      <c r="C53" s="19">
        <v>1</v>
      </c>
      <c r="D53" s="107">
        <f t="shared" si="6"/>
        <v>0</v>
      </c>
      <c r="E53" s="19">
        <v>152.5</v>
      </c>
      <c r="F53" s="8">
        <f t="shared" si="11"/>
        <v>0</v>
      </c>
      <c r="G53" s="9"/>
      <c r="H53" s="344"/>
      <c r="I53" s="326"/>
      <c r="J53" s="308"/>
      <c r="K53" s="327"/>
      <c r="L53" s="289"/>
      <c r="M53" s="376"/>
      <c r="N53" s="328"/>
      <c r="O53" s="379"/>
      <c r="P53" s="139"/>
      <c r="Q53" s="157"/>
      <c r="R53" s="380"/>
      <c r="S53" s="21"/>
      <c r="T53" s="21"/>
      <c r="U53" s="21"/>
      <c r="V53" s="21"/>
      <c r="W53" s="9"/>
      <c r="X53" s="20"/>
      <c r="Y53" s="20"/>
      <c r="Z53" s="20"/>
      <c r="AA53" s="48">
        <f t="shared" si="10"/>
        <v>0</v>
      </c>
      <c r="AB53" s="148"/>
      <c r="AC53" s="148"/>
      <c r="AD53" s="148"/>
      <c r="AE53" s="20"/>
      <c r="AF53" s="20"/>
      <c r="AG53" s="20"/>
      <c r="AH53" s="48">
        <v>1</v>
      </c>
      <c r="AI53" s="21"/>
      <c r="AJ53" s="21"/>
      <c r="AK53" s="20"/>
      <c r="AL53" s="9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8"/>
      <c r="BL53" s="48"/>
      <c r="BM53" s="9"/>
      <c r="BN53" s="51"/>
      <c r="BO53" s="74">
        <f t="shared" si="7"/>
        <v>0</v>
      </c>
      <c r="BP53" s="51"/>
      <c r="BQ53" s="74">
        <v>4</v>
      </c>
      <c r="BS53" s="98">
        <v>5.15</v>
      </c>
      <c r="BT53" s="98">
        <f t="shared" si="8"/>
        <v>0</v>
      </c>
    </row>
    <row r="54" spans="1:72" s="1" customFormat="1" ht="19.5" customHeight="1">
      <c r="A54" s="266" t="s">
        <v>127</v>
      </c>
      <c r="B54" s="19" t="s">
        <v>93</v>
      </c>
      <c r="C54" s="19">
        <v>1</v>
      </c>
      <c r="D54" s="107">
        <f t="shared" si="6"/>
        <v>0</v>
      </c>
      <c r="E54" s="19">
        <v>227.5</v>
      </c>
      <c r="F54" s="8">
        <f t="shared" si="11"/>
        <v>0</v>
      </c>
      <c r="G54" s="9"/>
      <c r="H54" s="344"/>
      <c r="I54" s="326"/>
      <c r="J54" s="308"/>
      <c r="K54" s="327"/>
      <c r="L54" s="289"/>
      <c r="M54" s="376"/>
      <c r="N54" s="328"/>
      <c r="O54" s="379"/>
      <c r="P54" s="139"/>
      <c r="Q54" s="157"/>
      <c r="R54" s="380"/>
      <c r="S54" s="21"/>
      <c r="T54" s="21"/>
      <c r="U54" s="21"/>
      <c r="V54" s="21"/>
      <c r="W54" s="9"/>
      <c r="X54" s="20"/>
      <c r="Y54" s="20"/>
      <c r="Z54" s="20"/>
      <c r="AA54" s="48">
        <f t="shared" si="10"/>
        <v>0</v>
      </c>
      <c r="AB54" s="148"/>
      <c r="AC54" s="148"/>
      <c r="AD54" s="148"/>
      <c r="AE54" s="20"/>
      <c r="AF54" s="20"/>
      <c r="AG54" s="20"/>
      <c r="AH54" s="48">
        <v>1</v>
      </c>
      <c r="AI54" s="21"/>
      <c r="AJ54" s="21"/>
      <c r="AK54" s="20"/>
      <c r="AL54" s="9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48"/>
      <c r="BA54" s="48"/>
      <c r="BB54" s="48"/>
      <c r="BC54" s="48"/>
      <c r="BD54" s="48"/>
      <c r="BE54" s="48"/>
      <c r="BF54" s="48"/>
      <c r="BG54" s="48"/>
      <c r="BH54" s="48"/>
      <c r="BI54" s="48"/>
      <c r="BJ54" s="48"/>
      <c r="BK54" s="48"/>
      <c r="BL54" s="48"/>
      <c r="BM54" s="9"/>
      <c r="BN54" s="51"/>
      <c r="BO54" s="74">
        <f t="shared" si="7"/>
        <v>0</v>
      </c>
      <c r="BP54" s="51"/>
      <c r="BQ54" s="74">
        <v>4</v>
      </c>
      <c r="BS54" s="98">
        <v>6</v>
      </c>
      <c r="BT54" s="98">
        <f t="shared" si="8"/>
        <v>0</v>
      </c>
    </row>
    <row r="55" spans="1:72" s="1" customFormat="1" ht="18" customHeight="1">
      <c r="A55" s="266" t="s">
        <v>128</v>
      </c>
      <c r="B55" s="19" t="s">
        <v>94</v>
      </c>
      <c r="C55" s="19">
        <v>1</v>
      </c>
      <c r="D55" s="107">
        <f t="shared" si="6"/>
        <v>0</v>
      </c>
      <c r="E55" s="19">
        <v>255</v>
      </c>
      <c r="F55" s="8">
        <f t="shared" si="11"/>
        <v>0</v>
      </c>
      <c r="G55" s="9"/>
      <c r="H55" s="344"/>
      <c r="I55" s="326"/>
      <c r="J55" s="308"/>
      <c r="K55" s="327"/>
      <c r="L55" s="289"/>
      <c r="M55" s="376"/>
      <c r="N55" s="328"/>
      <c r="O55" s="379"/>
      <c r="P55" s="139"/>
      <c r="Q55" s="157"/>
      <c r="R55" s="380"/>
      <c r="S55" s="21"/>
      <c r="T55" s="21"/>
      <c r="U55" s="21"/>
      <c r="V55" s="21"/>
      <c r="W55" s="9"/>
      <c r="X55" s="20"/>
      <c r="Y55" s="20"/>
      <c r="Z55" s="20"/>
      <c r="AA55" s="48">
        <f t="shared" ref="Y55:AB70" si="12">AH55*$D55</f>
        <v>0</v>
      </c>
      <c r="AB55" s="148"/>
      <c r="AC55" s="148"/>
      <c r="AD55" s="148"/>
      <c r="AE55" s="20"/>
      <c r="AF55" s="20"/>
      <c r="AG55" s="20"/>
      <c r="AH55" s="48">
        <v>1</v>
      </c>
      <c r="AI55" s="21"/>
      <c r="AJ55" s="21"/>
      <c r="AK55" s="20"/>
      <c r="AL55" s="9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48"/>
      <c r="BA55" s="48"/>
      <c r="BB55" s="48"/>
      <c r="BC55" s="48"/>
      <c r="BD55" s="48"/>
      <c r="BE55" s="48"/>
      <c r="BF55" s="48"/>
      <c r="BG55" s="48"/>
      <c r="BH55" s="48"/>
      <c r="BI55" s="48"/>
      <c r="BJ55" s="48"/>
      <c r="BK55" s="48"/>
      <c r="BL55" s="48"/>
      <c r="BM55" s="9"/>
      <c r="BN55" s="51"/>
      <c r="BO55" s="74">
        <f t="shared" si="7"/>
        <v>0</v>
      </c>
      <c r="BP55" s="51"/>
      <c r="BQ55" s="74">
        <v>6</v>
      </c>
      <c r="BS55" s="98">
        <v>9.25</v>
      </c>
      <c r="BT55" s="98">
        <f t="shared" si="8"/>
        <v>0</v>
      </c>
    </row>
    <row r="56" spans="1:72" s="1" customFormat="1" hidden="1">
      <c r="A56" s="217" t="s">
        <v>189</v>
      </c>
      <c r="B56" s="19" t="s">
        <v>146</v>
      </c>
      <c r="C56" s="19">
        <v>1</v>
      </c>
      <c r="D56" s="107">
        <f t="shared" si="6"/>
        <v>0</v>
      </c>
      <c r="E56" s="19" t="s">
        <v>309</v>
      </c>
      <c r="F56" s="8"/>
      <c r="G56" s="9"/>
      <c r="H56" s="344"/>
      <c r="I56" s="326"/>
      <c r="J56" s="308"/>
      <c r="K56" s="327"/>
      <c r="L56" s="289"/>
      <c r="M56" s="376"/>
      <c r="N56" s="328"/>
      <c r="O56" s="379"/>
      <c r="P56" s="139"/>
      <c r="Q56" s="157"/>
      <c r="R56" s="380"/>
      <c r="S56" s="21"/>
      <c r="T56" s="21"/>
      <c r="U56" s="21"/>
      <c r="V56" s="21"/>
      <c r="W56" s="9"/>
      <c r="X56" s="20"/>
      <c r="Y56" s="20"/>
      <c r="Z56" s="20"/>
      <c r="AA56" s="48">
        <f t="shared" si="12"/>
        <v>0</v>
      </c>
      <c r="AB56" s="148"/>
      <c r="AC56" s="148"/>
      <c r="AD56" s="148"/>
      <c r="AE56" s="20"/>
      <c r="AF56" s="20"/>
      <c r="AG56" s="20"/>
      <c r="AH56" s="48">
        <v>1</v>
      </c>
      <c r="AI56" s="21"/>
      <c r="AJ56" s="21"/>
      <c r="AK56" s="20"/>
      <c r="AL56" s="9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48"/>
      <c r="BA56" s="48"/>
      <c r="BB56" s="48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9"/>
      <c r="BN56" s="51"/>
      <c r="BO56" s="74">
        <f t="shared" si="7"/>
        <v>0</v>
      </c>
      <c r="BP56" s="51"/>
      <c r="BQ56" s="74">
        <v>12</v>
      </c>
      <c r="BS56" s="98">
        <v>9.1</v>
      </c>
      <c r="BT56" s="98">
        <f t="shared" si="8"/>
        <v>0</v>
      </c>
    </row>
    <row r="57" spans="1:72" s="1" customFormat="1" hidden="1">
      <c r="A57" s="217" t="s">
        <v>190</v>
      </c>
      <c r="B57" s="19" t="s">
        <v>147</v>
      </c>
      <c r="C57" s="19">
        <v>1</v>
      </c>
      <c r="D57" s="107">
        <f t="shared" si="6"/>
        <v>0</v>
      </c>
      <c r="E57" s="19" t="s">
        <v>309</v>
      </c>
      <c r="F57" s="8"/>
      <c r="G57" s="9"/>
      <c r="H57" s="344"/>
      <c r="I57" s="326"/>
      <c r="J57" s="308"/>
      <c r="K57" s="327"/>
      <c r="L57" s="289"/>
      <c r="M57" s="376"/>
      <c r="N57" s="328"/>
      <c r="O57" s="379"/>
      <c r="P57" s="139"/>
      <c r="Q57" s="157"/>
      <c r="R57" s="380"/>
      <c r="S57" s="21"/>
      <c r="T57" s="21"/>
      <c r="U57" s="21"/>
      <c r="V57" s="21"/>
      <c r="W57" s="9"/>
      <c r="X57" s="20"/>
      <c r="Y57" s="20"/>
      <c r="Z57" s="20"/>
      <c r="AA57" s="48">
        <f t="shared" si="12"/>
        <v>0</v>
      </c>
      <c r="AB57" s="148"/>
      <c r="AC57" s="148"/>
      <c r="AD57" s="148"/>
      <c r="AE57" s="20"/>
      <c r="AF57" s="20"/>
      <c r="AG57" s="20"/>
      <c r="AH57" s="48">
        <v>1</v>
      </c>
      <c r="AI57" s="21"/>
      <c r="AJ57" s="21"/>
      <c r="AK57" s="20"/>
      <c r="AL57" s="9"/>
      <c r="AM57" s="21"/>
      <c r="AN57" s="21"/>
      <c r="AO57" s="21"/>
      <c r="AP57" s="21"/>
      <c r="AQ57" s="21"/>
      <c r="AR57" s="21"/>
      <c r="AS57" s="21"/>
      <c r="AT57" s="21"/>
      <c r="AU57" s="21"/>
      <c r="AV57" s="21"/>
      <c r="AW57" s="21"/>
      <c r="AX57" s="21"/>
      <c r="AY57" s="21"/>
      <c r="AZ57" s="48"/>
      <c r="BA57" s="48"/>
      <c r="BB57" s="4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9"/>
      <c r="BN57" s="51"/>
      <c r="BO57" s="74">
        <f t="shared" si="7"/>
        <v>0</v>
      </c>
      <c r="BP57" s="51"/>
      <c r="BQ57" s="74">
        <v>12</v>
      </c>
      <c r="BS57" s="98">
        <v>14</v>
      </c>
      <c r="BT57" s="98">
        <f t="shared" si="8"/>
        <v>0</v>
      </c>
    </row>
    <row r="58" spans="1:72" s="1" customFormat="1" hidden="1">
      <c r="A58" s="217" t="s">
        <v>191</v>
      </c>
      <c r="B58" s="19" t="s">
        <v>148</v>
      </c>
      <c r="C58" s="19">
        <v>1</v>
      </c>
      <c r="D58" s="107">
        <f t="shared" si="6"/>
        <v>0</v>
      </c>
      <c r="E58" s="19" t="s">
        <v>309</v>
      </c>
      <c r="F58" s="8"/>
      <c r="G58" s="9"/>
      <c r="H58" s="344"/>
      <c r="I58" s="326"/>
      <c r="J58" s="308"/>
      <c r="K58" s="327"/>
      <c r="L58" s="289"/>
      <c r="M58" s="376"/>
      <c r="N58" s="328"/>
      <c r="O58" s="379"/>
      <c r="P58" s="139"/>
      <c r="Q58" s="157"/>
      <c r="R58" s="380"/>
      <c r="S58" s="21"/>
      <c r="T58" s="21"/>
      <c r="U58" s="21"/>
      <c r="V58" s="21"/>
      <c r="W58" s="9"/>
      <c r="X58" s="20"/>
      <c r="Y58" s="20"/>
      <c r="Z58" s="20"/>
      <c r="AA58" s="48">
        <f t="shared" si="12"/>
        <v>0</v>
      </c>
      <c r="AB58" s="148"/>
      <c r="AC58" s="148"/>
      <c r="AD58" s="148"/>
      <c r="AE58" s="20"/>
      <c r="AF58" s="20"/>
      <c r="AG58" s="20"/>
      <c r="AH58" s="48">
        <v>1</v>
      </c>
      <c r="AI58" s="21"/>
      <c r="AJ58" s="21"/>
      <c r="AK58" s="20"/>
      <c r="AL58" s="9"/>
      <c r="AM58" s="21"/>
      <c r="AN58" s="21"/>
      <c r="AO58" s="21"/>
      <c r="AP58" s="21"/>
      <c r="AQ58" s="21"/>
      <c r="AR58" s="21"/>
      <c r="AS58" s="21"/>
      <c r="AT58" s="21"/>
      <c r="AU58" s="21"/>
      <c r="AV58" s="21"/>
      <c r="AW58" s="21"/>
      <c r="AX58" s="21"/>
      <c r="AY58" s="21"/>
      <c r="AZ58" s="48"/>
      <c r="BA58" s="48"/>
      <c r="BB58" s="48"/>
      <c r="BC58" s="48"/>
      <c r="BD58" s="48"/>
      <c r="BE58" s="48"/>
      <c r="BF58" s="48"/>
      <c r="BG58" s="48"/>
      <c r="BH58" s="48"/>
      <c r="BI58" s="48"/>
      <c r="BJ58" s="48"/>
      <c r="BK58" s="48"/>
      <c r="BL58" s="48"/>
      <c r="BM58" s="9"/>
      <c r="BN58" s="51"/>
      <c r="BO58" s="74">
        <f t="shared" si="7"/>
        <v>0</v>
      </c>
      <c r="BP58" s="51"/>
      <c r="BQ58" s="74">
        <v>12</v>
      </c>
      <c r="BS58" s="98">
        <v>11.5</v>
      </c>
      <c r="BT58" s="98">
        <f t="shared" si="8"/>
        <v>0</v>
      </c>
    </row>
    <row r="59" spans="1:72" s="1" customFormat="1" ht="18" customHeight="1">
      <c r="A59" s="266" t="s">
        <v>192</v>
      </c>
      <c r="B59" s="19" t="s">
        <v>149</v>
      </c>
      <c r="C59" s="19">
        <v>1</v>
      </c>
      <c r="D59" s="107">
        <f t="shared" si="6"/>
        <v>0</v>
      </c>
      <c r="E59" s="19">
        <v>212.5</v>
      </c>
      <c r="F59" s="8">
        <f>D59*E59*(100-$D$3)/100</f>
        <v>0</v>
      </c>
      <c r="G59" s="9"/>
      <c r="H59" s="344"/>
      <c r="I59" s="326"/>
      <c r="J59" s="308"/>
      <c r="K59" s="327"/>
      <c r="L59" s="289"/>
      <c r="M59" s="376"/>
      <c r="N59" s="328"/>
      <c r="O59" s="379"/>
      <c r="P59" s="139"/>
      <c r="Q59" s="157"/>
      <c r="R59" s="380"/>
      <c r="S59" s="21"/>
      <c r="T59" s="21"/>
      <c r="U59" s="21"/>
      <c r="V59" s="21"/>
      <c r="W59" s="9"/>
      <c r="X59" s="20"/>
      <c r="Y59" s="20"/>
      <c r="Z59" s="20"/>
      <c r="AA59" s="48">
        <f t="shared" si="12"/>
        <v>0</v>
      </c>
      <c r="AB59" s="148"/>
      <c r="AC59" s="148"/>
      <c r="AD59" s="148"/>
      <c r="AE59" s="20"/>
      <c r="AF59" s="20"/>
      <c r="AG59" s="20"/>
      <c r="AH59" s="48">
        <v>1</v>
      </c>
      <c r="AI59" s="21"/>
      <c r="AJ59" s="21"/>
      <c r="AK59" s="20"/>
      <c r="AL59" s="9"/>
      <c r="AM59" s="21"/>
      <c r="AN59" s="21"/>
      <c r="AO59" s="21"/>
      <c r="AP59" s="21"/>
      <c r="AQ59" s="21"/>
      <c r="AR59" s="21"/>
      <c r="AS59" s="21"/>
      <c r="AT59" s="21"/>
      <c r="AU59" s="21"/>
      <c r="AV59" s="21"/>
      <c r="AW59" s="21"/>
      <c r="AX59" s="21"/>
      <c r="AY59" s="21"/>
      <c r="AZ59" s="48"/>
      <c r="BA59" s="48"/>
      <c r="BB59" s="48"/>
      <c r="BC59" s="48"/>
      <c r="BD59" s="48"/>
      <c r="BE59" s="48"/>
      <c r="BF59" s="48"/>
      <c r="BG59" s="48"/>
      <c r="BH59" s="48"/>
      <c r="BI59" s="48"/>
      <c r="BJ59" s="48"/>
      <c r="BK59" s="48"/>
      <c r="BL59" s="48"/>
      <c r="BM59" s="9"/>
      <c r="BN59" s="51"/>
      <c r="BO59" s="74">
        <f t="shared" si="7"/>
        <v>0</v>
      </c>
      <c r="BP59" s="51"/>
      <c r="BQ59" s="74">
        <v>9</v>
      </c>
      <c r="BS59" s="98">
        <v>6.6</v>
      </c>
      <c r="BT59" s="98">
        <f t="shared" si="8"/>
        <v>0</v>
      </c>
    </row>
    <row r="60" spans="1:72" s="1" customFormat="1" ht="18" customHeight="1">
      <c r="A60" s="266" t="s">
        <v>272</v>
      </c>
      <c r="B60" s="19" t="s">
        <v>89</v>
      </c>
      <c r="C60" s="19">
        <v>1</v>
      </c>
      <c r="D60" s="107">
        <f t="shared" si="6"/>
        <v>0</v>
      </c>
      <c r="E60" s="19">
        <v>92.5</v>
      </c>
      <c r="F60" s="8">
        <f>D60*E60*(100-$D$3)/100</f>
        <v>0</v>
      </c>
      <c r="G60" s="9"/>
      <c r="H60" s="344"/>
      <c r="I60" s="326"/>
      <c r="J60" s="308"/>
      <c r="K60" s="327"/>
      <c r="L60" s="289"/>
      <c r="M60" s="376"/>
      <c r="N60" s="328"/>
      <c r="O60" s="379"/>
      <c r="P60" s="139"/>
      <c r="Q60" s="157"/>
      <c r="R60" s="380"/>
      <c r="S60" s="21"/>
      <c r="T60" s="21"/>
      <c r="U60" s="21"/>
      <c r="V60" s="21"/>
      <c r="W60" s="9"/>
      <c r="X60" s="20"/>
      <c r="Y60" s="20"/>
      <c r="Z60" s="20"/>
      <c r="AA60" s="48">
        <f t="shared" si="12"/>
        <v>0</v>
      </c>
      <c r="AB60" s="148"/>
      <c r="AC60" s="148"/>
      <c r="AD60" s="148"/>
      <c r="AE60" s="20"/>
      <c r="AF60" s="20"/>
      <c r="AG60" s="20"/>
      <c r="AH60" s="48">
        <v>1</v>
      </c>
      <c r="AI60" s="21"/>
      <c r="AJ60" s="21"/>
      <c r="AK60" s="20"/>
      <c r="AL60" s="9"/>
      <c r="AM60" s="21"/>
      <c r="AN60" s="21"/>
      <c r="AO60" s="21"/>
      <c r="AP60" s="21"/>
      <c r="AQ60" s="21"/>
      <c r="AR60" s="21"/>
      <c r="AS60" s="21"/>
      <c r="AT60" s="21"/>
      <c r="AU60" s="21"/>
      <c r="AV60" s="21"/>
      <c r="AW60" s="21"/>
      <c r="AX60" s="21"/>
      <c r="AY60" s="21"/>
      <c r="AZ60" s="48"/>
      <c r="BA60" s="48"/>
      <c r="BB60" s="48"/>
      <c r="BC60" s="48"/>
      <c r="BD60" s="48"/>
      <c r="BE60" s="48"/>
      <c r="BF60" s="48"/>
      <c r="BG60" s="48"/>
      <c r="BH60" s="48"/>
      <c r="BI60" s="48"/>
      <c r="BJ60" s="48"/>
      <c r="BK60" s="48"/>
      <c r="BL60" s="48"/>
      <c r="BM60" s="9"/>
      <c r="BN60" s="51"/>
      <c r="BO60" s="74">
        <f t="shared" si="7"/>
        <v>0</v>
      </c>
      <c r="BP60" s="51"/>
      <c r="BQ60" s="74">
        <v>6</v>
      </c>
      <c r="BS60" s="98">
        <v>2.5</v>
      </c>
      <c r="BT60" s="98">
        <f t="shared" si="8"/>
        <v>0</v>
      </c>
    </row>
    <row r="61" spans="1:72" s="1" customFormat="1" ht="19.5" customHeight="1">
      <c r="A61" s="266" t="s">
        <v>271</v>
      </c>
      <c r="B61" s="19" t="s">
        <v>237</v>
      </c>
      <c r="C61" s="19">
        <v>1</v>
      </c>
      <c r="D61" s="107">
        <f t="shared" si="6"/>
        <v>0</v>
      </c>
      <c r="E61" s="19">
        <v>435</v>
      </c>
      <c r="F61" s="8">
        <f>D61*E61*(100-$D$3)/100</f>
        <v>0</v>
      </c>
      <c r="G61" s="9"/>
      <c r="H61" s="344"/>
      <c r="I61" s="326"/>
      <c r="J61" s="308"/>
      <c r="K61" s="327"/>
      <c r="L61" s="289"/>
      <c r="M61" s="376"/>
      <c r="N61" s="328"/>
      <c r="O61" s="379"/>
      <c r="P61" s="139"/>
      <c r="Q61" s="157"/>
      <c r="R61" s="380"/>
      <c r="S61" s="21"/>
      <c r="T61" s="21"/>
      <c r="U61" s="21"/>
      <c r="V61" s="21"/>
      <c r="W61" s="9"/>
      <c r="X61" s="20"/>
      <c r="Y61" s="20"/>
      <c r="Z61" s="20"/>
      <c r="AA61" s="20"/>
      <c r="AB61" s="48">
        <f t="shared" si="12"/>
        <v>0</v>
      </c>
      <c r="AC61" s="148"/>
      <c r="AD61" s="148"/>
      <c r="AE61" s="20"/>
      <c r="AF61" s="20"/>
      <c r="AG61" s="20"/>
      <c r="AH61" s="20"/>
      <c r="AI61" s="48">
        <v>1</v>
      </c>
      <c r="AJ61" s="21"/>
      <c r="AK61" s="20"/>
      <c r="AL61" s="9"/>
      <c r="AM61" s="21"/>
      <c r="AN61" s="21"/>
      <c r="AO61" s="21"/>
      <c r="AP61" s="21"/>
      <c r="AQ61" s="21"/>
      <c r="AR61" s="21"/>
      <c r="AS61" s="21"/>
      <c r="AT61" s="21"/>
      <c r="AU61" s="21"/>
      <c r="AV61" s="21"/>
      <c r="AW61" s="21"/>
      <c r="AX61" s="21"/>
      <c r="AY61" s="21"/>
      <c r="AZ61" s="48"/>
      <c r="BA61" s="48"/>
      <c r="BB61" s="48"/>
      <c r="BC61" s="48"/>
      <c r="BD61" s="48"/>
      <c r="BE61" s="48"/>
      <c r="BF61" s="48"/>
      <c r="BG61" s="48"/>
      <c r="BH61" s="48"/>
      <c r="BI61" s="48"/>
      <c r="BJ61" s="48"/>
      <c r="BK61" s="48"/>
      <c r="BL61" s="48"/>
      <c r="BM61" s="9"/>
      <c r="BN61" s="51"/>
      <c r="BO61" s="74">
        <f t="shared" si="7"/>
        <v>0</v>
      </c>
      <c r="BP61" s="51"/>
      <c r="BQ61" s="74">
        <v>12</v>
      </c>
      <c r="BS61" s="98">
        <v>13.7</v>
      </c>
      <c r="BT61" s="98">
        <f t="shared" si="8"/>
        <v>0</v>
      </c>
    </row>
    <row r="62" spans="1:72" s="1" customFormat="1" ht="19.5" customHeight="1">
      <c r="A62" s="266" t="s">
        <v>193</v>
      </c>
      <c r="B62" s="19" t="s">
        <v>150</v>
      </c>
      <c r="C62" s="19">
        <v>1</v>
      </c>
      <c r="D62" s="107">
        <f t="shared" si="6"/>
        <v>0</v>
      </c>
      <c r="E62" s="19">
        <v>450</v>
      </c>
      <c r="F62" s="8">
        <f>D62*E62*(100-$D$3)/100</f>
        <v>0</v>
      </c>
      <c r="G62" s="9"/>
      <c r="H62" s="344"/>
      <c r="I62" s="326"/>
      <c r="J62" s="308"/>
      <c r="K62" s="327"/>
      <c r="L62" s="289"/>
      <c r="M62" s="376"/>
      <c r="N62" s="328"/>
      <c r="O62" s="379"/>
      <c r="P62" s="139"/>
      <c r="Q62" s="157"/>
      <c r="R62" s="380"/>
      <c r="S62" s="21"/>
      <c r="T62" s="21"/>
      <c r="U62" s="21"/>
      <c r="V62" s="21"/>
      <c r="W62" s="9"/>
      <c r="X62" s="20"/>
      <c r="Y62" s="20"/>
      <c r="Z62" s="20"/>
      <c r="AA62" s="20"/>
      <c r="AB62" s="48">
        <f t="shared" si="12"/>
        <v>0</v>
      </c>
      <c r="AC62" s="148"/>
      <c r="AD62" s="148"/>
      <c r="AE62" s="20"/>
      <c r="AF62" s="20"/>
      <c r="AG62" s="20"/>
      <c r="AH62" s="20"/>
      <c r="AI62" s="48">
        <v>1</v>
      </c>
      <c r="AJ62" s="21"/>
      <c r="AK62" s="20"/>
      <c r="AL62" s="9"/>
      <c r="AM62" s="21"/>
      <c r="AN62" s="21"/>
      <c r="AO62" s="21"/>
      <c r="AP62" s="21"/>
      <c r="AQ62" s="21"/>
      <c r="AR62" s="21"/>
      <c r="AS62" s="21"/>
      <c r="AT62" s="21"/>
      <c r="AU62" s="21"/>
      <c r="AV62" s="21"/>
      <c r="AW62" s="21"/>
      <c r="AX62" s="21"/>
      <c r="AY62" s="21"/>
      <c r="AZ62" s="48"/>
      <c r="BA62" s="48"/>
      <c r="BB62" s="48"/>
      <c r="BC62" s="48"/>
      <c r="BD62" s="48"/>
      <c r="BE62" s="48"/>
      <c r="BF62" s="48"/>
      <c r="BG62" s="48"/>
      <c r="BH62" s="48"/>
      <c r="BI62" s="48"/>
      <c r="BJ62" s="48"/>
      <c r="BK62" s="48"/>
      <c r="BL62" s="48"/>
      <c r="BM62" s="9"/>
      <c r="BN62" s="51"/>
      <c r="BO62" s="74">
        <f t="shared" si="7"/>
        <v>0</v>
      </c>
      <c r="BP62" s="51"/>
      <c r="BQ62" s="74">
        <v>14</v>
      </c>
      <c r="BS62" s="98">
        <v>15.1</v>
      </c>
      <c r="BT62" s="98">
        <f t="shared" si="8"/>
        <v>0</v>
      </c>
    </row>
    <row r="63" spans="1:72" s="1" customFormat="1" ht="19.5" customHeight="1">
      <c r="A63" s="2"/>
      <c r="F63" s="129">
        <f>SUM(F12:F62)</f>
        <v>0</v>
      </c>
      <c r="G63" s="3"/>
      <c r="H63" s="7">
        <f t="shared" ref="H63:R63" si="13">SUM(H12:H62)</f>
        <v>0</v>
      </c>
      <c r="I63" s="7">
        <f t="shared" si="13"/>
        <v>0</v>
      </c>
      <c r="J63" s="7">
        <f t="shared" si="13"/>
        <v>0</v>
      </c>
      <c r="K63" s="7">
        <f t="shared" si="13"/>
        <v>0</v>
      </c>
      <c r="L63" s="7">
        <f t="shared" si="13"/>
        <v>0</v>
      </c>
      <c r="M63" s="7">
        <f t="shared" si="13"/>
        <v>0</v>
      </c>
      <c r="N63" s="7">
        <f t="shared" si="13"/>
        <v>0</v>
      </c>
      <c r="O63" s="7">
        <f t="shared" si="13"/>
        <v>0</v>
      </c>
      <c r="P63" s="7">
        <f t="shared" si="13"/>
        <v>0</v>
      </c>
      <c r="Q63" s="7">
        <f t="shared" si="13"/>
        <v>0</v>
      </c>
      <c r="R63" s="7">
        <f t="shared" si="13"/>
        <v>0</v>
      </c>
      <c r="S63" s="21"/>
      <c r="T63" s="21"/>
      <c r="U63" s="21"/>
      <c r="V63" s="21"/>
      <c r="W63" s="3"/>
      <c r="X63" s="149"/>
      <c r="Y63" s="141">
        <f>SUM(Y12:Y62)</f>
        <v>0</v>
      </c>
      <c r="Z63" s="141">
        <f>SUM(Z12:Z62)</f>
        <v>0</v>
      </c>
      <c r="AA63" s="141">
        <f>SUM(AA12:AA62)</f>
        <v>0</v>
      </c>
      <c r="AB63" s="141">
        <f>SUM(AB12:AB62)</f>
        <v>0</v>
      </c>
      <c r="AC63" s="149"/>
      <c r="AD63" s="149"/>
      <c r="AE63" s="21"/>
      <c r="AF63" s="21"/>
      <c r="AG63" s="21"/>
      <c r="AH63" s="21"/>
      <c r="AI63" s="21"/>
      <c r="AJ63" s="21"/>
      <c r="AK63" s="21"/>
      <c r="AL63" s="3"/>
      <c r="AM63" s="21"/>
      <c r="AN63" s="21"/>
      <c r="AO63" s="21"/>
      <c r="AP63" s="21"/>
      <c r="AQ63" s="21"/>
      <c r="AR63" s="21"/>
      <c r="AS63" s="21"/>
      <c r="AT63" s="21"/>
      <c r="AU63" s="21"/>
      <c r="AV63" s="21"/>
      <c r="AW63" s="21"/>
      <c r="AX63" s="21"/>
      <c r="AY63" s="21"/>
      <c r="AZ63" s="21"/>
      <c r="BA63" s="21"/>
      <c r="BB63" s="21"/>
      <c r="BC63" s="21"/>
      <c r="BD63" s="21"/>
      <c r="BE63" s="21"/>
      <c r="BF63" s="21"/>
      <c r="BG63" s="21"/>
      <c r="BH63" s="21"/>
      <c r="BI63" s="21"/>
      <c r="BJ63" s="21"/>
      <c r="BK63" s="21"/>
      <c r="BL63" s="21"/>
      <c r="BM63" s="3"/>
      <c r="BN63" s="51"/>
      <c r="BO63" s="7">
        <f>SUM(BO12:BO62)</f>
        <v>0</v>
      </c>
      <c r="BP63" s="51"/>
      <c r="BQ63" s="51"/>
      <c r="BS63" s="51"/>
      <c r="BT63" s="150">
        <f>SUM(BT12:BT62)</f>
        <v>0</v>
      </c>
    </row>
    <row r="64" spans="1:72" s="1" customFormat="1" ht="19.5" customHeight="1">
      <c r="A64" s="215" t="s">
        <v>418</v>
      </c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</row>
    <row r="65" spans="1:72" s="1" customFormat="1" ht="20.100000000000001" customHeight="1">
      <c r="A65" s="266" t="s">
        <v>109</v>
      </c>
      <c r="B65" s="19" t="s">
        <v>84</v>
      </c>
      <c r="C65" s="32">
        <v>2</v>
      </c>
      <c r="D65" s="107">
        <f>SUM(H65:V65)</f>
        <v>0</v>
      </c>
      <c r="E65" s="19">
        <v>110</v>
      </c>
      <c r="F65" s="8">
        <f t="shared" ref="F65:F70" si="14">D65*E65*(100-$D$3)/100</f>
        <v>0</v>
      </c>
      <c r="G65" s="9"/>
      <c r="H65" s="344"/>
      <c r="I65" s="326"/>
      <c r="J65" s="308"/>
      <c r="K65" s="327"/>
      <c r="L65" s="289"/>
      <c r="M65" s="376"/>
      <c r="N65" s="328"/>
      <c r="O65" s="379"/>
      <c r="P65" s="139"/>
      <c r="Q65" s="157"/>
      <c r="R65" s="380"/>
      <c r="S65" s="21"/>
      <c r="T65" s="21"/>
      <c r="U65" s="21"/>
      <c r="V65" s="21"/>
      <c r="W65" s="9"/>
      <c r="X65" s="20"/>
      <c r="Y65" s="48">
        <f t="shared" si="12"/>
        <v>0</v>
      </c>
      <c r="Z65" s="20"/>
      <c r="AA65" s="20"/>
      <c r="AB65" s="20"/>
      <c r="AC65" s="148"/>
      <c r="AD65" s="148"/>
      <c r="AE65" s="20"/>
      <c r="AF65" s="48">
        <v>2</v>
      </c>
      <c r="AG65" s="20"/>
      <c r="AH65" s="21"/>
      <c r="AI65" s="21"/>
      <c r="AJ65" s="21"/>
      <c r="AK65" s="20"/>
      <c r="AL65" s="9"/>
      <c r="AM65" s="21"/>
      <c r="AN65" s="21"/>
      <c r="AO65" s="21"/>
      <c r="AP65" s="21"/>
      <c r="AQ65" s="21"/>
      <c r="AR65" s="21"/>
      <c r="AS65" s="21"/>
      <c r="AT65" s="21"/>
      <c r="AU65" s="21"/>
      <c r="AV65" s="21"/>
      <c r="AW65" s="21"/>
      <c r="AX65" s="21"/>
      <c r="AY65" s="21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9"/>
      <c r="BN65" s="51"/>
      <c r="BO65" s="74">
        <f t="shared" ref="BO65:BO70" si="15">BQ65*D65</f>
        <v>0</v>
      </c>
      <c r="BP65" s="51"/>
      <c r="BQ65" s="74">
        <v>5</v>
      </c>
      <c r="BS65" s="98">
        <v>1.65</v>
      </c>
      <c r="BT65" s="98">
        <f t="shared" ref="BT65:BT70" si="16">BS65*D65</f>
        <v>0</v>
      </c>
    </row>
    <row r="66" spans="1:72" s="1" customFormat="1" ht="20.100000000000001" customHeight="1">
      <c r="A66" s="266" t="s">
        <v>110</v>
      </c>
      <c r="B66" s="32" t="s">
        <v>83</v>
      </c>
      <c r="C66" s="32">
        <v>2</v>
      </c>
      <c r="D66" s="107">
        <f>SUM(H66:V66)</f>
        <v>0</v>
      </c>
      <c r="E66" s="19">
        <v>142.5</v>
      </c>
      <c r="F66" s="8">
        <f t="shared" si="14"/>
        <v>0</v>
      </c>
      <c r="G66" s="9"/>
      <c r="H66" s="344"/>
      <c r="I66" s="326"/>
      <c r="J66" s="308"/>
      <c r="K66" s="327"/>
      <c r="L66" s="289"/>
      <c r="M66" s="376"/>
      <c r="N66" s="328"/>
      <c r="O66" s="379"/>
      <c r="P66" s="139"/>
      <c r="Q66" s="157"/>
      <c r="R66" s="380"/>
      <c r="S66" s="21"/>
      <c r="T66" s="21"/>
      <c r="U66" s="21"/>
      <c r="V66" s="21"/>
      <c r="W66" s="9"/>
      <c r="X66" s="20"/>
      <c r="Y66" s="20"/>
      <c r="Z66" s="48">
        <f t="shared" si="12"/>
        <v>0</v>
      </c>
      <c r="AA66" s="20"/>
      <c r="AB66" s="20"/>
      <c r="AC66" s="148"/>
      <c r="AD66" s="148"/>
      <c r="AE66" s="20"/>
      <c r="AF66" s="20"/>
      <c r="AG66" s="48">
        <v>2</v>
      </c>
      <c r="AH66" s="21"/>
      <c r="AI66" s="21"/>
      <c r="AJ66" s="21"/>
      <c r="AK66" s="20"/>
      <c r="AL66" s="9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8"/>
      <c r="BL66" s="48"/>
      <c r="BM66" s="9"/>
      <c r="BN66" s="51"/>
      <c r="BO66" s="74">
        <f t="shared" si="15"/>
        <v>0</v>
      </c>
      <c r="BP66" s="51"/>
      <c r="BQ66" s="74">
        <v>6</v>
      </c>
      <c r="BS66" s="98">
        <v>3.4</v>
      </c>
      <c r="BT66" s="98">
        <f t="shared" si="16"/>
        <v>0</v>
      </c>
    </row>
    <row r="67" spans="1:72" s="1" customFormat="1" ht="20.100000000000001" customHeight="1">
      <c r="A67" s="266" t="s">
        <v>270</v>
      </c>
      <c r="B67" s="32" t="s">
        <v>234</v>
      </c>
      <c r="C67" s="32">
        <v>2</v>
      </c>
      <c r="D67" s="107">
        <f t="shared" ref="D67:D68" si="17">SUM(H67:V67)</f>
        <v>0</v>
      </c>
      <c r="E67" s="19">
        <v>172.5</v>
      </c>
      <c r="F67" s="8">
        <f t="shared" si="14"/>
        <v>0</v>
      </c>
      <c r="G67" s="9"/>
      <c r="H67" s="344"/>
      <c r="I67" s="326"/>
      <c r="J67" s="308"/>
      <c r="K67" s="327"/>
      <c r="L67" s="289"/>
      <c r="M67" s="376"/>
      <c r="N67" s="328"/>
      <c r="O67" s="379"/>
      <c r="P67" s="139"/>
      <c r="Q67" s="157"/>
      <c r="R67" s="380"/>
      <c r="S67" s="21"/>
      <c r="T67" s="21"/>
      <c r="U67" s="21"/>
      <c r="V67" s="21"/>
      <c r="W67" s="9"/>
      <c r="X67" s="20"/>
      <c r="Y67" s="20"/>
      <c r="Z67" s="48">
        <f t="shared" si="12"/>
        <v>0</v>
      </c>
      <c r="AA67" s="20"/>
      <c r="AB67" s="20"/>
      <c r="AC67" s="148"/>
      <c r="AD67" s="148"/>
      <c r="AE67" s="20"/>
      <c r="AF67" s="20"/>
      <c r="AG67" s="48">
        <v>2</v>
      </c>
      <c r="AH67" s="21"/>
      <c r="AI67" s="21"/>
      <c r="AJ67" s="21"/>
      <c r="AK67" s="20"/>
      <c r="AL67" s="9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8"/>
      <c r="BL67" s="48"/>
      <c r="BM67" s="9"/>
      <c r="BN67" s="51"/>
      <c r="BO67" s="74">
        <f t="shared" si="15"/>
        <v>0</v>
      </c>
      <c r="BP67" s="51"/>
      <c r="BQ67" s="74">
        <v>10</v>
      </c>
      <c r="BS67" s="98">
        <v>4</v>
      </c>
      <c r="BT67" s="98">
        <f t="shared" si="16"/>
        <v>0</v>
      </c>
    </row>
    <row r="68" spans="1:72" s="1" customFormat="1" ht="20.100000000000001" customHeight="1">
      <c r="A68" s="266" t="s">
        <v>111</v>
      </c>
      <c r="B68" s="32" t="s">
        <v>82</v>
      </c>
      <c r="C68" s="19">
        <v>2</v>
      </c>
      <c r="D68" s="107">
        <f t="shared" si="17"/>
        <v>0</v>
      </c>
      <c r="E68" s="19">
        <v>280</v>
      </c>
      <c r="F68" s="8">
        <f t="shared" si="14"/>
        <v>0</v>
      </c>
      <c r="G68" s="9"/>
      <c r="H68" s="344"/>
      <c r="I68" s="326"/>
      <c r="J68" s="308"/>
      <c r="K68" s="327"/>
      <c r="L68" s="289"/>
      <c r="M68" s="376"/>
      <c r="N68" s="328"/>
      <c r="O68" s="379"/>
      <c r="P68" s="139"/>
      <c r="Q68" s="157"/>
      <c r="R68" s="380"/>
      <c r="S68" s="21"/>
      <c r="T68" s="21"/>
      <c r="U68" s="21"/>
      <c r="V68" s="21"/>
      <c r="W68" s="9"/>
      <c r="X68" s="20"/>
      <c r="Y68" s="20"/>
      <c r="Z68" s="20"/>
      <c r="AA68" s="48">
        <f t="shared" si="12"/>
        <v>0</v>
      </c>
      <c r="AB68" s="20"/>
      <c r="AC68" s="148"/>
      <c r="AD68" s="148"/>
      <c r="AE68" s="20"/>
      <c r="AF68" s="20"/>
      <c r="AG68" s="20"/>
      <c r="AH68" s="48">
        <v>2</v>
      </c>
      <c r="AI68" s="21"/>
      <c r="AJ68" s="21"/>
      <c r="AK68" s="20"/>
      <c r="AL68" s="9"/>
      <c r="AM68" s="21"/>
      <c r="AN68" s="21"/>
      <c r="AO68" s="21"/>
      <c r="AP68" s="21"/>
      <c r="AQ68" s="21"/>
      <c r="AR68" s="21"/>
      <c r="AS68" s="21"/>
      <c r="AT68" s="21"/>
      <c r="AU68" s="21"/>
      <c r="AV68" s="21"/>
      <c r="AW68" s="21"/>
      <c r="AX68" s="21"/>
      <c r="AY68" s="21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9"/>
      <c r="BN68" s="51"/>
      <c r="BO68" s="74">
        <f t="shared" si="15"/>
        <v>0</v>
      </c>
      <c r="BP68" s="51"/>
      <c r="BQ68" s="74">
        <v>8</v>
      </c>
      <c r="BS68" s="98">
        <v>9.6</v>
      </c>
      <c r="BT68" s="98">
        <f t="shared" si="16"/>
        <v>0</v>
      </c>
    </row>
    <row r="69" spans="1:72" s="1" customFormat="1" ht="20.100000000000001" customHeight="1">
      <c r="A69" s="258" t="s">
        <v>171</v>
      </c>
      <c r="B69" s="19" t="s">
        <v>136</v>
      </c>
      <c r="C69" s="19">
        <v>2</v>
      </c>
      <c r="D69" s="107">
        <f>SUM(H69:V69)</f>
        <v>0</v>
      </c>
      <c r="E69" s="19">
        <v>275</v>
      </c>
      <c r="F69" s="8">
        <f t="shared" si="14"/>
        <v>0</v>
      </c>
      <c r="G69" s="9"/>
      <c r="H69" s="344"/>
      <c r="I69" s="326"/>
      <c r="J69" s="308"/>
      <c r="K69" s="327"/>
      <c r="L69" s="289"/>
      <c r="M69" s="376"/>
      <c r="N69" s="328"/>
      <c r="O69" s="379"/>
      <c r="P69" s="139"/>
      <c r="Q69" s="157"/>
      <c r="R69" s="380"/>
      <c r="S69" s="21"/>
      <c r="T69" s="21"/>
      <c r="U69" s="21"/>
      <c r="V69" s="21"/>
      <c r="W69" s="9"/>
      <c r="X69" s="20"/>
      <c r="Y69" s="20"/>
      <c r="Z69" s="20"/>
      <c r="AA69" s="48">
        <f t="shared" si="12"/>
        <v>0</v>
      </c>
      <c r="AB69" s="20"/>
      <c r="AC69" s="148"/>
      <c r="AD69" s="148"/>
      <c r="AE69" s="20"/>
      <c r="AF69" s="20"/>
      <c r="AG69" s="20"/>
      <c r="AH69" s="48">
        <v>2</v>
      </c>
      <c r="AI69" s="21"/>
      <c r="AJ69" s="21"/>
      <c r="AK69" s="20"/>
      <c r="AL69" s="9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48"/>
      <c r="BA69" s="48"/>
      <c r="BB69" s="48"/>
      <c r="BC69" s="48"/>
      <c r="BD69" s="48"/>
      <c r="BE69" s="48"/>
      <c r="BF69" s="48"/>
      <c r="BG69" s="48"/>
      <c r="BH69" s="48"/>
      <c r="BI69" s="48"/>
      <c r="BJ69" s="48"/>
      <c r="BK69" s="48"/>
      <c r="BL69" s="48"/>
      <c r="BM69" s="9"/>
      <c r="BN69" s="51"/>
      <c r="BO69" s="74">
        <f t="shared" si="15"/>
        <v>0</v>
      </c>
      <c r="BP69" s="51"/>
      <c r="BQ69" s="74">
        <v>10</v>
      </c>
      <c r="BS69" s="98">
        <v>7.85</v>
      </c>
      <c r="BT69" s="98">
        <f t="shared" si="16"/>
        <v>0</v>
      </c>
    </row>
    <row r="70" spans="1:72" s="1" customFormat="1" ht="20.100000000000001" customHeight="1">
      <c r="A70" s="258" t="s">
        <v>269</v>
      </c>
      <c r="B70" s="19" t="s">
        <v>233</v>
      </c>
      <c r="C70" s="19">
        <v>2</v>
      </c>
      <c r="D70" s="130">
        <f>SUM(H70:V70)</f>
        <v>0</v>
      </c>
      <c r="E70" s="19">
        <v>302.5</v>
      </c>
      <c r="F70" s="8">
        <f t="shared" si="14"/>
        <v>0</v>
      </c>
      <c r="G70" s="9"/>
      <c r="H70" s="344"/>
      <c r="I70" s="326"/>
      <c r="J70" s="308"/>
      <c r="K70" s="327"/>
      <c r="L70" s="289"/>
      <c r="M70" s="376"/>
      <c r="N70" s="328"/>
      <c r="O70" s="379"/>
      <c r="P70" s="139"/>
      <c r="Q70" s="157"/>
      <c r="R70" s="380"/>
      <c r="S70" s="21"/>
      <c r="T70" s="21"/>
      <c r="U70" s="21"/>
      <c r="V70" s="21"/>
      <c r="W70" s="9"/>
      <c r="X70" s="20"/>
      <c r="Y70" s="20"/>
      <c r="Z70" s="20"/>
      <c r="AA70" s="48">
        <f t="shared" si="12"/>
        <v>0</v>
      </c>
      <c r="AB70" s="20"/>
      <c r="AC70" s="148"/>
      <c r="AD70" s="148"/>
      <c r="AE70" s="20"/>
      <c r="AF70" s="20"/>
      <c r="AG70" s="20"/>
      <c r="AH70" s="48">
        <v>2</v>
      </c>
      <c r="AI70" s="21"/>
      <c r="AJ70" s="21"/>
      <c r="AK70" s="20"/>
      <c r="AL70" s="9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48"/>
      <c r="BA70" s="48"/>
      <c r="BB70" s="48"/>
      <c r="BC70" s="48"/>
      <c r="BD70" s="48"/>
      <c r="BE70" s="48"/>
      <c r="BF70" s="48"/>
      <c r="BG70" s="48"/>
      <c r="BH70" s="48"/>
      <c r="BI70" s="48"/>
      <c r="BJ70" s="48"/>
      <c r="BK70" s="48"/>
      <c r="BL70" s="48"/>
      <c r="BM70" s="9"/>
      <c r="BN70" s="51"/>
      <c r="BO70" s="74">
        <f t="shared" si="15"/>
        <v>0</v>
      </c>
      <c r="BP70" s="51"/>
      <c r="BQ70" s="74">
        <v>12</v>
      </c>
      <c r="BS70" s="98">
        <v>8.1999999999999993</v>
      </c>
      <c r="BT70" s="98">
        <f t="shared" si="16"/>
        <v>0</v>
      </c>
    </row>
    <row r="71" spans="1:72" s="1" customFormat="1" ht="20.100000000000001" customHeight="1">
      <c r="F71" s="129">
        <f>SUM(F65:F70)</f>
        <v>0</v>
      </c>
      <c r="G71" s="3"/>
      <c r="H71" s="141">
        <f>SUM(H65:H70)</f>
        <v>0</v>
      </c>
      <c r="I71" s="141">
        <f t="shared" ref="I71:Q71" si="18">SUM(I65:I70)</f>
        <v>0</v>
      </c>
      <c r="J71" s="141">
        <f>SUM(J65:J70)</f>
        <v>0</v>
      </c>
      <c r="K71" s="141">
        <f t="shared" si="18"/>
        <v>0</v>
      </c>
      <c r="L71" s="141">
        <f t="shared" si="18"/>
        <v>0</v>
      </c>
      <c r="M71" s="141">
        <f t="shared" si="18"/>
        <v>0</v>
      </c>
      <c r="N71" s="141">
        <f t="shared" si="18"/>
        <v>0</v>
      </c>
      <c r="O71" s="141">
        <f t="shared" si="18"/>
        <v>0</v>
      </c>
      <c r="P71" s="141">
        <f t="shared" si="18"/>
        <v>0</v>
      </c>
      <c r="Q71" s="141">
        <f t="shared" si="18"/>
        <v>0</v>
      </c>
      <c r="R71" s="141">
        <f>SUM(R65:R70)</f>
        <v>0</v>
      </c>
      <c r="S71" s="21"/>
      <c r="T71" s="21"/>
      <c r="U71" s="21"/>
      <c r="V71" s="21"/>
      <c r="W71" s="3"/>
      <c r="X71" s="149"/>
      <c r="Y71" s="141">
        <f>SUM(Y65:Y70)</f>
        <v>0</v>
      </c>
      <c r="Z71" s="141">
        <f t="shared" ref="Z71:AB71" si="19">SUM(Z65:Z70)</f>
        <v>0</v>
      </c>
      <c r="AA71" s="141">
        <f t="shared" si="19"/>
        <v>0</v>
      </c>
      <c r="AB71" s="141">
        <f t="shared" si="19"/>
        <v>0</v>
      </c>
      <c r="AC71" s="149"/>
      <c r="AD71" s="149"/>
      <c r="AE71" s="21"/>
      <c r="AF71" s="21"/>
      <c r="AG71" s="21"/>
      <c r="AH71" s="21"/>
      <c r="AI71" s="21"/>
      <c r="AJ71" s="21"/>
      <c r="AK71" s="21"/>
      <c r="AL71" s="3"/>
      <c r="AM71" s="21"/>
      <c r="AN71" s="21"/>
      <c r="AO71" s="21"/>
      <c r="AP71" s="21"/>
      <c r="AQ71" s="21"/>
      <c r="AR71" s="21"/>
      <c r="AS71" s="21"/>
      <c r="AT71" s="21"/>
      <c r="AU71" s="21"/>
      <c r="AV71" s="21"/>
      <c r="AW71" s="21"/>
      <c r="AX71" s="21"/>
      <c r="AY71" s="21"/>
      <c r="AZ71" s="21"/>
      <c r="BA71" s="21"/>
      <c r="BB71" s="21"/>
      <c r="BC71" s="21"/>
      <c r="BD71" s="21"/>
      <c r="BE71" s="21"/>
      <c r="BF71" s="21"/>
      <c r="BG71" s="21"/>
      <c r="BH71" s="21"/>
      <c r="BI71" s="21"/>
      <c r="BJ71" s="21"/>
      <c r="BK71" s="21"/>
      <c r="BL71" s="21"/>
      <c r="BM71" s="3"/>
      <c r="BN71" s="51"/>
      <c r="BO71" s="7">
        <f>SUM(BO65:BO70)</f>
        <v>0</v>
      </c>
      <c r="BP71" s="51"/>
      <c r="BQ71" s="51"/>
      <c r="BS71" s="51"/>
      <c r="BT71" s="150">
        <f>SUM(BT65:BT70)</f>
        <v>0</v>
      </c>
    </row>
    <row r="72" spans="1:72" s="1" customFormat="1" ht="19.5" customHeight="1">
      <c r="A72" s="366" t="s">
        <v>419</v>
      </c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</row>
    <row r="73" spans="1:72">
      <c r="A73" s="406" t="s">
        <v>420</v>
      </c>
      <c r="B73" s="48" t="s">
        <v>449</v>
      </c>
      <c r="C73" s="237">
        <v>5</v>
      </c>
      <c r="D73" s="130">
        <f t="shared" ref="D73" si="20">SUM(H73:V73)</f>
        <v>0</v>
      </c>
      <c r="E73" s="19">
        <v>227.5</v>
      </c>
      <c r="F73" s="8">
        <f t="shared" ref="F73:F84" si="21">D73*E73*(100-$D$4)/100</f>
        <v>0</v>
      </c>
      <c r="H73" s="344"/>
      <c r="I73" s="326"/>
      <c r="J73" s="308"/>
      <c r="K73" s="327"/>
      <c r="L73" s="289"/>
      <c r="M73" s="376"/>
      <c r="N73" s="328"/>
      <c r="O73" s="379"/>
      <c r="P73" s="139"/>
      <c r="Q73" s="157"/>
      <c r="R73" s="380"/>
      <c r="S73" s="21"/>
      <c r="T73" s="21"/>
      <c r="U73" s="21"/>
      <c r="V73" s="21"/>
      <c r="X73" s="48">
        <f>AE73*$D73</f>
        <v>0</v>
      </c>
      <c r="Y73" s="20"/>
      <c r="Z73" s="20"/>
      <c r="AA73" s="20"/>
      <c r="AB73" s="20"/>
      <c r="AC73" s="148"/>
      <c r="AD73" s="148"/>
      <c r="AE73" s="48">
        <v>5</v>
      </c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9"/>
      <c r="BN73" s="51"/>
      <c r="BO73" s="74">
        <f t="shared" ref="BO73" si="22">BQ73*D73</f>
        <v>0</v>
      </c>
      <c r="BP73" s="51"/>
      <c r="BQ73" s="74">
        <v>15</v>
      </c>
      <c r="BS73" s="98">
        <v>0.35</v>
      </c>
      <c r="BT73" s="98">
        <f t="shared" ref="BT73" si="23">BS73*D73</f>
        <v>0</v>
      </c>
    </row>
    <row r="74" spans="1:72">
      <c r="A74" s="406" t="s">
        <v>421</v>
      </c>
      <c r="B74" s="48" t="s">
        <v>450</v>
      </c>
      <c r="C74" s="237">
        <v>5</v>
      </c>
      <c r="D74" s="130">
        <f t="shared" ref="D74" si="24">SUM(H74:V74)</f>
        <v>0</v>
      </c>
      <c r="E74" s="19">
        <v>227.5</v>
      </c>
      <c r="F74" s="8">
        <f t="shared" si="21"/>
        <v>0</v>
      </c>
      <c r="H74" s="344"/>
      <c r="I74" s="326"/>
      <c r="J74" s="308"/>
      <c r="K74" s="327"/>
      <c r="L74" s="289"/>
      <c r="M74" s="376"/>
      <c r="N74" s="328"/>
      <c r="O74" s="379"/>
      <c r="P74" s="139"/>
      <c r="Q74" s="157"/>
      <c r="R74" s="380"/>
      <c r="S74" s="21"/>
      <c r="T74" s="21"/>
      <c r="U74" s="21"/>
      <c r="V74" s="21"/>
      <c r="X74" s="48">
        <f t="shared" ref="X74" si="25">AE74*$D74</f>
        <v>0</v>
      </c>
      <c r="Y74" s="20"/>
      <c r="Z74" s="20"/>
      <c r="AA74" s="20"/>
      <c r="AB74" s="20"/>
      <c r="AC74" s="148"/>
      <c r="AD74" s="148"/>
      <c r="AE74" s="48">
        <v>5</v>
      </c>
      <c r="AM74" s="21"/>
      <c r="AN74" s="21"/>
      <c r="AO74" s="21"/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48"/>
      <c r="BA74" s="48"/>
      <c r="BB74" s="48"/>
      <c r="BC74" s="48"/>
      <c r="BD74" s="48"/>
      <c r="BE74" s="48"/>
      <c r="BF74" s="48"/>
      <c r="BG74" s="48"/>
      <c r="BH74" s="48"/>
      <c r="BI74" s="48"/>
      <c r="BJ74" s="48"/>
      <c r="BK74" s="48"/>
      <c r="BL74" s="48"/>
      <c r="BM74" s="9"/>
      <c r="BN74" s="51"/>
      <c r="BO74" s="74">
        <f t="shared" ref="BO74" si="26">BQ74*D74</f>
        <v>0</v>
      </c>
      <c r="BP74" s="51"/>
      <c r="BQ74" s="74">
        <v>15</v>
      </c>
      <c r="BS74" s="98">
        <v>0.3</v>
      </c>
      <c r="BT74" s="98">
        <f t="shared" ref="BT74" si="27">BS74*D74</f>
        <v>0</v>
      </c>
    </row>
    <row r="75" spans="1:72">
      <c r="A75" s="406" t="s">
        <v>422</v>
      </c>
      <c r="B75" s="48" t="s">
        <v>451</v>
      </c>
      <c r="C75" s="237">
        <v>5</v>
      </c>
      <c r="D75" s="130">
        <f>SUM(H75:V75)</f>
        <v>0</v>
      </c>
      <c r="E75" s="19">
        <v>232.5</v>
      </c>
      <c r="F75" s="8">
        <f t="shared" si="21"/>
        <v>0</v>
      </c>
      <c r="H75" s="344"/>
      <c r="I75" s="326"/>
      <c r="J75" s="308"/>
      <c r="K75" s="327"/>
      <c r="L75" s="289"/>
      <c r="M75" s="376"/>
      <c r="N75" s="328"/>
      <c r="O75" s="379"/>
      <c r="P75" s="139"/>
      <c r="Q75" s="157"/>
      <c r="R75" s="380"/>
      <c r="S75" s="21"/>
      <c r="T75" s="21"/>
      <c r="U75" s="21"/>
      <c r="V75" s="21"/>
      <c r="X75" s="20"/>
      <c r="Y75" s="48">
        <f>AF75*$D75</f>
        <v>0</v>
      </c>
      <c r="Z75" s="20"/>
      <c r="AA75" s="20"/>
      <c r="AB75" s="20"/>
      <c r="AC75" s="148"/>
      <c r="AD75" s="148"/>
      <c r="AF75" s="48">
        <v>5</v>
      </c>
      <c r="AM75" s="21"/>
      <c r="AN75" s="21"/>
      <c r="AO75" s="21"/>
      <c r="AP75" s="21"/>
      <c r="AQ75" s="21"/>
      <c r="AR75" s="21"/>
      <c r="AS75" s="21"/>
      <c r="AT75" s="21"/>
      <c r="AU75" s="21"/>
      <c r="AV75" s="21"/>
      <c r="AW75" s="21"/>
      <c r="AX75" s="21"/>
      <c r="AY75" s="21"/>
      <c r="AZ75" s="48"/>
      <c r="BA75" s="48"/>
      <c r="BB75" s="48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9"/>
      <c r="BN75" s="51"/>
      <c r="BO75" s="74">
        <f>BQ75*D75</f>
        <v>0</v>
      </c>
      <c r="BP75" s="51"/>
      <c r="BQ75" s="74">
        <v>15</v>
      </c>
      <c r="BS75" s="98">
        <v>0.6</v>
      </c>
      <c r="BT75" s="98">
        <f>BS75*D75</f>
        <v>0</v>
      </c>
    </row>
    <row r="76" spans="1:72">
      <c r="A76" s="406" t="s">
        <v>423</v>
      </c>
      <c r="B76" s="48" t="s">
        <v>451</v>
      </c>
      <c r="C76" s="237">
        <v>5</v>
      </c>
      <c r="D76" s="130">
        <f>SUM(H76:V76)</f>
        <v>0</v>
      </c>
      <c r="E76" s="19">
        <v>232.5</v>
      </c>
      <c r="F76" s="8">
        <f t="shared" si="21"/>
        <v>0</v>
      </c>
      <c r="H76" s="344"/>
      <c r="I76" s="326"/>
      <c r="J76" s="308"/>
      <c r="K76" s="327"/>
      <c r="L76" s="289"/>
      <c r="M76" s="376"/>
      <c r="N76" s="328"/>
      <c r="O76" s="379"/>
      <c r="P76" s="139"/>
      <c r="Q76" s="157"/>
      <c r="R76" s="380"/>
      <c r="S76" s="21"/>
      <c r="T76" s="21"/>
      <c r="U76" s="21"/>
      <c r="V76" s="21"/>
      <c r="X76" s="20"/>
      <c r="Y76" s="48">
        <f>AF76*$D76</f>
        <v>0</v>
      </c>
      <c r="Z76" s="20"/>
      <c r="AA76" s="20"/>
      <c r="AB76" s="20"/>
      <c r="AC76" s="148"/>
      <c r="AD76" s="148"/>
      <c r="AF76" s="48">
        <v>5</v>
      </c>
      <c r="AM76" s="21"/>
      <c r="AN76" s="21"/>
      <c r="AO76" s="21"/>
      <c r="AP76" s="21"/>
      <c r="AQ76" s="21"/>
      <c r="AR76" s="21"/>
      <c r="AS76" s="21"/>
      <c r="AT76" s="21"/>
      <c r="AU76" s="21"/>
      <c r="AV76" s="21"/>
      <c r="AW76" s="21"/>
      <c r="AX76" s="21"/>
      <c r="AY76" s="21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9"/>
      <c r="BN76" s="51"/>
      <c r="BO76" s="74">
        <f>BQ76*D76</f>
        <v>0</v>
      </c>
      <c r="BP76" s="51"/>
      <c r="BQ76" s="74">
        <v>15</v>
      </c>
      <c r="BS76" s="98">
        <v>0.6</v>
      </c>
      <c r="BT76" s="98">
        <f>BS76*D76</f>
        <v>0</v>
      </c>
    </row>
    <row r="77" spans="1:72">
      <c r="A77" s="406" t="s">
        <v>424</v>
      </c>
      <c r="B77" s="48" t="s">
        <v>452</v>
      </c>
      <c r="C77" s="238">
        <v>4</v>
      </c>
      <c r="D77" s="130">
        <f>SUM(H77:V77)</f>
        <v>0</v>
      </c>
      <c r="E77" s="19">
        <v>312.5</v>
      </c>
      <c r="F77" s="8">
        <f t="shared" si="21"/>
        <v>0</v>
      </c>
      <c r="H77" s="344"/>
      <c r="I77" s="326"/>
      <c r="J77" s="308"/>
      <c r="K77" s="327"/>
      <c r="L77" s="289"/>
      <c r="M77" s="376"/>
      <c r="N77" s="328"/>
      <c r="O77" s="379"/>
      <c r="P77" s="139"/>
      <c r="Q77" s="157"/>
      <c r="R77" s="380"/>
      <c r="S77" s="21"/>
      <c r="T77" s="21"/>
      <c r="U77" s="21"/>
      <c r="V77" s="21"/>
      <c r="X77" s="20"/>
      <c r="Y77" s="20"/>
      <c r="Z77" s="48">
        <f>AG77*$D77</f>
        <v>0</v>
      </c>
      <c r="AA77" s="20"/>
      <c r="AB77" s="20"/>
      <c r="AC77" s="148"/>
      <c r="AD77" s="148"/>
      <c r="AG77" s="236">
        <v>4</v>
      </c>
      <c r="AM77" s="21"/>
      <c r="AN77" s="21"/>
      <c r="AO77" s="21"/>
      <c r="AP77" s="21"/>
      <c r="AQ77" s="21"/>
      <c r="AR77" s="21"/>
      <c r="AS77" s="21"/>
      <c r="AT77" s="21"/>
      <c r="AU77" s="21"/>
      <c r="AV77" s="21"/>
      <c r="AW77" s="21"/>
      <c r="AX77" s="21"/>
      <c r="AY77" s="21"/>
      <c r="AZ77" s="48"/>
      <c r="BA77" s="48"/>
      <c r="BB77" s="48"/>
      <c r="BC77" s="48"/>
      <c r="BD77" s="48"/>
      <c r="BE77" s="48"/>
      <c r="BF77" s="48"/>
      <c r="BG77" s="48"/>
      <c r="BH77" s="48"/>
      <c r="BI77" s="48"/>
      <c r="BJ77" s="48"/>
      <c r="BK77" s="48"/>
      <c r="BL77" s="48"/>
      <c r="BM77" s="9"/>
      <c r="BN77" s="51"/>
      <c r="BO77" s="74">
        <f>BQ77*D77</f>
        <v>0</v>
      </c>
      <c r="BP77" s="51"/>
      <c r="BQ77" s="74">
        <v>12</v>
      </c>
      <c r="BS77" s="98">
        <v>1.45</v>
      </c>
      <c r="BT77" s="98">
        <f>BS77*D77</f>
        <v>0</v>
      </c>
    </row>
    <row r="78" spans="1:72">
      <c r="A78" s="406" t="s">
        <v>425</v>
      </c>
      <c r="B78" s="48" t="s">
        <v>453</v>
      </c>
      <c r="C78" s="238">
        <v>4</v>
      </c>
      <c r="D78" s="130">
        <f>SUM(H78:V78)</f>
        <v>0</v>
      </c>
      <c r="E78" s="19">
        <v>282.5</v>
      </c>
      <c r="F78" s="8">
        <f t="shared" si="21"/>
        <v>0</v>
      </c>
      <c r="H78" s="344"/>
      <c r="I78" s="326"/>
      <c r="J78" s="308"/>
      <c r="K78" s="327"/>
      <c r="L78" s="289"/>
      <c r="M78" s="376"/>
      <c r="N78" s="328"/>
      <c r="O78" s="379"/>
      <c r="P78" s="139"/>
      <c r="Q78" s="157"/>
      <c r="R78" s="380"/>
      <c r="S78" s="21"/>
      <c r="T78" s="21"/>
      <c r="U78" s="21"/>
      <c r="V78" s="21"/>
      <c r="X78" s="20"/>
      <c r="Y78" s="20"/>
      <c r="Z78" s="48">
        <f>AG78*$D78</f>
        <v>0</v>
      </c>
      <c r="AA78" s="20"/>
      <c r="AB78" s="20"/>
      <c r="AC78" s="148"/>
      <c r="AD78" s="148"/>
      <c r="AG78" s="236">
        <v>4</v>
      </c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48"/>
      <c r="BA78" s="48"/>
      <c r="BB78" s="48"/>
      <c r="BC78" s="48"/>
      <c r="BD78" s="48"/>
      <c r="BE78" s="48"/>
      <c r="BF78" s="48"/>
      <c r="BG78" s="48"/>
      <c r="BH78" s="48"/>
      <c r="BI78" s="48"/>
      <c r="BJ78" s="48"/>
      <c r="BK78" s="48"/>
      <c r="BL78" s="48"/>
      <c r="BM78" s="9"/>
      <c r="BN78" s="51"/>
      <c r="BO78" s="74">
        <f>BQ78*D78</f>
        <v>0</v>
      </c>
      <c r="BP78" s="51"/>
      <c r="BQ78" s="74">
        <v>12</v>
      </c>
      <c r="BS78" s="98">
        <v>1.21</v>
      </c>
      <c r="BT78" s="98">
        <f>BS78*D78</f>
        <v>0</v>
      </c>
    </row>
    <row r="79" spans="1:72">
      <c r="A79" s="407" t="s">
        <v>473</v>
      </c>
      <c r="B79" s="74" t="s">
        <v>479</v>
      </c>
      <c r="C79" s="239">
        <v>7</v>
      </c>
      <c r="D79" s="130">
        <f t="shared" ref="D79:D84" si="28">SUM(H79:V79)</f>
        <v>0</v>
      </c>
      <c r="E79" s="19">
        <v>382.5</v>
      </c>
      <c r="F79" s="8">
        <f t="shared" si="21"/>
        <v>0</v>
      </c>
      <c r="H79" s="344"/>
      <c r="I79" s="326"/>
      <c r="J79" s="308"/>
      <c r="K79" s="327"/>
      <c r="L79" s="289"/>
      <c r="M79" s="376"/>
      <c r="N79" s="328"/>
      <c r="O79" s="379"/>
      <c r="P79" s="139"/>
      <c r="Q79" s="157"/>
      <c r="R79" s="380"/>
      <c r="S79" s="21"/>
      <c r="T79" s="21"/>
      <c r="U79" s="21"/>
      <c r="V79" s="21"/>
      <c r="X79" s="48">
        <f t="shared" ref="X79:X80" si="29">AE79*$D79</f>
        <v>0</v>
      </c>
      <c r="Y79" s="20"/>
      <c r="Z79" s="48">
        <f t="shared" ref="Z79:AA84" si="30">AG79*$D79</f>
        <v>0</v>
      </c>
      <c r="AA79" s="20"/>
      <c r="AB79" s="20"/>
      <c r="AC79" s="148"/>
      <c r="AD79" s="148"/>
      <c r="AE79" s="48">
        <v>5</v>
      </c>
      <c r="AG79" s="236">
        <v>2</v>
      </c>
      <c r="AM79" s="21"/>
      <c r="AN79" s="21"/>
      <c r="AO79" s="21"/>
      <c r="AP79" s="21"/>
      <c r="AQ79" s="21"/>
      <c r="AR79" s="21"/>
      <c r="AS79" s="21"/>
      <c r="AT79" s="21"/>
      <c r="AU79" s="21"/>
      <c r="AV79" s="21"/>
      <c r="AW79" s="21"/>
      <c r="AX79" s="21"/>
      <c r="AY79" s="21"/>
      <c r="AZ79" s="48"/>
      <c r="BA79" s="48"/>
      <c r="BB79" s="48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9"/>
      <c r="BN79" s="51"/>
      <c r="BO79" s="74">
        <f t="shared" ref="BO79:BO84" si="31">BQ79*D79</f>
        <v>0</v>
      </c>
      <c r="BP79" s="51"/>
      <c r="BQ79" s="74">
        <v>23</v>
      </c>
      <c r="BS79" s="98">
        <v>3</v>
      </c>
      <c r="BT79" s="98">
        <f t="shared" ref="BT79:BT84" si="32">BS79*D79</f>
        <v>0</v>
      </c>
    </row>
    <row r="80" spans="1:72">
      <c r="A80" s="407" t="s">
        <v>474</v>
      </c>
      <c r="B80" s="74" t="s">
        <v>479</v>
      </c>
      <c r="C80" s="239">
        <v>7</v>
      </c>
      <c r="D80" s="130">
        <f t="shared" si="28"/>
        <v>0</v>
      </c>
      <c r="E80" s="19">
        <v>382.5</v>
      </c>
      <c r="F80" s="8">
        <f t="shared" si="21"/>
        <v>0</v>
      </c>
      <c r="H80" s="344"/>
      <c r="I80" s="326"/>
      <c r="J80" s="308"/>
      <c r="K80" s="327"/>
      <c r="L80" s="289"/>
      <c r="M80" s="376"/>
      <c r="N80" s="328"/>
      <c r="O80" s="379"/>
      <c r="P80" s="139"/>
      <c r="Q80" s="157"/>
      <c r="R80" s="380"/>
      <c r="S80" s="21"/>
      <c r="T80" s="21"/>
      <c r="U80" s="21"/>
      <c r="V80" s="21"/>
      <c r="X80" s="48">
        <f t="shared" si="29"/>
        <v>0</v>
      </c>
      <c r="Y80" s="20"/>
      <c r="Z80" s="48">
        <f t="shared" si="30"/>
        <v>0</v>
      </c>
      <c r="AA80" s="20"/>
      <c r="AB80" s="20"/>
      <c r="AC80" s="148"/>
      <c r="AD80" s="148"/>
      <c r="AE80" s="48">
        <v>5</v>
      </c>
      <c r="AG80" s="236">
        <v>2</v>
      </c>
      <c r="AM80" s="21"/>
      <c r="AN80" s="21"/>
      <c r="AO80" s="21"/>
      <c r="AP80" s="21"/>
      <c r="AQ80" s="21"/>
      <c r="AR80" s="21"/>
      <c r="AS80" s="21"/>
      <c r="AT80" s="21"/>
      <c r="AU80" s="21"/>
      <c r="AV80" s="21"/>
      <c r="AW80" s="21"/>
      <c r="AX80" s="21"/>
      <c r="AY80" s="21"/>
      <c r="AZ80" s="48"/>
      <c r="BA80" s="48"/>
      <c r="BB80" s="48"/>
      <c r="BC80" s="48"/>
      <c r="BD80" s="48"/>
      <c r="BE80" s="48"/>
      <c r="BF80" s="48"/>
      <c r="BG80" s="48"/>
      <c r="BH80" s="48"/>
      <c r="BI80" s="48"/>
      <c r="BJ80" s="48"/>
      <c r="BK80" s="48"/>
      <c r="BL80" s="48"/>
      <c r="BM80" s="9"/>
      <c r="BN80" s="51"/>
      <c r="BO80" s="74">
        <f t="shared" si="31"/>
        <v>0</v>
      </c>
      <c r="BP80" s="51"/>
      <c r="BQ80" s="74">
        <v>23</v>
      </c>
      <c r="BS80" s="98">
        <v>3</v>
      </c>
      <c r="BT80" s="98">
        <f t="shared" si="32"/>
        <v>0</v>
      </c>
    </row>
    <row r="81" spans="1:72">
      <c r="A81" s="407" t="s">
        <v>475</v>
      </c>
      <c r="B81" s="74" t="s">
        <v>480</v>
      </c>
      <c r="C81" s="239">
        <v>7</v>
      </c>
      <c r="D81" s="130">
        <f t="shared" si="28"/>
        <v>0</v>
      </c>
      <c r="E81" s="19">
        <v>537.5</v>
      </c>
      <c r="F81" s="8">
        <f t="shared" si="21"/>
        <v>0</v>
      </c>
      <c r="H81" s="344"/>
      <c r="I81" s="326"/>
      <c r="J81" s="308"/>
      <c r="K81" s="327"/>
      <c r="L81" s="289"/>
      <c r="M81" s="376"/>
      <c r="N81" s="328"/>
      <c r="O81" s="379"/>
      <c r="P81" s="139"/>
      <c r="Q81" s="157"/>
      <c r="R81" s="380"/>
      <c r="S81" s="21"/>
      <c r="T81" s="21"/>
      <c r="U81" s="21"/>
      <c r="V81" s="21"/>
      <c r="X81" s="20"/>
      <c r="Y81" s="48">
        <f t="shared" ref="Y81:Y82" si="33">AF81*$D81</f>
        <v>0</v>
      </c>
      <c r="Z81" s="48">
        <f t="shared" si="30"/>
        <v>0</v>
      </c>
      <c r="AA81" s="20"/>
      <c r="AB81" s="20"/>
      <c r="AC81" s="148"/>
      <c r="AD81" s="148"/>
      <c r="AF81" s="48">
        <v>5</v>
      </c>
      <c r="AG81" s="236">
        <v>2</v>
      </c>
      <c r="AM81" s="21"/>
      <c r="AN81" s="21"/>
      <c r="AO81" s="21"/>
      <c r="AP81" s="21"/>
      <c r="AQ81" s="21"/>
      <c r="AR81" s="21"/>
      <c r="AS81" s="21"/>
      <c r="AT81" s="21"/>
      <c r="AU81" s="21"/>
      <c r="AV81" s="21"/>
      <c r="AW81" s="21"/>
      <c r="AX81" s="21"/>
      <c r="AY81" s="21"/>
      <c r="AZ81" s="48"/>
      <c r="BA81" s="48"/>
      <c r="BB81" s="48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9"/>
      <c r="BN81" s="51"/>
      <c r="BO81" s="74">
        <f t="shared" si="31"/>
        <v>0</v>
      </c>
      <c r="BP81" s="51"/>
      <c r="BQ81" s="74">
        <v>23</v>
      </c>
      <c r="BS81" s="98">
        <v>6.5</v>
      </c>
      <c r="BT81" s="98">
        <f t="shared" si="32"/>
        <v>0</v>
      </c>
    </row>
    <row r="82" spans="1:72">
      <c r="A82" s="407" t="s">
        <v>476</v>
      </c>
      <c r="B82" s="74" t="s">
        <v>480</v>
      </c>
      <c r="C82" s="239">
        <v>7</v>
      </c>
      <c r="D82" s="130">
        <f t="shared" si="28"/>
        <v>0</v>
      </c>
      <c r="E82" s="19">
        <v>537.5</v>
      </c>
      <c r="F82" s="8">
        <f t="shared" si="21"/>
        <v>0</v>
      </c>
      <c r="H82" s="344"/>
      <c r="I82" s="326"/>
      <c r="J82" s="308"/>
      <c r="K82" s="327"/>
      <c r="L82" s="289"/>
      <c r="M82" s="376"/>
      <c r="N82" s="328"/>
      <c r="O82" s="379"/>
      <c r="P82" s="139"/>
      <c r="Q82" s="157"/>
      <c r="R82" s="380"/>
      <c r="S82" s="21"/>
      <c r="T82" s="21"/>
      <c r="U82" s="21"/>
      <c r="V82" s="21"/>
      <c r="X82" s="20"/>
      <c r="Y82" s="48">
        <f t="shared" si="33"/>
        <v>0</v>
      </c>
      <c r="Z82" s="48">
        <f t="shared" si="30"/>
        <v>0</v>
      </c>
      <c r="AA82" s="20"/>
      <c r="AB82" s="20"/>
      <c r="AC82" s="148"/>
      <c r="AD82" s="148"/>
      <c r="AF82" s="48">
        <v>5</v>
      </c>
      <c r="AG82" s="236">
        <v>2</v>
      </c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48"/>
      <c r="BA82" s="48"/>
      <c r="BB82" s="48"/>
      <c r="BC82" s="48"/>
      <c r="BD82" s="48"/>
      <c r="BE82" s="48"/>
      <c r="BF82" s="48"/>
      <c r="BG82" s="48"/>
      <c r="BH82" s="48"/>
      <c r="BI82" s="48"/>
      <c r="BJ82" s="48"/>
      <c r="BK82" s="48"/>
      <c r="BL82" s="48"/>
      <c r="BM82" s="9"/>
      <c r="BN82" s="51"/>
      <c r="BO82" s="74">
        <f t="shared" si="31"/>
        <v>0</v>
      </c>
      <c r="BP82" s="51"/>
      <c r="BQ82" s="74">
        <v>23</v>
      </c>
      <c r="BS82" s="98">
        <v>6.5</v>
      </c>
      <c r="BT82" s="98">
        <f t="shared" si="32"/>
        <v>0</v>
      </c>
    </row>
    <row r="83" spans="1:72">
      <c r="A83" s="407" t="s">
        <v>477</v>
      </c>
      <c r="B83" s="74" t="s">
        <v>481</v>
      </c>
      <c r="C83" s="239">
        <v>6</v>
      </c>
      <c r="D83" s="130">
        <f t="shared" si="28"/>
        <v>0</v>
      </c>
      <c r="E83" s="19">
        <v>822.5</v>
      </c>
      <c r="F83" s="8">
        <f t="shared" si="21"/>
        <v>0</v>
      </c>
      <c r="H83" s="344"/>
      <c r="I83" s="326"/>
      <c r="J83" s="308"/>
      <c r="K83" s="327"/>
      <c r="L83" s="289"/>
      <c r="M83" s="376"/>
      <c r="N83" s="328"/>
      <c r="O83" s="379"/>
      <c r="P83" s="139"/>
      <c r="Q83" s="157"/>
      <c r="R83" s="380"/>
      <c r="S83" s="21"/>
      <c r="T83" s="21"/>
      <c r="U83" s="21"/>
      <c r="V83" s="21"/>
      <c r="X83" s="20"/>
      <c r="Y83" s="20"/>
      <c r="Z83" s="48">
        <f t="shared" ref="Z83:Z84" si="34">AG83*$D83</f>
        <v>0</v>
      </c>
      <c r="AA83" s="48">
        <f t="shared" si="30"/>
        <v>0</v>
      </c>
      <c r="AB83" s="20"/>
      <c r="AC83" s="148"/>
      <c r="AD83" s="148"/>
      <c r="AG83" s="236">
        <v>4</v>
      </c>
      <c r="AH83" s="236">
        <v>2</v>
      </c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9"/>
      <c r="BN83" s="51"/>
      <c r="BO83" s="74">
        <f t="shared" si="31"/>
        <v>0</v>
      </c>
      <c r="BP83" s="51"/>
      <c r="BQ83" s="74">
        <v>24</v>
      </c>
      <c r="BS83" s="98">
        <v>11.9</v>
      </c>
      <c r="BT83" s="98">
        <f t="shared" si="32"/>
        <v>0</v>
      </c>
    </row>
    <row r="84" spans="1:72">
      <c r="A84" s="407" t="s">
        <v>478</v>
      </c>
      <c r="B84" s="74" t="s">
        <v>481</v>
      </c>
      <c r="C84" s="239">
        <v>6</v>
      </c>
      <c r="D84" s="130">
        <f t="shared" si="28"/>
        <v>0</v>
      </c>
      <c r="E84" s="19">
        <v>792.5</v>
      </c>
      <c r="F84" s="8">
        <f t="shared" si="21"/>
        <v>0</v>
      </c>
      <c r="H84" s="344"/>
      <c r="I84" s="326"/>
      <c r="J84" s="308"/>
      <c r="K84" s="327"/>
      <c r="L84" s="289"/>
      <c r="M84" s="376"/>
      <c r="N84" s="328"/>
      <c r="O84" s="379"/>
      <c r="P84" s="139"/>
      <c r="Q84" s="157"/>
      <c r="R84" s="380"/>
      <c r="S84" s="21"/>
      <c r="T84" s="21"/>
      <c r="U84" s="21"/>
      <c r="V84" s="21"/>
      <c r="X84" s="20"/>
      <c r="Y84" s="20"/>
      <c r="Z84" s="48">
        <f t="shared" si="34"/>
        <v>0</v>
      </c>
      <c r="AA84" s="48">
        <f t="shared" si="30"/>
        <v>0</v>
      </c>
      <c r="AB84" s="20"/>
      <c r="AC84" s="148"/>
      <c r="AD84" s="148"/>
      <c r="AG84" s="236">
        <v>4</v>
      </c>
      <c r="AH84" s="236">
        <v>2</v>
      </c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8"/>
      <c r="BL84" s="48"/>
      <c r="BM84" s="9"/>
      <c r="BN84" s="51"/>
      <c r="BO84" s="74">
        <f t="shared" si="31"/>
        <v>0</v>
      </c>
      <c r="BP84" s="51"/>
      <c r="BQ84" s="74">
        <v>24</v>
      </c>
      <c r="BS84" s="98">
        <v>11.9</v>
      </c>
      <c r="BT84" s="98">
        <f t="shared" si="32"/>
        <v>0</v>
      </c>
    </row>
    <row r="85" spans="1:72" s="1" customFormat="1" ht="20.100000000000001" customHeight="1">
      <c r="A85" s="155"/>
      <c r="F85" s="129">
        <f>SUM(F73:F84)</f>
        <v>0</v>
      </c>
      <c r="G85" s="3"/>
      <c r="H85" s="141">
        <f t="shared" ref="H85:R85" si="35">SUM(H73:H84)</f>
        <v>0</v>
      </c>
      <c r="I85" s="141">
        <f t="shared" si="35"/>
        <v>0</v>
      </c>
      <c r="J85" s="141">
        <f t="shared" si="35"/>
        <v>0</v>
      </c>
      <c r="K85" s="141">
        <f t="shared" si="35"/>
        <v>0</v>
      </c>
      <c r="L85" s="141">
        <f t="shared" si="35"/>
        <v>0</v>
      </c>
      <c r="M85" s="141">
        <f t="shared" si="35"/>
        <v>0</v>
      </c>
      <c r="N85" s="141">
        <f t="shared" si="35"/>
        <v>0</v>
      </c>
      <c r="O85" s="141">
        <f t="shared" si="35"/>
        <v>0</v>
      </c>
      <c r="P85" s="141">
        <f t="shared" si="35"/>
        <v>0</v>
      </c>
      <c r="Q85" s="141">
        <f t="shared" si="35"/>
        <v>0</v>
      </c>
      <c r="R85" s="141">
        <f t="shared" si="35"/>
        <v>0</v>
      </c>
      <c r="S85" s="21"/>
      <c r="T85" s="21"/>
      <c r="U85" s="21"/>
      <c r="V85" s="21"/>
      <c r="W85" s="3"/>
      <c r="X85" s="141">
        <f>SUM(X73:X84)</f>
        <v>0</v>
      </c>
      <c r="Y85" s="141">
        <f>SUM(Y73:Y84)</f>
        <v>0</v>
      </c>
      <c r="Z85" s="141">
        <f>SUM(Z73:Z84)</f>
        <v>0</v>
      </c>
      <c r="AA85" s="141">
        <f>SUM(AA73:AA84)</f>
        <v>0</v>
      </c>
      <c r="AB85" s="141">
        <f>SUM(AB73:AB84)</f>
        <v>0</v>
      </c>
      <c r="AC85" s="149"/>
      <c r="AD85" s="149"/>
      <c r="AE85" s="21"/>
      <c r="AF85" s="21"/>
      <c r="AG85" s="21"/>
      <c r="AH85" s="21"/>
      <c r="AI85" s="21"/>
      <c r="AJ85" s="21"/>
      <c r="AK85" s="21"/>
      <c r="AL85" s="3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8"/>
      <c r="BL85" s="48"/>
      <c r="BM85" s="9"/>
      <c r="BN85" s="51"/>
      <c r="BO85" s="150">
        <f>SUM(BO73:BO84)</f>
        <v>0</v>
      </c>
      <c r="BP85" s="51"/>
      <c r="BQ85" s="51"/>
      <c r="BS85" s="51"/>
      <c r="BT85" s="150">
        <f>SUM(BT73:BT84)</f>
        <v>0</v>
      </c>
    </row>
    <row r="86" spans="1:72" s="1" customFormat="1" ht="19.5" customHeight="1">
      <c r="A86" s="366" t="s">
        <v>426</v>
      </c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</row>
    <row r="87" spans="1:72" s="1" customFormat="1" ht="20.100000000000001" customHeight="1">
      <c r="A87" s="406" t="s">
        <v>427</v>
      </c>
      <c r="B87" s="19" t="s">
        <v>454</v>
      </c>
      <c r="C87" s="19">
        <v>1</v>
      </c>
      <c r="D87" s="130">
        <f>SUM(H87:V87)</f>
        <v>0</v>
      </c>
      <c r="E87" s="19">
        <v>127.5</v>
      </c>
      <c r="F87" s="8">
        <f t="shared" ref="F87:F107" si="36">D87*E87*(100-$D$3)/100</f>
        <v>0</v>
      </c>
      <c r="G87" s="9"/>
      <c r="H87" s="344"/>
      <c r="I87" s="326"/>
      <c r="J87" s="308"/>
      <c r="K87" s="327"/>
      <c r="L87" s="289"/>
      <c r="M87" s="377"/>
      <c r="N87" s="328"/>
      <c r="O87" s="379"/>
      <c r="P87" s="139"/>
      <c r="Q87" s="157"/>
      <c r="R87" s="380"/>
      <c r="S87" s="21"/>
      <c r="T87" s="21"/>
      <c r="U87" s="21"/>
      <c r="V87" s="21"/>
      <c r="W87" s="9"/>
      <c r="X87" s="20"/>
      <c r="Y87" s="20"/>
      <c r="Z87" s="48">
        <f t="shared" ref="Z87" si="37">AG87*$D87</f>
        <v>0</v>
      </c>
      <c r="AA87" s="20"/>
      <c r="AB87" s="20"/>
      <c r="AC87" s="148"/>
      <c r="AD87" s="148"/>
      <c r="AE87" s="20"/>
      <c r="AF87" s="20"/>
      <c r="AG87" s="236">
        <v>1</v>
      </c>
      <c r="AH87" s="21"/>
      <c r="AI87" s="21"/>
      <c r="AJ87" s="21"/>
      <c r="AK87" s="20"/>
      <c r="AL87" s="9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48"/>
      <c r="BA87" s="48"/>
      <c r="BB87" s="48"/>
      <c r="BC87" s="48"/>
      <c r="BD87" s="48"/>
      <c r="BE87" s="48"/>
      <c r="BF87" s="48"/>
      <c r="BG87" s="48"/>
      <c r="BH87" s="48"/>
      <c r="BI87" s="48"/>
      <c r="BJ87" s="48"/>
      <c r="BK87" s="48"/>
      <c r="BL87" s="48"/>
      <c r="BM87" s="9"/>
      <c r="BN87" s="51"/>
      <c r="BO87" s="74">
        <f t="shared" ref="BO87" si="38">BQ87*D87</f>
        <v>0</v>
      </c>
      <c r="BP87" s="51"/>
      <c r="BQ87" s="74">
        <v>4</v>
      </c>
      <c r="BS87" s="98">
        <v>2.6</v>
      </c>
      <c r="BT87" s="98">
        <f t="shared" ref="BT87" si="39">BS87*D87</f>
        <v>0</v>
      </c>
    </row>
    <row r="88" spans="1:72">
      <c r="A88" s="406" t="s">
        <v>428</v>
      </c>
      <c r="B88" s="48" t="s">
        <v>454</v>
      </c>
      <c r="C88" s="19">
        <v>1</v>
      </c>
      <c r="D88" s="130">
        <f t="shared" ref="D88:D93" si="40">SUM(H88:V88)</f>
        <v>0</v>
      </c>
      <c r="E88" s="19">
        <v>127.5</v>
      </c>
      <c r="F88" s="8">
        <f t="shared" si="36"/>
        <v>0</v>
      </c>
      <c r="H88" s="344"/>
      <c r="I88" s="326"/>
      <c r="J88" s="308"/>
      <c r="K88" s="327"/>
      <c r="L88" s="289"/>
      <c r="M88" s="377"/>
      <c r="N88" s="328"/>
      <c r="O88" s="379"/>
      <c r="P88" s="139"/>
      <c r="Q88" s="157"/>
      <c r="R88" s="380"/>
      <c r="S88" s="21"/>
      <c r="T88" s="21"/>
      <c r="U88" s="21"/>
      <c r="V88" s="21"/>
      <c r="X88" s="20"/>
      <c r="Y88" s="20"/>
      <c r="Z88" s="48">
        <f t="shared" ref="Z88:Z93" si="41">AG88*$D88</f>
        <v>0</v>
      </c>
      <c r="AA88" s="20"/>
      <c r="AB88" s="20"/>
      <c r="AC88" s="148"/>
      <c r="AD88" s="148"/>
      <c r="AE88" s="20"/>
      <c r="AF88" s="20"/>
      <c r="AG88" s="236">
        <v>1</v>
      </c>
      <c r="AH88" s="21"/>
      <c r="AI88" s="21"/>
      <c r="AJ88" s="21"/>
      <c r="AK88" s="20"/>
      <c r="AM88" s="21"/>
      <c r="AN88" s="21"/>
      <c r="AO88" s="21"/>
      <c r="AP88" s="21"/>
      <c r="AQ88" s="21"/>
      <c r="AR88" s="21"/>
      <c r="AS88" s="21"/>
      <c r="AT88" s="21"/>
      <c r="AU88" s="21"/>
      <c r="AV88" s="21"/>
      <c r="AW88" s="21"/>
      <c r="AX88" s="21"/>
      <c r="AY88" s="21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N88" s="51"/>
      <c r="BO88" s="74">
        <f t="shared" ref="BO88:BO93" si="42">BQ88*D88</f>
        <v>0</v>
      </c>
      <c r="BP88" s="51"/>
      <c r="BQ88" s="74">
        <v>4</v>
      </c>
      <c r="BR88" s="1"/>
      <c r="BS88" s="98">
        <v>2.6</v>
      </c>
      <c r="BT88" s="98">
        <f t="shared" ref="BT88:BT93" si="43">BS88*D88</f>
        <v>0</v>
      </c>
    </row>
    <row r="89" spans="1:72">
      <c r="A89" s="406" t="s">
        <v>429</v>
      </c>
      <c r="B89" s="48" t="s">
        <v>454</v>
      </c>
      <c r="C89" s="19">
        <v>1</v>
      </c>
      <c r="D89" s="130">
        <f t="shared" si="40"/>
        <v>0</v>
      </c>
      <c r="E89" s="19">
        <v>127.5</v>
      </c>
      <c r="F89" s="8">
        <f t="shared" si="36"/>
        <v>0</v>
      </c>
      <c r="H89" s="344"/>
      <c r="I89" s="326"/>
      <c r="J89" s="308"/>
      <c r="K89" s="327"/>
      <c r="L89" s="289"/>
      <c r="M89" s="377"/>
      <c r="N89" s="328"/>
      <c r="O89" s="379"/>
      <c r="P89" s="139"/>
      <c r="Q89" s="157"/>
      <c r="R89" s="380"/>
      <c r="S89" s="21"/>
      <c r="T89" s="21"/>
      <c r="U89" s="21"/>
      <c r="V89" s="21"/>
      <c r="X89" s="20"/>
      <c r="Y89" s="20"/>
      <c r="Z89" s="48">
        <f t="shared" si="41"/>
        <v>0</v>
      </c>
      <c r="AA89" s="20"/>
      <c r="AB89" s="20"/>
      <c r="AC89" s="148"/>
      <c r="AD89" s="148"/>
      <c r="AE89" s="20"/>
      <c r="AF89" s="20"/>
      <c r="AG89" s="236">
        <v>1</v>
      </c>
      <c r="AH89" s="21"/>
      <c r="AI89" s="21"/>
      <c r="AJ89" s="21"/>
      <c r="AK89" s="20"/>
      <c r="AM89" s="21"/>
      <c r="AN89" s="21"/>
      <c r="AO89" s="21"/>
      <c r="AP89" s="21"/>
      <c r="AQ89" s="21"/>
      <c r="AR89" s="21"/>
      <c r="AS89" s="21"/>
      <c r="AT89" s="21"/>
      <c r="AU89" s="21"/>
      <c r="AV89" s="21"/>
      <c r="AW89" s="21"/>
      <c r="AX89" s="21"/>
      <c r="AY89" s="21"/>
      <c r="AZ89" s="48"/>
      <c r="BA89" s="48"/>
      <c r="BB89" s="48"/>
      <c r="BC89" s="48"/>
      <c r="BD89" s="48"/>
      <c r="BE89" s="48"/>
      <c r="BF89" s="48"/>
      <c r="BG89" s="48"/>
      <c r="BH89" s="48"/>
      <c r="BI89" s="48"/>
      <c r="BJ89" s="48"/>
      <c r="BK89" s="48"/>
      <c r="BL89" s="48"/>
      <c r="BN89" s="51"/>
      <c r="BO89" s="74">
        <f t="shared" si="42"/>
        <v>0</v>
      </c>
      <c r="BP89" s="51"/>
      <c r="BQ89" s="74">
        <v>4</v>
      </c>
      <c r="BR89" s="1"/>
      <c r="BS89" s="98">
        <v>2.5</v>
      </c>
      <c r="BT89" s="98">
        <f t="shared" si="43"/>
        <v>0</v>
      </c>
    </row>
    <row r="90" spans="1:72" ht="14.25" customHeight="1">
      <c r="A90" s="406" t="s">
        <v>430</v>
      </c>
      <c r="B90" s="48" t="s">
        <v>454</v>
      </c>
      <c r="C90" s="19">
        <v>1</v>
      </c>
      <c r="D90" s="130">
        <f t="shared" si="40"/>
        <v>0</v>
      </c>
      <c r="E90" s="19">
        <v>127.5</v>
      </c>
      <c r="F90" s="8">
        <f t="shared" si="36"/>
        <v>0</v>
      </c>
      <c r="H90" s="344"/>
      <c r="I90" s="326"/>
      <c r="J90" s="308"/>
      <c r="K90" s="327"/>
      <c r="L90" s="289"/>
      <c r="M90" s="377"/>
      <c r="N90" s="328"/>
      <c r="O90" s="379"/>
      <c r="P90" s="139"/>
      <c r="Q90" s="157"/>
      <c r="R90" s="380"/>
      <c r="S90" s="21"/>
      <c r="T90" s="21"/>
      <c r="U90" s="21"/>
      <c r="V90" s="21"/>
      <c r="X90" s="20"/>
      <c r="Y90" s="20"/>
      <c r="Z90" s="48">
        <f t="shared" si="41"/>
        <v>0</v>
      </c>
      <c r="AA90" s="20"/>
      <c r="AB90" s="20"/>
      <c r="AC90" s="148"/>
      <c r="AD90" s="148"/>
      <c r="AE90" s="20"/>
      <c r="AF90" s="20"/>
      <c r="AG90" s="236">
        <v>1</v>
      </c>
      <c r="AH90" s="21"/>
      <c r="AI90" s="21"/>
      <c r="AJ90" s="21"/>
      <c r="AK90" s="20"/>
      <c r="AM90" s="21"/>
      <c r="AN90" s="21"/>
      <c r="AO90" s="21"/>
      <c r="AP90" s="21"/>
      <c r="AQ90" s="21"/>
      <c r="AR90" s="21"/>
      <c r="AS90" s="21"/>
      <c r="AT90" s="21"/>
      <c r="AU90" s="21"/>
      <c r="AV90" s="21"/>
      <c r="AW90" s="21"/>
      <c r="AX90" s="21"/>
      <c r="AY90" s="21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48"/>
      <c r="BL90" s="48"/>
      <c r="BN90" s="51"/>
      <c r="BO90" s="74">
        <f t="shared" si="42"/>
        <v>0</v>
      </c>
      <c r="BP90" s="51"/>
      <c r="BQ90" s="74">
        <v>4</v>
      </c>
      <c r="BR90" s="1"/>
      <c r="BS90" s="98">
        <v>2.6</v>
      </c>
      <c r="BT90" s="98">
        <f t="shared" si="43"/>
        <v>0</v>
      </c>
    </row>
    <row r="91" spans="1:72">
      <c r="A91" s="408" t="s">
        <v>431</v>
      </c>
      <c r="B91" s="48" t="s">
        <v>454</v>
      </c>
      <c r="C91" s="19">
        <v>1</v>
      </c>
      <c r="D91" s="130">
        <f t="shared" si="40"/>
        <v>0</v>
      </c>
      <c r="E91" s="19">
        <v>127.5</v>
      </c>
      <c r="F91" s="8">
        <f t="shared" si="36"/>
        <v>0</v>
      </c>
      <c r="H91" s="344"/>
      <c r="I91" s="326"/>
      <c r="J91" s="308"/>
      <c r="K91" s="327"/>
      <c r="L91" s="289"/>
      <c r="M91" s="377"/>
      <c r="N91" s="328"/>
      <c r="O91" s="379"/>
      <c r="P91" s="139"/>
      <c r="Q91" s="157"/>
      <c r="R91" s="380"/>
      <c r="S91" s="21"/>
      <c r="T91" s="21"/>
      <c r="U91" s="21"/>
      <c r="V91" s="21"/>
      <c r="X91" s="20"/>
      <c r="Y91" s="20"/>
      <c r="Z91" s="48">
        <f t="shared" si="41"/>
        <v>0</v>
      </c>
      <c r="AA91" s="20"/>
      <c r="AB91" s="20"/>
      <c r="AC91" s="148"/>
      <c r="AD91" s="148"/>
      <c r="AE91" s="20"/>
      <c r="AF91" s="20"/>
      <c r="AG91" s="236">
        <v>1</v>
      </c>
      <c r="AH91" s="21"/>
      <c r="AI91" s="21"/>
      <c r="AJ91" s="21"/>
      <c r="AK91" s="20"/>
      <c r="AM91" s="21"/>
      <c r="AN91" s="21"/>
      <c r="AO91" s="21"/>
      <c r="AP91" s="21"/>
      <c r="AQ91" s="21"/>
      <c r="AR91" s="21"/>
      <c r="AS91" s="21"/>
      <c r="AT91" s="21"/>
      <c r="AU91" s="21"/>
      <c r="AV91" s="21"/>
      <c r="AW91" s="21"/>
      <c r="AX91" s="21"/>
      <c r="AY91" s="21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48"/>
      <c r="BL91" s="48"/>
      <c r="BN91" s="51"/>
      <c r="BO91" s="74">
        <f t="shared" si="42"/>
        <v>0</v>
      </c>
      <c r="BP91" s="51"/>
      <c r="BQ91" s="74">
        <v>4</v>
      </c>
      <c r="BR91" s="1"/>
      <c r="BS91" s="98">
        <v>2.2000000000000002</v>
      </c>
      <c r="BT91" s="98">
        <f t="shared" si="43"/>
        <v>0</v>
      </c>
    </row>
    <row r="92" spans="1:72">
      <c r="A92" s="406" t="s">
        <v>432</v>
      </c>
      <c r="B92" s="48" t="s">
        <v>454</v>
      </c>
      <c r="C92" s="19">
        <v>1</v>
      </c>
      <c r="D92" s="130">
        <f t="shared" si="40"/>
        <v>0</v>
      </c>
      <c r="E92" s="19">
        <v>127.5</v>
      </c>
      <c r="F92" s="8">
        <f t="shared" si="36"/>
        <v>0</v>
      </c>
      <c r="H92" s="344"/>
      <c r="I92" s="326"/>
      <c r="J92" s="308"/>
      <c r="K92" s="327"/>
      <c r="L92" s="289"/>
      <c r="M92" s="377"/>
      <c r="N92" s="328"/>
      <c r="O92" s="379"/>
      <c r="P92" s="139"/>
      <c r="Q92" s="157"/>
      <c r="R92" s="380"/>
      <c r="S92" s="21"/>
      <c r="T92" s="21"/>
      <c r="U92" s="21"/>
      <c r="V92" s="21"/>
      <c r="X92" s="20"/>
      <c r="Y92" s="20"/>
      <c r="Z92" s="48">
        <f t="shared" si="41"/>
        <v>0</v>
      </c>
      <c r="AA92" s="20"/>
      <c r="AB92" s="20"/>
      <c r="AC92" s="148"/>
      <c r="AD92" s="148"/>
      <c r="AE92" s="20"/>
      <c r="AF92" s="20"/>
      <c r="AG92" s="236">
        <v>1</v>
      </c>
      <c r="AH92" s="21"/>
      <c r="AI92" s="21"/>
      <c r="AJ92" s="21"/>
      <c r="AK92" s="20"/>
      <c r="AM92" s="21"/>
      <c r="AN92" s="21"/>
      <c r="AO92" s="21"/>
      <c r="AP92" s="21"/>
      <c r="AQ92" s="21"/>
      <c r="AR92" s="21"/>
      <c r="AS92" s="21"/>
      <c r="AT92" s="21"/>
      <c r="AU92" s="21"/>
      <c r="AV92" s="21"/>
      <c r="AW92" s="21"/>
      <c r="AX92" s="21"/>
      <c r="AY92" s="21"/>
      <c r="AZ92" s="48"/>
      <c r="BA92" s="48"/>
      <c r="BB92" s="48"/>
      <c r="BC92" s="48"/>
      <c r="BD92" s="48"/>
      <c r="BE92" s="48"/>
      <c r="BF92" s="48"/>
      <c r="BG92" s="48"/>
      <c r="BH92" s="48"/>
      <c r="BI92" s="48"/>
      <c r="BJ92" s="48"/>
      <c r="BK92" s="48"/>
      <c r="BL92" s="48"/>
      <c r="BN92" s="51"/>
      <c r="BO92" s="74">
        <f t="shared" si="42"/>
        <v>0</v>
      </c>
      <c r="BP92" s="51"/>
      <c r="BQ92" s="74">
        <v>4</v>
      </c>
      <c r="BR92" s="1"/>
      <c r="BS92" s="98">
        <v>2.1</v>
      </c>
      <c r="BT92" s="98">
        <f t="shared" si="43"/>
        <v>0</v>
      </c>
    </row>
    <row r="93" spans="1:72">
      <c r="A93" s="406" t="s">
        <v>433</v>
      </c>
      <c r="B93" s="48" t="s">
        <v>454</v>
      </c>
      <c r="C93" s="19">
        <v>1</v>
      </c>
      <c r="D93" s="130">
        <f t="shared" si="40"/>
        <v>0</v>
      </c>
      <c r="E93" s="19">
        <v>127.5</v>
      </c>
      <c r="F93" s="8">
        <f t="shared" si="36"/>
        <v>0</v>
      </c>
      <c r="H93" s="344"/>
      <c r="I93" s="326"/>
      <c r="J93" s="308"/>
      <c r="K93" s="327"/>
      <c r="L93" s="289"/>
      <c r="M93" s="377"/>
      <c r="N93" s="328"/>
      <c r="O93" s="379"/>
      <c r="P93" s="139"/>
      <c r="Q93" s="157"/>
      <c r="R93" s="380"/>
      <c r="S93" s="21"/>
      <c r="T93" s="21"/>
      <c r="U93" s="21"/>
      <c r="V93" s="21"/>
      <c r="X93" s="20"/>
      <c r="Y93" s="20"/>
      <c r="Z93" s="48">
        <f t="shared" si="41"/>
        <v>0</v>
      </c>
      <c r="AA93" s="20"/>
      <c r="AB93" s="20"/>
      <c r="AC93" s="148"/>
      <c r="AD93" s="148"/>
      <c r="AE93" s="20"/>
      <c r="AF93" s="20"/>
      <c r="AG93" s="236">
        <v>1</v>
      </c>
      <c r="AH93" s="21"/>
      <c r="AI93" s="21"/>
      <c r="AJ93" s="21"/>
      <c r="AK93" s="20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48"/>
      <c r="BA93" s="48"/>
      <c r="BB93" s="48"/>
      <c r="BC93" s="48"/>
      <c r="BD93" s="48"/>
      <c r="BE93" s="48"/>
      <c r="BF93" s="48"/>
      <c r="BG93" s="48"/>
      <c r="BH93" s="48"/>
      <c r="BI93" s="48"/>
      <c r="BJ93" s="48"/>
      <c r="BK93" s="48"/>
      <c r="BL93" s="48"/>
      <c r="BN93" s="51"/>
      <c r="BO93" s="74">
        <f t="shared" si="42"/>
        <v>0</v>
      </c>
      <c r="BP93" s="51"/>
      <c r="BQ93" s="74">
        <v>4</v>
      </c>
      <c r="BR93" s="1"/>
      <c r="BS93" s="98">
        <v>2.1</v>
      </c>
      <c r="BT93" s="98">
        <f t="shared" si="43"/>
        <v>0</v>
      </c>
    </row>
    <row r="94" spans="1:72" ht="14.25" customHeight="1">
      <c r="A94" s="406" t="s">
        <v>434</v>
      </c>
      <c r="B94" s="48" t="s">
        <v>455</v>
      </c>
      <c r="C94" s="19">
        <v>1</v>
      </c>
      <c r="D94" s="130">
        <f t="shared" ref="D94:D107" si="44">SUM(H94:V94)</f>
        <v>0</v>
      </c>
      <c r="E94" s="19">
        <v>212.5</v>
      </c>
      <c r="F94" s="8">
        <f t="shared" si="36"/>
        <v>0</v>
      </c>
      <c r="H94" s="344"/>
      <c r="I94" s="326"/>
      <c r="J94" s="308"/>
      <c r="K94" s="327"/>
      <c r="L94" s="289"/>
      <c r="M94" s="377"/>
      <c r="N94" s="328"/>
      <c r="O94" s="379"/>
      <c r="P94" s="139"/>
      <c r="Q94" s="157"/>
      <c r="R94" s="380"/>
      <c r="S94" s="21"/>
      <c r="T94" s="21"/>
      <c r="U94" s="21"/>
      <c r="V94" s="21"/>
      <c r="X94" s="20"/>
      <c r="Y94" s="20"/>
      <c r="Z94" s="20"/>
      <c r="AA94" s="48">
        <f t="shared" ref="AA94:AA100" si="45">AH94*$D94</f>
        <v>0</v>
      </c>
      <c r="AB94" s="20"/>
      <c r="AC94" s="148"/>
      <c r="AD94" s="148"/>
      <c r="AE94" s="20"/>
      <c r="AF94" s="20"/>
      <c r="AG94" s="20"/>
      <c r="AH94" s="236">
        <v>1</v>
      </c>
      <c r="AI94" s="21"/>
      <c r="AJ94" s="21"/>
      <c r="AK94" s="20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48"/>
      <c r="BA94" s="48"/>
      <c r="BB94" s="48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N94" s="51"/>
      <c r="BO94" s="74">
        <f t="shared" ref="BO94:BO107" si="46">BQ94*D94</f>
        <v>0</v>
      </c>
      <c r="BP94" s="51"/>
      <c r="BQ94" s="74">
        <v>5</v>
      </c>
      <c r="BR94" s="1"/>
      <c r="BS94" s="98">
        <v>4.7</v>
      </c>
      <c r="BT94" s="98">
        <f t="shared" ref="BT94:BT107" si="47">BS94*D94</f>
        <v>0</v>
      </c>
    </row>
    <row r="95" spans="1:72">
      <c r="A95" s="406" t="s">
        <v>435</v>
      </c>
      <c r="B95" s="48" t="s">
        <v>455</v>
      </c>
      <c r="C95" s="19">
        <v>1</v>
      </c>
      <c r="D95" s="130">
        <f t="shared" si="44"/>
        <v>0</v>
      </c>
      <c r="E95" s="19">
        <v>212.5</v>
      </c>
      <c r="F95" s="8">
        <f t="shared" si="36"/>
        <v>0</v>
      </c>
      <c r="H95" s="344"/>
      <c r="I95" s="326"/>
      <c r="J95" s="308"/>
      <c r="K95" s="327"/>
      <c r="L95" s="289"/>
      <c r="M95" s="377"/>
      <c r="N95" s="328"/>
      <c r="O95" s="379"/>
      <c r="P95" s="139"/>
      <c r="Q95" s="157"/>
      <c r="R95" s="380"/>
      <c r="S95" s="21"/>
      <c r="T95" s="21"/>
      <c r="U95" s="21"/>
      <c r="V95" s="21"/>
      <c r="X95" s="20"/>
      <c r="Y95" s="20"/>
      <c r="Z95" s="20"/>
      <c r="AA95" s="48">
        <f t="shared" si="45"/>
        <v>0</v>
      </c>
      <c r="AB95" s="20"/>
      <c r="AC95" s="148"/>
      <c r="AD95" s="148"/>
      <c r="AE95" s="20"/>
      <c r="AF95" s="20"/>
      <c r="AG95" s="20"/>
      <c r="AH95" s="236">
        <v>1</v>
      </c>
      <c r="AI95" s="21"/>
      <c r="AJ95" s="21"/>
      <c r="AK95" s="20"/>
      <c r="AM95" s="21"/>
      <c r="AN95" s="21"/>
      <c r="AO95" s="21"/>
      <c r="AP95" s="21"/>
      <c r="AQ95" s="21"/>
      <c r="AR95" s="21"/>
      <c r="AS95" s="21"/>
      <c r="AT95" s="21"/>
      <c r="AU95" s="21"/>
      <c r="AV95" s="21"/>
      <c r="AW95" s="21"/>
      <c r="AX95" s="21"/>
      <c r="AY95" s="21"/>
      <c r="AZ95" s="48"/>
      <c r="BA95" s="48"/>
      <c r="BB95" s="48"/>
      <c r="BC95" s="48"/>
      <c r="BD95" s="48"/>
      <c r="BE95" s="48"/>
      <c r="BF95" s="48"/>
      <c r="BG95" s="48"/>
      <c r="BH95" s="48"/>
      <c r="BI95" s="48"/>
      <c r="BJ95" s="48"/>
      <c r="BK95" s="48"/>
      <c r="BL95" s="48"/>
      <c r="BN95" s="51"/>
      <c r="BO95" s="74">
        <f t="shared" si="46"/>
        <v>0</v>
      </c>
      <c r="BP95" s="51"/>
      <c r="BQ95" s="74">
        <v>5</v>
      </c>
      <c r="BR95" s="1"/>
      <c r="BS95" s="98">
        <v>4.5999999999999996</v>
      </c>
      <c r="BT95" s="98">
        <f t="shared" si="47"/>
        <v>0</v>
      </c>
    </row>
    <row r="96" spans="1:72">
      <c r="A96" s="406" t="s">
        <v>436</v>
      </c>
      <c r="B96" s="48" t="s">
        <v>455</v>
      </c>
      <c r="C96" s="19">
        <v>1</v>
      </c>
      <c r="D96" s="130">
        <f t="shared" si="44"/>
        <v>0</v>
      </c>
      <c r="E96" s="19">
        <v>212.5</v>
      </c>
      <c r="F96" s="8">
        <f t="shared" si="36"/>
        <v>0</v>
      </c>
      <c r="H96" s="344"/>
      <c r="I96" s="326"/>
      <c r="J96" s="308"/>
      <c r="K96" s="327"/>
      <c r="L96" s="289"/>
      <c r="M96" s="377"/>
      <c r="N96" s="328"/>
      <c r="O96" s="379"/>
      <c r="P96" s="139"/>
      <c r="Q96" s="157"/>
      <c r="R96" s="380"/>
      <c r="S96" s="21"/>
      <c r="T96" s="21"/>
      <c r="U96" s="21"/>
      <c r="V96" s="21"/>
      <c r="X96" s="20"/>
      <c r="Y96" s="20"/>
      <c r="Z96" s="20"/>
      <c r="AA96" s="48">
        <f t="shared" si="45"/>
        <v>0</v>
      </c>
      <c r="AB96" s="20"/>
      <c r="AC96" s="148"/>
      <c r="AD96" s="148"/>
      <c r="AE96" s="20"/>
      <c r="AF96" s="20"/>
      <c r="AG96" s="20"/>
      <c r="AH96" s="236">
        <v>1</v>
      </c>
      <c r="AI96" s="21"/>
      <c r="AJ96" s="21"/>
      <c r="AK96" s="20"/>
      <c r="AM96" s="21"/>
      <c r="AN96" s="21"/>
      <c r="AO96" s="21"/>
      <c r="AP96" s="21"/>
      <c r="AQ96" s="21"/>
      <c r="AR96" s="21"/>
      <c r="AS96" s="21"/>
      <c r="AT96" s="21"/>
      <c r="AU96" s="21"/>
      <c r="AV96" s="21"/>
      <c r="AW96" s="21"/>
      <c r="AX96" s="21"/>
      <c r="AY96" s="21"/>
      <c r="AZ96" s="48"/>
      <c r="BA96" s="48"/>
      <c r="BB96" s="48"/>
      <c r="BC96" s="48"/>
      <c r="BD96" s="48"/>
      <c r="BE96" s="48"/>
      <c r="BF96" s="48"/>
      <c r="BG96" s="48"/>
      <c r="BH96" s="48"/>
      <c r="BI96" s="48"/>
      <c r="BJ96" s="48"/>
      <c r="BK96" s="48"/>
      <c r="BL96" s="48"/>
      <c r="BN96" s="51"/>
      <c r="BO96" s="74">
        <f t="shared" si="46"/>
        <v>0</v>
      </c>
      <c r="BP96" s="51"/>
      <c r="BQ96" s="74">
        <v>5</v>
      </c>
      <c r="BR96" s="1"/>
      <c r="BS96" s="98">
        <v>4.4000000000000004</v>
      </c>
      <c r="BT96" s="98">
        <f t="shared" si="47"/>
        <v>0</v>
      </c>
    </row>
    <row r="97" spans="1:72">
      <c r="A97" s="406" t="s">
        <v>437</v>
      </c>
      <c r="B97" s="48" t="s">
        <v>455</v>
      </c>
      <c r="C97" s="19">
        <v>1</v>
      </c>
      <c r="D97" s="130">
        <f t="shared" si="44"/>
        <v>0</v>
      </c>
      <c r="E97" s="19">
        <v>212.5</v>
      </c>
      <c r="F97" s="8">
        <f t="shared" si="36"/>
        <v>0</v>
      </c>
      <c r="H97" s="344"/>
      <c r="I97" s="326"/>
      <c r="J97" s="308"/>
      <c r="K97" s="327"/>
      <c r="L97" s="289"/>
      <c r="M97" s="377"/>
      <c r="N97" s="328"/>
      <c r="O97" s="379"/>
      <c r="P97" s="139"/>
      <c r="Q97" s="157"/>
      <c r="R97" s="380"/>
      <c r="S97" s="21"/>
      <c r="T97" s="21"/>
      <c r="U97" s="21"/>
      <c r="V97" s="21"/>
      <c r="X97" s="20"/>
      <c r="Y97" s="20"/>
      <c r="Z97" s="20"/>
      <c r="AA97" s="48">
        <f t="shared" si="45"/>
        <v>0</v>
      </c>
      <c r="AB97" s="20"/>
      <c r="AC97" s="148"/>
      <c r="AD97" s="148"/>
      <c r="AE97" s="20"/>
      <c r="AF97" s="20"/>
      <c r="AG97" s="20"/>
      <c r="AH97" s="236">
        <v>1</v>
      </c>
      <c r="AI97" s="21"/>
      <c r="AJ97" s="21"/>
      <c r="AK97" s="20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48"/>
      <c r="BA97" s="48"/>
      <c r="BB97" s="48"/>
      <c r="BC97" s="48"/>
      <c r="BD97" s="48"/>
      <c r="BE97" s="48"/>
      <c r="BF97" s="48"/>
      <c r="BG97" s="48"/>
      <c r="BH97" s="48"/>
      <c r="BI97" s="48"/>
      <c r="BJ97" s="48"/>
      <c r="BK97" s="48"/>
      <c r="BL97" s="48"/>
      <c r="BN97" s="51"/>
      <c r="BO97" s="74">
        <f t="shared" si="46"/>
        <v>0</v>
      </c>
      <c r="BP97" s="51"/>
      <c r="BQ97" s="74">
        <v>5</v>
      </c>
      <c r="BR97" s="1"/>
      <c r="BS97" s="98">
        <v>4.2</v>
      </c>
      <c r="BT97" s="98">
        <f t="shared" si="47"/>
        <v>0</v>
      </c>
    </row>
    <row r="98" spans="1:72">
      <c r="A98" s="406" t="s">
        <v>438</v>
      </c>
      <c r="B98" s="48" t="s">
        <v>455</v>
      </c>
      <c r="C98" s="19">
        <v>1</v>
      </c>
      <c r="D98" s="130">
        <f t="shared" si="44"/>
        <v>0</v>
      </c>
      <c r="E98" s="19">
        <v>212.5</v>
      </c>
      <c r="F98" s="8">
        <f t="shared" si="36"/>
        <v>0</v>
      </c>
      <c r="H98" s="344"/>
      <c r="I98" s="326"/>
      <c r="J98" s="308"/>
      <c r="K98" s="327"/>
      <c r="L98" s="289"/>
      <c r="M98" s="377"/>
      <c r="N98" s="328"/>
      <c r="O98" s="379"/>
      <c r="P98" s="139"/>
      <c r="Q98" s="157"/>
      <c r="R98" s="380"/>
      <c r="S98" s="21"/>
      <c r="T98" s="21"/>
      <c r="U98" s="21"/>
      <c r="V98" s="21"/>
      <c r="X98" s="20"/>
      <c r="Y98" s="20"/>
      <c r="Z98" s="20"/>
      <c r="AA98" s="48">
        <f t="shared" si="45"/>
        <v>0</v>
      </c>
      <c r="AB98" s="20"/>
      <c r="AC98" s="148"/>
      <c r="AD98" s="148"/>
      <c r="AE98" s="20"/>
      <c r="AF98" s="20"/>
      <c r="AG98" s="20"/>
      <c r="AH98" s="236">
        <v>1</v>
      </c>
      <c r="AI98" s="21"/>
      <c r="AJ98" s="21"/>
      <c r="AK98" s="20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48"/>
      <c r="BA98" s="48"/>
      <c r="BB98" s="48"/>
      <c r="BC98" s="48"/>
      <c r="BD98" s="48"/>
      <c r="BE98" s="48"/>
      <c r="BF98" s="48"/>
      <c r="BG98" s="48"/>
      <c r="BH98" s="48"/>
      <c r="BI98" s="48"/>
      <c r="BJ98" s="48"/>
      <c r="BK98" s="48"/>
      <c r="BL98" s="48"/>
      <c r="BN98" s="51"/>
      <c r="BO98" s="74">
        <f t="shared" si="46"/>
        <v>0</v>
      </c>
      <c r="BP98" s="51"/>
      <c r="BQ98" s="74">
        <v>5</v>
      </c>
      <c r="BR98" s="1"/>
      <c r="BS98" s="98">
        <v>4.0999999999999996</v>
      </c>
      <c r="BT98" s="98">
        <f t="shared" si="47"/>
        <v>0</v>
      </c>
    </row>
    <row r="99" spans="1:72">
      <c r="A99" s="406" t="s">
        <v>439</v>
      </c>
      <c r="B99" s="48" t="s">
        <v>455</v>
      </c>
      <c r="C99" s="19">
        <v>1</v>
      </c>
      <c r="D99" s="130">
        <f t="shared" si="44"/>
        <v>0</v>
      </c>
      <c r="E99" s="19">
        <v>212.5</v>
      </c>
      <c r="F99" s="8">
        <f t="shared" si="36"/>
        <v>0</v>
      </c>
      <c r="H99" s="344"/>
      <c r="I99" s="326"/>
      <c r="J99" s="308"/>
      <c r="K99" s="327"/>
      <c r="L99" s="289"/>
      <c r="M99" s="377"/>
      <c r="N99" s="328"/>
      <c r="O99" s="379"/>
      <c r="P99" s="139"/>
      <c r="Q99" s="157"/>
      <c r="R99" s="380"/>
      <c r="S99" s="21"/>
      <c r="T99" s="21"/>
      <c r="U99" s="21"/>
      <c r="V99" s="21"/>
      <c r="X99" s="20"/>
      <c r="Y99" s="20"/>
      <c r="Z99" s="20"/>
      <c r="AA99" s="48">
        <f t="shared" si="45"/>
        <v>0</v>
      </c>
      <c r="AB99" s="20"/>
      <c r="AC99" s="148"/>
      <c r="AD99" s="148"/>
      <c r="AE99" s="20"/>
      <c r="AF99" s="20"/>
      <c r="AG99" s="20"/>
      <c r="AH99" s="236">
        <v>1</v>
      </c>
      <c r="AI99" s="21"/>
      <c r="AJ99" s="21"/>
      <c r="AK99" s="20"/>
      <c r="AM99" s="21"/>
      <c r="AN99" s="21"/>
      <c r="AO99" s="21"/>
      <c r="AP99" s="21"/>
      <c r="AQ99" s="21"/>
      <c r="AR99" s="21"/>
      <c r="AS99" s="21"/>
      <c r="AT99" s="21"/>
      <c r="AU99" s="21"/>
      <c r="AV99" s="21"/>
      <c r="AW99" s="21"/>
      <c r="AX99" s="21"/>
      <c r="AY99" s="21"/>
      <c r="AZ99" s="48"/>
      <c r="BA99" s="48"/>
      <c r="BB99" s="48"/>
      <c r="BC99" s="48"/>
      <c r="BD99" s="48"/>
      <c r="BE99" s="48"/>
      <c r="BF99" s="48"/>
      <c r="BG99" s="48"/>
      <c r="BH99" s="48"/>
      <c r="BI99" s="48"/>
      <c r="BJ99" s="48"/>
      <c r="BK99" s="48"/>
      <c r="BL99" s="48"/>
      <c r="BN99" s="51"/>
      <c r="BO99" s="74">
        <f t="shared" si="46"/>
        <v>0</v>
      </c>
      <c r="BP99" s="51"/>
      <c r="BQ99" s="74">
        <v>5</v>
      </c>
      <c r="BR99" s="1"/>
      <c r="BS99" s="98">
        <v>4</v>
      </c>
      <c r="BT99" s="98">
        <f t="shared" si="47"/>
        <v>0</v>
      </c>
    </row>
    <row r="100" spans="1:72">
      <c r="A100" s="406" t="s">
        <v>440</v>
      </c>
      <c r="B100" s="48" t="s">
        <v>455</v>
      </c>
      <c r="C100" s="19">
        <v>1</v>
      </c>
      <c r="D100" s="130">
        <f t="shared" si="44"/>
        <v>0</v>
      </c>
      <c r="E100" s="19">
        <v>212.5</v>
      </c>
      <c r="F100" s="8">
        <f t="shared" si="36"/>
        <v>0</v>
      </c>
      <c r="H100" s="344"/>
      <c r="I100" s="326"/>
      <c r="J100" s="308"/>
      <c r="K100" s="327"/>
      <c r="L100" s="289"/>
      <c r="M100" s="377"/>
      <c r="N100" s="328"/>
      <c r="O100" s="379"/>
      <c r="P100" s="139"/>
      <c r="Q100" s="157"/>
      <c r="R100" s="380"/>
      <c r="S100" s="21"/>
      <c r="T100" s="21"/>
      <c r="U100" s="21"/>
      <c r="V100" s="21"/>
      <c r="X100" s="20"/>
      <c r="Y100" s="20"/>
      <c r="Z100" s="20"/>
      <c r="AA100" s="48">
        <f t="shared" si="45"/>
        <v>0</v>
      </c>
      <c r="AB100" s="20"/>
      <c r="AC100" s="148"/>
      <c r="AD100" s="148"/>
      <c r="AE100" s="20"/>
      <c r="AF100" s="20"/>
      <c r="AG100" s="20"/>
      <c r="AH100" s="236">
        <v>1</v>
      </c>
      <c r="AI100" s="21"/>
      <c r="AJ100" s="21"/>
      <c r="AK100" s="20"/>
      <c r="AM100" s="21"/>
      <c r="AN100" s="21"/>
      <c r="AO100" s="21"/>
      <c r="AP100" s="21"/>
      <c r="AQ100" s="21"/>
      <c r="AR100" s="21"/>
      <c r="AS100" s="21"/>
      <c r="AT100" s="21"/>
      <c r="AU100" s="21"/>
      <c r="AV100" s="21"/>
      <c r="AW100" s="21"/>
      <c r="AX100" s="21"/>
      <c r="AY100" s="21"/>
      <c r="AZ100" s="48"/>
      <c r="BA100" s="48"/>
      <c r="BB100" s="48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N100" s="51"/>
      <c r="BO100" s="74">
        <f t="shared" si="46"/>
        <v>0</v>
      </c>
      <c r="BP100" s="51"/>
      <c r="BQ100" s="74">
        <v>5</v>
      </c>
      <c r="BR100" s="1"/>
      <c r="BS100" s="98">
        <v>3.9</v>
      </c>
      <c r="BT100" s="98">
        <f t="shared" si="47"/>
        <v>0</v>
      </c>
    </row>
    <row r="101" spans="1:72">
      <c r="A101" s="406" t="s">
        <v>441</v>
      </c>
      <c r="B101" s="48" t="s">
        <v>456</v>
      </c>
      <c r="C101" s="19">
        <v>1</v>
      </c>
      <c r="D101" s="130">
        <f t="shared" si="44"/>
        <v>0</v>
      </c>
      <c r="E101" s="19">
        <v>412.5</v>
      </c>
      <c r="F101" s="8">
        <f t="shared" si="36"/>
        <v>0</v>
      </c>
      <c r="H101" s="344"/>
      <c r="I101" s="326"/>
      <c r="J101" s="308"/>
      <c r="K101" s="327"/>
      <c r="L101" s="289"/>
      <c r="M101" s="377"/>
      <c r="N101" s="328"/>
      <c r="O101" s="379"/>
      <c r="P101" s="139"/>
      <c r="Q101" s="157"/>
      <c r="R101" s="380"/>
      <c r="S101" s="21"/>
      <c r="T101" s="21"/>
      <c r="U101" s="21"/>
      <c r="V101" s="21"/>
      <c r="X101" s="20"/>
      <c r="Y101" s="20"/>
      <c r="Z101" s="20"/>
      <c r="AA101" s="20"/>
      <c r="AB101" s="48">
        <f t="shared" ref="AB101:AB107" si="48">AI101*$D101</f>
        <v>0</v>
      </c>
      <c r="AC101" s="148"/>
      <c r="AD101" s="148"/>
      <c r="AE101" s="20"/>
      <c r="AF101" s="20"/>
      <c r="AG101" s="20"/>
      <c r="AH101" s="20"/>
      <c r="AI101" s="236">
        <v>1</v>
      </c>
      <c r="AJ101" s="21"/>
      <c r="AK101" s="20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48"/>
      <c r="BA101" s="48"/>
      <c r="BB101" s="48"/>
      <c r="BC101" s="48"/>
      <c r="BD101" s="48"/>
      <c r="BE101" s="48"/>
      <c r="BF101" s="48"/>
      <c r="BG101" s="48"/>
      <c r="BH101" s="48"/>
      <c r="BI101" s="48"/>
      <c r="BJ101" s="48"/>
      <c r="BK101" s="48"/>
      <c r="BL101" s="48"/>
      <c r="BN101" s="51"/>
      <c r="BO101" s="74">
        <f t="shared" si="46"/>
        <v>0</v>
      </c>
      <c r="BP101" s="51"/>
      <c r="BQ101" s="74">
        <v>6</v>
      </c>
      <c r="BR101" s="1"/>
      <c r="BS101" s="98">
        <v>10.7</v>
      </c>
      <c r="BT101" s="98">
        <f t="shared" si="47"/>
        <v>0</v>
      </c>
    </row>
    <row r="102" spans="1:72">
      <c r="A102" s="406" t="s">
        <v>442</v>
      </c>
      <c r="B102" s="48" t="s">
        <v>456</v>
      </c>
      <c r="C102" s="19">
        <v>1</v>
      </c>
      <c r="D102" s="130">
        <f t="shared" si="44"/>
        <v>0</v>
      </c>
      <c r="E102" s="19">
        <v>412.5</v>
      </c>
      <c r="F102" s="8">
        <f t="shared" si="36"/>
        <v>0</v>
      </c>
      <c r="H102" s="344"/>
      <c r="I102" s="326"/>
      <c r="J102" s="308"/>
      <c r="K102" s="327"/>
      <c r="L102" s="289"/>
      <c r="M102" s="377"/>
      <c r="N102" s="328"/>
      <c r="O102" s="379"/>
      <c r="P102" s="139"/>
      <c r="Q102" s="157"/>
      <c r="R102" s="380"/>
      <c r="S102" s="21"/>
      <c r="T102" s="21"/>
      <c r="U102" s="21"/>
      <c r="V102" s="21"/>
      <c r="X102" s="20"/>
      <c r="Y102" s="20"/>
      <c r="Z102" s="20"/>
      <c r="AA102" s="20"/>
      <c r="AB102" s="48">
        <f t="shared" si="48"/>
        <v>0</v>
      </c>
      <c r="AC102" s="148"/>
      <c r="AD102" s="148"/>
      <c r="AE102" s="20"/>
      <c r="AF102" s="20"/>
      <c r="AG102" s="20"/>
      <c r="AH102" s="20"/>
      <c r="AI102" s="236">
        <v>1</v>
      </c>
      <c r="AJ102" s="21"/>
      <c r="AK102" s="20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48"/>
      <c r="BA102" s="48"/>
      <c r="BB102" s="48"/>
      <c r="BC102" s="48"/>
      <c r="BD102" s="48"/>
      <c r="BE102" s="48"/>
      <c r="BF102" s="48"/>
      <c r="BG102" s="48"/>
      <c r="BH102" s="48"/>
      <c r="BI102" s="48"/>
      <c r="BJ102" s="48"/>
      <c r="BK102" s="48"/>
      <c r="BL102" s="48"/>
      <c r="BN102" s="51"/>
      <c r="BO102" s="74">
        <f t="shared" si="46"/>
        <v>0</v>
      </c>
      <c r="BP102" s="51"/>
      <c r="BQ102" s="74">
        <v>6</v>
      </c>
      <c r="BR102" s="1"/>
      <c r="BS102" s="98">
        <v>10.5</v>
      </c>
      <c r="BT102" s="98">
        <f t="shared" si="47"/>
        <v>0</v>
      </c>
    </row>
    <row r="103" spans="1:72">
      <c r="A103" s="406" t="s">
        <v>443</v>
      </c>
      <c r="B103" s="48" t="s">
        <v>456</v>
      </c>
      <c r="C103" s="19">
        <v>1</v>
      </c>
      <c r="D103" s="130">
        <f t="shared" si="44"/>
        <v>0</v>
      </c>
      <c r="E103" s="19">
        <v>412.5</v>
      </c>
      <c r="F103" s="8">
        <f t="shared" si="36"/>
        <v>0</v>
      </c>
      <c r="H103" s="344"/>
      <c r="I103" s="326"/>
      <c r="J103" s="308"/>
      <c r="K103" s="327"/>
      <c r="L103" s="289"/>
      <c r="M103" s="377"/>
      <c r="N103" s="328"/>
      <c r="O103" s="379"/>
      <c r="P103" s="139"/>
      <c r="Q103" s="157"/>
      <c r="R103" s="380"/>
      <c r="S103" s="21"/>
      <c r="T103" s="21"/>
      <c r="U103" s="21"/>
      <c r="V103" s="21"/>
      <c r="X103" s="20"/>
      <c r="Y103" s="20"/>
      <c r="Z103" s="20"/>
      <c r="AA103" s="20"/>
      <c r="AB103" s="48">
        <f t="shared" si="48"/>
        <v>0</v>
      </c>
      <c r="AC103" s="148"/>
      <c r="AD103" s="148"/>
      <c r="AE103" s="20"/>
      <c r="AF103" s="20"/>
      <c r="AG103" s="20"/>
      <c r="AH103" s="20"/>
      <c r="AI103" s="236">
        <v>1</v>
      </c>
      <c r="AJ103" s="21"/>
      <c r="AK103" s="20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48"/>
      <c r="BA103" s="48"/>
      <c r="BB103" s="48"/>
      <c r="BC103" s="48"/>
      <c r="BD103" s="48"/>
      <c r="BE103" s="48"/>
      <c r="BF103" s="48"/>
      <c r="BG103" s="48"/>
      <c r="BH103" s="48"/>
      <c r="BI103" s="48"/>
      <c r="BJ103" s="48"/>
      <c r="BK103" s="48"/>
      <c r="BL103" s="48"/>
      <c r="BN103" s="51"/>
      <c r="BO103" s="74">
        <f t="shared" si="46"/>
        <v>0</v>
      </c>
      <c r="BP103" s="51"/>
      <c r="BQ103" s="74">
        <v>6</v>
      </c>
      <c r="BR103" s="1"/>
      <c r="BS103" s="98">
        <v>10.1</v>
      </c>
      <c r="BT103" s="98">
        <f t="shared" si="47"/>
        <v>0</v>
      </c>
    </row>
    <row r="104" spans="1:72">
      <c r="A104" s="406" t="s">
        <v>444</v>
      </c>
      <c r="B104" s="48" t="s">
        <v>456</v>
      </c>
      <c r="C104" s="19">
        <v>1</v>
      </c>
      <c r="D104" s="130">
        <f t="shared" si="44"/>
        <v>0</v>
      </c>
      <c r="E104" s="19">
        <v>412.5</v>
      </c>
      <c r="F104" s="8">
        <f t="shared" si="36"/>
        <v>0</v>
      </c>
      <c r="H104" s="344"/>
      <c r="I104" s="326"/>
      <c r="J104" s="308"/>
      <c r="K104" s="327"/>
      <c r="L104" s="289"/>
      <c r="M104" s="377"/>
      <c r="N104" s="328"/>
      <c r="O104" s="379"/>
      <c r="P104" s="139"/>
      <c r="Q104" s="157"/>
      <c r="R104" s="380"/>
      <c r="S104" s="21"/>
      <c r="T104" s="21"/>
      <c r="U104" s="21"/>
      <c r="V104" s="21"/>
      <c r="X104" s="20"/>
      <c r="Y104" s="20"/>
      <c r="Z104" s="20"/>
      <c r="AA104" s="20"/>
      <c r="AB104" s="48">
        <f t="shared" si="48"/>
        <v>0</v>
      </c>
      <c r="AC104" s="148"/>
      <c r="AD104" s="148"/>
      <c r="AE104" s="20"/>
      <c r="AF104" s="20"/>
      <c r="AG104" s="20"/>
      <c r="AH104" s="20"/>
      <c r="AI104" s="236">
        <v>1</v>
      </c>
      <c r="AJ104" s="21"/>
      <c r="AK104" s="20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48"/>
      <c r="BA104" s="48"/>
      <c r="BB104" s="48"/>
      <c r="BC104" s="48"/>
      <c r="BD104" s="48"/>
      <c r="BE104" s="48"/>
      <c r="BF104" s="48"/>
      <c r="BG104" s="48"/>
      <c r="BH104" s="48"/>
      <c r="BI104" s="48"/>
      <c r="BJ104" s="48"/>
      <c r="BK104" s="48"/>
      <c r="BL104" s="48"/>
      <c r="BN104" s="51"/>
      <c r="BO104" s="74">
        <f t="shared" si="46"/>
        <v>0</v>
      </c>
      <c r="BP104" s="51"/>
      <c r="BQ104" s="74">
        <v>6</v>
      </c>
      <c r="BR104" s="1"/>
      <c r="BS104" s="98">
        <v>9.6</v>
      </c>
      <c r="BT104" s="98">
        <f t="shared" si="47"/>
        <v>0</v>
      </c>
    </row>
    <row r="105" spans="1:72">
      <c r="A105" s="406" t="s">
        <v>445</v>
      </c>
      <c r="B105" s="48" t="s">
        <v>456</v>
      </c>
      <c r="C105" s="19">
        <v>1</v>
      </c>
      <c r="D105" s="130">
        <f t="shared" si="44"/>
        <v>0</v>
      </c>
      <c r="E105" s="19">
        <v>412.5</v>
      </c>
      <c r="F105" s="8">
        <f t="shared" si="36"/>
        <v>0</v>
      </c>
      <c r="H105" s="344"/>
      <c r="I105" s="326"/>
      <c r="J105" s="308"/>
      <c r="K105" s="327"/>
      <c r="L105" s="289"/>
      <c r="M105" s="377"/>
      <c r="N105" s="328"/>
      <c r="O105" s="379"/>
      <c r="P105" s="139"/>
      <c r="Q105" s="157"/>
      <c r="R105" s="380"/>
      <c r="S105" s="21"/>
      <c r="T105" s="21"/>
      <c r="U105" s="21"/>
      <c r="V105" s="21"/>
      <c r="X105" s="20"/>
      <c r="Y105" s="20"/>
      <c r="Z105" s="20"/>
      <c r="AA105" s="20"/>
      <c r="AB105" s="48">
        <f t="shared" si="48"/>
        <v>0</v>
      </c>
      <c r="AC105" s="148"/>
      <c r="AD105" s="148"/>
      <c r="AE105" s="20"/>
      <c r="AF105" s="20"/>
      <c r="AG105" s="20"/>
      <c r="AH105" s="20"/>
      <c r="AI105" s="236">
        <v>1</v>
      </c>
      <c r="AJ105" s="21"/>
      <c r="AK105" s="20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48"/>
      <c r="BA105" s="48"/>
      <c r="BB105" s="48"/>
      <c r="BC105" s="48"/>
      <c r="BD105" s="48"/>
      <c r="BE105" s="48"/>
      <c r="BF105" s="48"/>
      <c r="BG105" s="48"/>
      <c r="BH105" s="48"/>
      <c r="BI105" s="48"/>
      <c r="BJ105" s="48"/>
      <c r="BK105" s="48"/>
      <c r="BL105" s="48"/>
      <c r="BN105" s="51"/>
      <c r="BO105" s="74">
        <f t="shared" si="46"/>
        <v>0</v>
      </c>
      <c r="BP105" s="51"/>
      <c r="BQ105" s="74">
        <v>6</v>
      </c>
      <c r="BR105" s="1"/>
      <c r="BS105" s="98">
        <v>9.5</v>
      </c>
      <c r="BT105" s="98">
        <f t="shared" si="47"/>
        <v>0</v>
      </c>
    </row>
    <row r="106" spans="1:72">
      <c r="A106" s="406" t="s">
        <v>446</v>
      </c>
      <c r="B106" s="48" t="s">
        <v>456</v>
      </c>
      <c r="C106" s="19">
        <v>1</v>
      </c>
      <c r="D106" s="130">
        <f t="shared" si="44"/>
        <v>0</v>
      </c>
      <c r="E106" s="19">
        <v>412.5</v>
      </c>
      <c r="F106" s="8">
        <f t="shared" si="36"/>
        <v>0</v>
      </c>
      <c r="H106" s="344"/>
      <c r="I106" s="326"/>
      <c r="J106" s="308"/>
      <c r="K106" s="327"/>
      <c r="L106" s="289"/>
      <c r="M106" s="377"/>
      <c r="N106" s="328"/>
      <c r="O106" s="379"/>
      <c r="P106" s="139"/>
      <c r="Q106" s="157"/>
      <c r="R106" s="380"/>
      <c r="S106" s="21"/>
      <c r="T106" s="21"/>
      <c r="U106" s="21"/>
      <c r="V106" s="21"/>
      <c r="X106" s="20"/>
      <c r="Y106" s="20"/>
      <c r="Z106" s="20"/>
      <c r="AA106" s="20"/>
      <c r="AB106" s="48">
        <f t="shared" si="48"/>
        <v>0</v>
      </c>
      <c r="AC106" s="148"/>
      <c r="AD106" s="148"/>
      <c r="AE106" s="20"/>
      <c r="AF106" s="20"/>
      <c r="AG106" s="20"/>
      <c r="AH106" s="20"/>
      <c r="AI106" s="236">
        <v>1</v>
      </c>
      <c r="AJ106" s="21"/>
      <c r="AK106" s="20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48"/>
      <c r="BA106" s="48"/>
      <c r="BB106" s="48"/>
      <c r="BC106" s="48"/>
      <c r="BD106" s="48"/>
      <c r="BE106" s="48"/>
      <c r="BF106" s="48"/>
      <c r="BG106" s="48"/>
      <c r="BH106" s="48"/>
      <c r="BI106" s="48"/>
      <c r="BJ106" s="48"/>
      <c r="BK106" s="48"/>
      <c r="BL106" s="48"/>
      <c r="BN106" s="51"/>
      <c r="BO106" s="74">
        <f t="shared" si="46"/>
        <v>0</v>
      </c>
      <c r="BP106" s="51"/>
      <c r="BQ106" s="74">
        <v>6</v>
      </c>
      <c r="BR106" s="1"/>
      <c r="BS106" s="98">
        <v>9.1999999999999993</v>
      </c>
      <c r="BT106" s="98">
        <f t="shared" si="47"/>
        <v>0</v>
      </c>
    </row>
    <row r="107" spans="1:72">
      <c r="A107" s="406" t="s">
        <v>447</v>
      </c>
      <c r="B107" s="48" t="s">
        <v>456</v>
      </c>
      <c r="C107" s="19">
        <v>1</v>
      </c>
      <c r="D107" s="130">
        <f t="shared" si="44"/>
        <v>0</v>
      </c>
      <c r="E107" s="19">
        <v>412.5</v>
      </c>
      <c r="F107" s="8">
        <f t="shared" si="36"/>
        <v>0</v>
      </c>
      <c r="H107" s="344"/>
      <c r="I107" s="326"/>
      <c r="J107" s="308"/>
      <c r="K107" s="327"/>
      <c r="L107" s="289"/>
      <c r="M107" s="377"/>
      <c r="N107" s="328"/>
      <c r="O107" s="379"/>
      <c r="P107" s="139"/>
      <c r="Q107" s="157"/>
      <c r="R107" s="380"/>
      <c r="S107" s="21"/>
      <c r="T107" s="21"/>
      <c r="U107" s="21"/>
      <c r="V107" s="21"/>
      <c r="X107" s="20"/>
      <c r="Y107" s="20"/>
      <c r="Z107" s="20"/>
      <c r="AA107" s="20"/>
      <c r="AB107" s="48">
        <f t="shared" si="48"/>
        <v>0</v>
      </c>
      <c r="AC107" s="148"/>
      <c r="AD107" s="148"/>
      <c r="AE107" s="20"/>
      <c r="AF107" s="20"/>
      <c r="AG107" s="20"/>
      <c r="AH107" s="20"/>
      <c r="AI107" s="236">
        <v>1</v>
      </c>
      <c r="AJ107" s="21"/>
      <c r="AK107" s="20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48"/>
      <c r="BA107" s="48"/>
      <c r="BB107" s="48"/>
      <c r="BC107" s="48"/>
      <c r="BD107" s="48"/>
      <c r="BE107" s="48"/>
      <c r="BF107" s="48"/>
      <c r="BG107" s="48"/>
      <c r="BH107" s="48"/>
      <c r="BI107" s="48"/>
      <c r="BJ107" s="48"/>
      <c r="BK107" s="48"/>
      <c r="BL107" s="48"/>
      <c r="BN107" s="51"/>
      <c r="BO107" s="74">
        <f t="shared" si="46"/>
        <v>0</v>
      </c>
      <c r="BP107" s="51"/>
      <c r="BQ107" s="74">
        <v>6</v>
      </c>
      <c r="BR107" s="1"/>
      <c r="BS107" s="98">
        <v>8.9</v>
      </c>
      <c r="BT107" s="98">
        <f t="shared" si="47"/>
        <v>0</v>
      </c>
    </row>
    <row r="108" spans="1:72" s="1" customFormat="1" ht="20.100000000000001" customHeight="1">
      <c r="A108" s="155"/>
      <c r="F108" s="109">
        <f>SUM(F87:F107)</f>
        <v>0</v>
      </c>
      <c r="G108" s="3"/>
      <c r="H108" s="141">
        <f t="shared" ref="H108:R108" si="49">SUM(H87:H107)</f>
        <v>0</v>
      </c>
      <c r="I108" s="141">
        <f t="shared" si="49"/>
        <v>0</v>
      </c>
      <c r="J108" s="141">
        <f t="shared" si="49"/>
        <v>0</v>
      </c>
      <c r="K108" s="141">
        <f t="shared" si="49"/>
        <v>0</v>
      </c>
      <c r="L108" s="141">
        <f t="shared" si="49"/>
        <v>0</v>
      </c>
      <c r="M108" s="378">
        <f t="shared" si="49"/>
        <v>0</v>
      </c>
      <c r="N108" s="378">
        <f t="shared" si="49"/>
        <v>0</v>
      </c>
      <c r="O108" s="378">
        <f t="shared" si="49"/>
        <v>0</v>
      </c>
      <c r="P108" s="141">
        <f t="shared" si="49"/>
        <v>0</v>
      </c>
      <c r="Q108" s="141">
        <f t="shared" si="49"/>
        <v>0</v>
      </c>
      <c r="R108" s="141">
        <f t="shared" si="49"/>
        <v>0</v>
      </c>
      <c r="S108" s="21"/>
      <c r="T108" s="21"/>
      <c r="U108" s="21"/>
      <c r="V108" s="21"/>
      <c r="W108" s="3"/>
      <c r="X108" s="141">
        <f>SUM(X87:X107)</f>
        <v>0</v>
      </c>
      <c r="Y108" s="141">
        <f>SUM(Y87:Y107)</f>
        <v>0</v>
      </c>
      <c r="Z108" s="141">
        <f>SUM(Z87:Z107)</f>
        <v>0</v>
      </c>
      <c r="AA108" s="141">
        <f>SUM(AA87:AA107)</f>
        <v>0</v>
      </c>
      <c r="AB108" s="141">
        <f>SUM(AB87:AB107)</f>
        <v>0</v>
      </c>
      <c r="AC108" s="149"/>
      <c r="AD108" s="149"/>
      <c r="AE108" s="21"/>
      <c r="AF108" s="21"/>
      <c r="AG108" s="21"/>
      <c r="AH108" s="21"/>
      <c r="AI108" s="21"/>
      <c r="AJ108" s="21"/>
      <c r="AK108" s="21"/>
      <c r="AL108" s="3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21"/>
      <c r="BH108" s="21"/>
      <c r="BI108" s="21"/>
      <c r="BJ108" s="21"/>
      <c r="BK108" s="21"/>
      <c r="BL108" s="21"/>
      <c r="BM108" s="3"/>
      <c r="BN108" s="51"/>
      <c r="BO108" s="7">
        <f>SUM(BO87:BO107)</f>
        <v>0</v>
      </c>
      <c r="BP108" s="51"/>
      <c r="BQ108" s="51"/>
      <c r="BS108" s="51"/>
      <c r="BT108" s="150">
        <f>SUM(BT87:BT107)</f>
        <v>0</v>
      </c>
    </row>
    <row r="109" spans="1:72" s="1" customFormat="1" ht="19.5" customHeight="1">
      <c r="A109" s="367" t="s">
        <v>448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</row>
    <row r="110" spans="1:72">
      <c r="A110" s="406" t="s">
        <v>422</v>
      </c>
      <c r="B110" s="144" t="s">
        <v>457</v>
      </c>
      <c r="C110" s="238">
        <v>3</v>
      </c>
      <c r="D110" s="130">
        <f t="shared" ref="D110:D117" si="50">SUM(H110:V110)</f>
        <v>0</v>
      </c>
      <c r="E110" s="19">
        <v>302.5</v>
      </c>
      <c r="F110" s="8">
        <f t="shared" ref="F110:F117" si="51">D110*E110*(100-$D$4)/100</f>
        <v>0</v>
      </c>
      <c r="H110" s="344"/>
      <c r="I110" s="326"/>
      <c r="J110" s="308"/>
      <c r="K110" s="327"/>
      <c r="L110" s="289"/>
      <c r="M110" s="377"/>
      <c r="N110" s="328"/>
      <c r="O110" s="379"/>
      <c r="P110" s="139"/>
      <c r="Q110" s="157"/>
      <c r="R110" s="380"/>
      <c r="S110" s="21"/>
      <c r="T110" s="21"/>
      <c r="U110" s="21"/>
      <c r="V110" s="21"/>
      <c r="X110" s="20"/>
      <c r="Y110" s="48">
        <f t="shared" ref="Y110:Y117" si="52">AF110*$D110</f>
        <v>0</v>
      </c>
      <c r="Z110" s="20"/>
      <c r="AA110" s="20"/>
      <c r="AB110" s="20"/>
      <c r="AC110" s="20"/>
      <c r="AD110" s="20"/>
      <c r="AE110" s="20"/>
      <c r="AF110" s="236">
        <v>3</v>
      </c>
      <c r="AG110" s="20"/>
      <c r="AH110" s="20"/>
      <c r="AI110" s="21"/>
      <c r="AJ110" s="21"/>
      <c r="AK110" s="20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48"/>
      <c r="BA110" s="48"/>
      <c r="BB110" s="48"/>
      <c r="BC110" s="48"/>
      <c r="BD110" s="48"/>
      <c r="BE110" s="48"/>
      <c r="BF110" s="48"/>
      <c r="BG110" s="48"/>
      <c r="BH110" s="48"/>
      <c r="BI110" s="48"/>
      <c r="BJ110" s="48"/>
      <c r="BK110" s="48"/>
      <c r="BL110" s="48"/>
      <c r="BN110" s="51"/>
      <c r="BO110" s="74">
        <f t="shared" ref="BO110:BO117" si="53">BQ110*D110</f>
        <v>0</v>
      </c>
      <c r="BP110" s="51"/>
      <c r="BQ110" s="74">
        <v>12</v>
      </c>
      <c r="BR110" s="1"/>
      <c r="BS110" s="98">
        <v>1.7</v>
      </c>
      <c r="BT110" s="98">
        <f t="shared" ref="BT110:BT117" si="54">BS110*D110</f>
        <v>0</v>
      </c>
    </row>
    <row r="111" spans="1:72">
      <c r="A111" s="406" t="s">
        <v>423</v>
      </c>
      <c r="B111" s="144" t="s">
        <v>458</v>
      </c>
      <c r="C111" s="238">
        <v>3</v>
      </c>
      <c r="D111" s="130">
        <f t="shared" si="50"/>
        <v>0</v>
      </c>
      <c r="E111" s="19">
        <v>260</v>
      </c>
      <c r="F111" s="8">
        <f t="shared" si="51"/>
        <v>0</v>
      </c>
      <c r="H111" s="344"/>
      <c r="I111" s="326"/>
      <c r="J111" s="308"/>
      <c r="K111" s="327"/>
      <c r="L111" s="289"/>
      <c r="M111" s="377"/>
      <c r="N111" s="328"/>
      <c r="O111" s="379"/>
      <c r="P111" s="139"/>
      <c r="Q111" s="157"/>
      <c r="R111" s="380"/>
      <c r="S111" s="21"/>
      <c r="T111" s="21"/>
      <c r="U111" s="21"/>
      <c r="V111" s="21"/>
      <c r="X111" s="20"/>
      <c r="Y111" s="48">
        <f t="shared" si="52"/>
        <v>0</v>
      </c>
      <c r="Z111" s="20"/>
      <c r="AA111" s="20"/>
      <c r="AB111" s="20"/>
      <c r="AC111" s="20"/>
      <c r="AD111" s="20"/>
      <c r="AE111" s="20"/>
      <c r="AF111" s="236">
        <v>3</v>
      </c>
      <c r="AG111" s="20"/>
      <c r="AH111" s="20"/>
      <c r="AI111" s="21"/>
      <c r="AJ111" s="21"/>
      <c r="AK111" s="20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48"/>
      <c r="BA111" s="48"/>
      <c r="BB111" s="48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N111" s="51"/>
      <c r="BO111" s="74">
        <f t="shared" si="53"/>
        <v>0</v>
      </c>
      <c r="BP111" s="51"/>
      <c r="BQ111" s="74">
        <v>12</v>
      </c>
      <c r="BR111" s="1"/>
      <c r="BS111" s="98">
        <v>1.3</v>
      </c>
      <c r="BT111" s="98">
        <f t="shared" si="54"/>
        <v>0</v>
      </c>
    </row>
    <row r="112" spans="1:72">
      <c r="A112" s="406" t="s">
        <v>424</v>
      </c>
      <c r="B112" s="144" t="s">
        <v>459</v>
      </c>
      <c r="C112" s="238">
        <v>3</v>
      </c>
      <c r="D112" s="130">
        <f t="shared" si="50"/>
        <v>0</v>
      </c>
      <c r="E112" s="19">
        <v>375</v>
      </c>
      <c r="F112" s="8">
        <f t="shared" si="51"/>
        <v>0</v>
      </c>
      <c r="H112" s="344"/>
      <c r="I112" s="326"/>
      <c r="J112" s="308"/>
      <c r="K112" s="327"/>
      <c r="L112" s="289"/>
      <c r="M112" s="377"/>
      <c r="N112" s="328"/>
      <c r="O112" s="379"/>
      <c r="P112" s="139"/>
      <c r="Q112" s="157"/>
      <c r="R112" s="380"/>
      <c r="S112" s="21"/>
      <c r="T112" s="21"/>
      <c r="U112" s="21"/>
      <c r="V112" s="21"/>
      <c r="X112" s="20"/>
      <c r="Y112" s="48">
        <f t="shared" si="52"/>
        <v>0</v>
      </c>
      <c r="Z112" s="20"/>
      <c r="AA112" s="20"/>
      <c r="AB112" s="20"/>
      <c r="AC112" s="20"/>
      <c r="AD112" s="20"/>
      <c r="AE112" s="20"/>
      <c r="AF112" s="236">
        <v>3</v>
      </c>
      <c r="AG112" s="20"/>
      <c r="AH112" s="20"/>
      <c r="AI112" s="21"/>
      <c r="AJ112" s="21"/>
      <c r="AK112" s="20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48"/>
      <c r="BA112" s="48"/>
      <c r="BB112" s="48"/>
      <c r="BC112" s="48"/>
      <c r="BD112" s="48"/>
      <c r="BE112" s="48"/>
      <c r="BF112" s="48"/>
      <c r="BG112" s="48"/>
      <c r="BH112" s="48"/>
      <c r="BI112" s="48"/>
      <c r="BJ112" s="48"/>
      <c r="BK112" s="48"/>
      <c r="BL112" s="48"/>
      <c r="BN112" s="51"/>
      <c r="BO112" s="74">
        <f t="shared" si="53"/>
        <v>0</v>
      </c>
      <c r="BP112" s="51"/>
      <c r="BQ112" s="74">
        <v>12</v>
      </c>
      <c r="BR112" s="1"/>
      <c r="BS112" s="98">
        <v>2.6</v>
      </c>
      <c r="BT112" s="98">
        <f t="shared" si="54"/>
        <v>0</v>
      </c>
    </row>
    <row r="113" spans="1:72">
      <c r="A113" s="406" t="s">
        <v>425</v>
      </c>
      <c r="B113" s="144" t="s">
        <v>460</v>
      </c>
      <c r="C113" s="238">
        <v>3</v>
      </c>
      <c r="D113" s="130">
        <f t="shared" si="50"/>
        <v>0</v>
      </c>
      <c r="E113" s="19">
        <v>375</v>
      </c>
      <c r="F113" s="8">
        <f t="shared" si="51"/>
        <v>0</v>
      </c>
      <c r="H113" s="344"/>
      <c r="I113" s="326"/>
      <c r="J113" s="308"/>
      <c r="K113" s="327"/>
      <c r="L113" s="289"/>
      <c r="M113" s="377"/>
      <c r="N113" s="328"/>
      <c r="O113" s="379"/>
      <c r="P113" s="139"/>
      <c r="Q113" s="157"/>
      <c r="R113" s="380"/>
      <c r="S113" s="21"/>
      <c r="T113" s="21"/>
      <c r="U113" s="21"/>
      <c r="V113" s="21"/>
      <c r="X113" s="20"/>
      <c r="Y113" s="48">
        <f t="shared" si="52"/>
        <v>0</v>
      </c>
      <c r="Z113" s="20"/>
      <c r="AA113" s="20"/>
      <c r="AB113" s="20"/>
      <c r="AC113" s="20"/>
      <c r="AD113" s="20"/>
      <c r="AE113" s="20"/>
      <c r="AF113" s="236">
        <v>3</v>
      </c>
      <c r="AG113" s="20"/>
      <c r="AH113" s="20"/>
      <c r="AI113" s="21"/>
      <c r="AJ113" s="21"/>
      <c r="AK113" s="20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48"/>
      <c r="BA113" s="48"/>
      <c r="BB113" s="48"/>
      <c r="BC113" s="48"/>
      <c r="BD113" s="48"/>
      <c r="BE113" s="48"/>
      <c r="BF113" s="48"/>
      <c r="BG113" s="48"/>
      <c r="BH113" s="48"/>
      <c r="BI113" s="48"/>
      <c r="BJ113" s="48"/>
      <c r="BK113" s="48"/>
      <c r="BL113" s="48"/>
      <c r="BN113" s="51"/>
      <c r="BO113" s="74">
        <f t="shared" si="53"/>
        <v>0</v>
      </c>
      <c r="BP113" s="51"/>
      <c r="BQ113" s="74">
        <v>12</v>
      </c>
      <c r="BR113" s="1"/>
      <c r="BS113" s="98">
        <v>2.2000000000000002</v>
      </c>
      <c r="BT113" s="98">
        <f t="shared" si="54"/>
        <v>0</v>
      </c>
    </row>
    <row r="114" spans="1:72">
      <c r="A114" s="406" t="s">
        <v>475</v>
      </c>
      <c r="B114" s="144" t="s">
        <v>482</v>
      </c>
      <c r="C114" s="238">
        <v>5</v>
      </c>
      <c r="D114" s="130">
        <f t="shared" si="50"/>
        <v>0</v>
      </c>
      <c r="E114" s="19">
        <v>667.5</v>
      </c>
      <c r="F114" s="8">
        <f t="shared" si="51"/>
        <v>0</v>
      </c>
      <c r="H114" s="344"/>
      <c r="I114" s="326"/>
      <c r="J114" s="308"/>
      <c r="K114" s="327"/>
      <c r="L114" s="289"/>
      <c r="M114" s="377"/>
      <c r="N114" s="328"/>
      <c r="O114" s="379"/>
      <c r="P114" s="139"/>
      <c r="Q114" s="157"/>
      <c r="R114" s="380"/>
      <c r="S114" s="21"/>
      <c r="T114" s="21"/>
      <c r="U114" s="21"/>
      <c r="V114" s="21"/>
      <c r="X114" s="20"/>
      <c r="Y114" s="48">
        <f t="shared" si="52"/>
        <v>0</v>
      </c>
      <c r="Z114" s="48">
        <f>AG114*$D114</f>
        <v>0</v>
      </c>
      <c r="AA114" s="20"/>
      <c r="AB114" s="20"/>
      <c r="AC114" s="20"/>
      <c r="AD114" s="20"/>
      <c r="AE114" s="20"/>
      <c r="AF114" s="236">
        <v>3</v>
      </c>
      <c r="AG114" s="236">
        <v>2</v>
      </c>
      <c r="AH114" s="20"/>
      <c r="AI114" s="21"/>
      <c r="AJ114" s="21"/>
      <c r="AK114" s="20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48"/>
      <c r="BA114" s="48"/>
      <c r="BB114" s="48"/>
      <c r="BC114" s="48"/>
      <c r="BD114" s="48"/>
      <c r="BE114" s="48"/>
      <c r="BF114" s="48"/>
      <c r="BG114" s="48"/>
      <c r="BH114" s="48"/>
      <c r="BI114" s="48"/>
      <c r="BJ114" s="48"/>
      <c r="BK114" s="48"/>
      <c r="BL114" s="48"/>
      <c r="BN114" s="51"/>
      <c r="BO114" s="74">
        <f t="shared" si="53"/>
        <v>0</v>
      </c>
      <c r="BP114" s="51"/>
      <c r="BQ114" s="74">
        <v>21</v>
      </c>
      <c r="BR114" s="1"/>
      <c r="BS114" s="98">
        <v>9.3000000000000007</v>
      </c>
      <c r="BT114" s="98">
        <f t="shared" si="54"/>
        <v>0</v>
      </c>
    </row>
    <row r="115" spans="1:72">
      <c r="A115" s="406" t="s">
        <v>476</v>
      </c>
      <c r="B115" s="144" t="s">
        <v>482</v>
      </c>
      <c r="C115" s="238">
        <v>5</v>
      </c>
      <c r="D115" s="130">
        <f t="shared" si="50"/>
        <v>0</v>
      </c>
      <c r="E115" s="19">
        <v>625</v>
      </c>
      <c r="F115" s="8">
        <f t="shared" si="51"/>
        <v>0</v>
      </c>
      <c r="H115" s="344"/>
      <c r="I115" s="326"/>
      <c r="J115" s="308"/>
      <c r="K115" s="327"/>
      <c r="L115" s="289"/>
      <c r="M115" s="377"/>
      <c r="N115" s="328"/>
      <c r="O115" s="379"/>
      <c r="P115" s="139"/>
      <c r="Q115" s="157"/>
      <c r="R115" s="380"/>
      <c r="S115" s="21"/>
      <c r="T115" s="21"/>
      <c r="U115" s="21"/>
      <c r="V115" s="21"/>
      <c r="X115" s="20"/>
      <c r="Y115" s="48">
        <f t="shared" si="52"/>
        <v>0</v>
      </c>
      <c r="Z115" s="48">
        <f>AG115*$D115</f>
        <v>0</v>
      </c>
      <c r="AA115" s="20"/>
      <c r="AB115" s="20"/>
      <c r="AC115" s="20"/>
      <c r="AD115" s="20"/>
      <c r="AE115" s="20"/>
      <c r="AF115" s="236">
        <v>3</v>
      </c>
      <c r="AG115" s="236">
        <v>2</v>
      </c>
      <c r="AH115" s="20"/>
      <c r="AI115" s="21"/>
      <c r="AJ115" s="21"/>
      <c r="AK115" s="20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48"/>
      <c r="BA115" s="48"/>
      <c r="BB115" s="48"/>
      <c r="BC115" s="48"/>
      <c r="BD115" s="48"/>
      <c r="BE115" s="48"/>
      <c r="BF115" s="48"/>
      <c r="BG115" s="48"/>
      <c r="BH115" s="48"/>
      <c r="BI115" s="48"/>
      <c r="BJ115" s="48"/>
      <c r="BK115" s="48"/>
      <c r="BL115" s="48"/>
      <c r="BN115" s="51"/>
      <c r="BO115" s="74">
        <f t="shared" si="53"/>
        <v>0</v>
      </c>
      <c r="BP115" s="51"/>
      <c r="BQ115" s="74">
        <v>21</v>
      </c>
      <c r="BR115" s="1"/>
      <c r="BS115" s="98">
        <v>9.3000000000000007</v>
      </c>
      <c r="BT115" s="98">
        <f t="shared" si="54"/>
        <v>0</v>
      </c>
    </row>
    <row r="116" spans="1:72">
      <c r="A116" s="406" t="s">
        <v>477</v>
      </c>
      <c r="B116" s="144" t="s">
        <v>483</v>
      </c>
      <c r="C116" s="238">
        <v>5</v>
      </c>
      <c r="D116" s="130">
        <f t="shared" si="50"/>
        <v>0</v>
      </c>
      <c r="E116" s="19">
        <v>1022.5</v>
      </c>
      <c r="F116" s="8">
        <f t="shared" si="51"/>
        <v>0</v>
      </c>
      <c r="H116" s="344"/>
      <c r="I116" s="326"/>
      <c r="J116" s="308"/>
      <c r="K116" s="327"/>
      <c r="L116" s="289"/>
      <c r="M116" s="377"/>
      <c r="N116" s="328"/>
      <c r="O116" s="379"/>
      <c r="P116" s="139"/>
      <c r="Q116" s="157"/>
      <c r="R116" s="380"/>
      <c r="S116" s="21"/>
      <c r="T116" s="21"/>
      <c r="U116" s="21"/>
      <c r="V116" s="21"/>
      <c r="X116" s="20"/>
      <c r="Y116" s="48">
        <f t="shared" si="52"/>
        <v>0</v>
      </c>
      <c r="Z116" s="48">
        <f>AG116*$D116</f>
        <v>0</v>
      </c>
      <c r="AA116" s="48">
        <f>AH116*$D116</f>
        <v>0</v>
      </c>
      <c r="AB116" s="20"/>
      <c r="AC116" s="20"/>
      <c r="AD116" s="20"/>
      <c r="AE116" s="20"/>
      <c r="AF116" s="236">
        <v>3</v>
      </c>
      <c r="AG116" s="236">
        <v>1</v>
      </c>
      <c r="AH116" s="236">
        <v>1</v>
      </c>
      <c r="AI116" s="21"/>
      <c r="AJ116" s="21"/>
      <c r="AK116" s="20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48"/>
      <c r="BA116" s="48"/>
      <c r="BB116" s="48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N116" s="51"/>
      <c r="BO116" s="74">
        <f t="shared" si="53"/>
        <v>0</v>
      </c>
      <c r="BP116" s="51"/>
      <c r="BQ116" s="74">
        <v>22</v>
      </c>
      <c r="BR116" s="1"/>
      <c r="BS116" s="98">
        <v>16.100000000000001</v>
      </c>
      <c r="BT116" s="98">
        <f t="shared" si="54"/>
        <v>0</v>
      </c>
    </row>
    <row r="117" spans="1:72">
      <c r="A117" s="406" t="s">
        <v>478</v>
      </c>
      <c r="B117" s="144" t="s">
        <v>483</v>
      </c>
      <c r="C117" s="238">
        <v>5</v>
      </c>
      <c r="D117" s="130">
        <f t="shared" si="50"/>
        <v>0</v>
      </c>
      <c r="E117" s="19">
        <v>1022.5</v>
      </c>
      <c r="F117" s="8">
        <f t="shared" si="51"/>
        <v>0</v>
      </c>
      <c r="H117" s="344"/>
      <c r="I117" s="326"/>
      <c r="J117" s="308"/>
      <c r="K117" s="327"/>
      <c r="L117" s="289"/>
      <c r="M117" s="377"/>
      <c r="N117" s="328"/>
      <c r="O117" s="379"/>
      <c r="P117" s="139"/>
      <c r="Q117" s="157"/>
      <c r="R117" s="380"/>
      <c r="S117" s="21"/>
      <c r="T117" s="21"/>
      <c r="U117" s="21"/>
      <c r="V117" s="21"/>
      <c r="X117" s="20"/>
      <c r="Y117" s="48">
        <f t="shared" si="52"/>
        <v>0</v>
      </c>
      <c r="Z117" s="48">
        <f>AG117*$D117</f>
        <v>0</v>
      </c>
      <c r="AA117" s="48">
        <f>AH117*$D117</f>
        <v>0</v>
      </c>
      <c r="AB117" s="20"/>
      <c r="AC117" s="20"/>
      <c r="AD117" s="20"/>
      <c r="AE117" s="20"/>
      <c r="AF117" s="236">
        <v>3</v>
      </c>
      <c r="AG117" s="236">
        <v>1</v>
      </c>
      <c r="AH117" s="236">
        <v>1</v>
      </c>
      <c r="AI117" s="21"/>
      <c r="AJ117" s="21"/>
      <c r="AK117" s="20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48"/>
      <c r="BA117" s="48"/>
      <c r="BB117" s="48"/>
      <c r="BC117" s="48"/>
      <c r="BD117" s="48"/>
      <c r="BE117" s="48"/>
      <c r="BF117" s="48"/>
      <c r="BG117" s="48"/>
      <c r="BH117" s="48"/>
      <c r="BI117" s="48"/>
      <c r="BJ117" s="48"/>
      <c r="BK117" s="48"/>
      <c r="BL117" s="48"/>
      <c r="BN117" s="51"/>
      <c r="BO117" s="74">
        <f t="shared" si="53"/>
        <v>0</v>
      </c>
      <c r="BP117" s="51"/>
      <c r="BQ117" s="74">
        <v>22</v>
      </c>
      <c r="BR117" s="1"/>
      <c r="BS117" s="98">
        <v>16.100000000000001</v>
      </c>
      <c r="BT117" s="98">
        <f t="shared" si="54"/>
        <v>0</v>
      </c>
    </row>
    <row r="118" spans="1:72" s="1" customFormat="1" ht="20.100000000000001" customHeight="1">
      <c r="A118" s="155"/>
      <c r="F118" s="129">
        <f>SUM(F110:F117)</f>
        <v>0</v>
      </c>
      <c r="G118" s="3"/>
      <c r="H118" s="141">
        <f t="shared" ref="H118:R118" si="55">SUM(H110:H117)</f>
        <v>0</v>
      </c>
      <c r="I118" s="141">
        <f t="shared" si="55"/>
        <v>0</v>
      </c>
      <c r="J118" s="141">
        <f t="shared" si="55"/>
        <v>0</v>
      </c>
      <c r="K118" s="141">
        <f t="shared" si="55"/>
        <v>0</v>
      </c>
      <c r="L118" s="141">
        <f t="shared" si="55"/>
        <v>0</v>
      </c>
      <c r="M118" s="378">
        <f t="shared" si="55"/>
        <v>0</v>
      </c>
      <c r="N118" s="378">
        <f t="shared" ref="N118:O118" si="56">SUM(N110:N117)</f>
        <v>0</v>
      </c>
      <c r="O118" s="378">
        <f t="shared" si="56"/>
        <v>0</v>
      </c>
      <c r="P118" s="141">
        <f t="shared" si="55"/>
        <v>0</v>
      </c>
      <c r="Q118" s="141">
        <f t="shared" si="55"/>
        <v>0</v>
      </c>
      <c r="R118" s="141">
        <f t="shared" si="55"/>
        <v>0</v>
      </c>
      <c r="S118" s="21"/>
      <c r="T118" s="21"/>
      <c r="U118" s="21"/>
      <c r="V118" s="21"/>
      <c r="W118" s="3"/>
      <c r="X118" s="149"/>
      <c r="Y118" s="141">
        <f>SUM(Y110:Y117)</f>
        <v>0</v>
      </c>
      <c r="Z118" s="141">
        <f>SUM(Z110:Z117)</f>
        <v>0</v>
      </c>
      <c r="AA118" s="141">
        <f>SUM(AA110:AA117)</f>
        <v>0</v>
      </c>
      <c r="AB118" s="141">
        <f>SUM(AB110:AB117)</f>
        <v>0</v>
      </c>
      <c r="AC118" s="149"/>
      <c r="AD118" s="149"/>
      <c r="AE118" s="21"/>
      <c r="AF118" s="21"/>
      <c r="AG118" s="21"/>
      <c r="AH118" s="21"/>
      <c r="AI118" s="21"/>
      <c r="AJ118" s="21"/>
      <c r="AK118" s="21"/>
      <c r="AL118" s="3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21"/>
      <c r="BH118" s="21"/>
      <c r="BI118" s="21"/>
      <c r="BJ118" s="21"/>
      <c r="BK118" s="21"/>
      <c r="BL118" s="21"/>
      <c r="BM118" s="3"/>
      <c r="BN118" s="51"/>
      <c r="BO118" s="7">
        <f>SUM(BO110:BO117)</f>
        <v>0</v>
      </c>
      <c r="BP118" s="51"/>
      <c r="BQ118" s="51"/>
      <c r="BS118" s="51"/>
      <c r="BT118" s="99">
        <f>SUM(BT110:BT117)</f>
        <v>0</v>
      </c>
    </row>
    <row r="119" spans="1:72" s="1" customFormat="1" ht="19.5" customHeight="1">
      <c r="A119" s="366" t="s">
        <v>723</v>
      </c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</row>
    <row r="120" spans="1:72" s="1" customFormat="1" ht="20.100000000000001" customHeight="1">
      <c r="A120" s="406" t="s">
        <v>724</v>
      </c>
      <c r="B120" s="143" t="s">
        <v>461</v>
      </c>
      <c r="C120" s="238">
        <v>1</v>
      </c>
      <c r="D120" s="130">
        <f>SUM(H120:V120)</f>
        <v>0</v>
      </c>
      <c r="E120" s="19">
        <v>85</v>
      </c>
      <c r="F120" s="8">
        <f t="shared" ref="F120:F131" si="57">D120*E120*(100-$D$3)/100</f>
        <v>0</v>
      </c>
      <c r="G120" s="9"/>
      <c r="H120" s="344"/>
      <c r="I120" s="326"/>
      <c r="J120" s="308"/>
      <c r="K120" s="327"/>
      <c r="L120" s="289"/>
      <c r="M120" s="377"/>
      <c r="N120" s="328"/>
      <c r="O120" s="379"/>
      <c r="P120" s="139"/>
      <c r="Q120" s="157"/>
      <c r="R120" s="380"/>
      <c r="S120" s="21"/>
      <c r="T120" s="21"/>
      <c r="U120" s="21"/>
      <c r="V120" s="21"/>
      <c r="W120" s="9"/>
      <c r="X120" s="20"/>
      <c r="Y120" s="48">
        <f>AF120*$D120</f>
        <v>0</v>
      </c>
      <c r="Z120" s="20"/>
      <c r="AA120" s="20"/>
      <c r="AB120" s="20"/>
      <c r="AC120" s="20"/>
      <c r="AD120" s="20"/>
      <c r="AE120" s="20"/>
      <c r="AF120" s="236">
        <v>1</v>
      </c>
      <c r="AG120" s="20"/>
      <c r="AH120" s="20"/>
      <c r="AI120" s="20"/>
      <c r="AJ120" s="20"/>
      <c r="AK120" s="20"/>
      <c r="AL120" s="9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48"/>
      <c r="BA120" s="48"/>
      <c r="BB120" s="48"/>
      <c r="BC120" s="48"/>
      <c r="BD120" s="48"/>
      <c r="BE120" s="48"/>
      <c r="BF120" s="48"/>
      <c r="BG120" s="48"/>
      <c r="BH120" s="48"/>
      <c r="BI120" s="48"/>
      <c r="BJ120" s="48"/>
      <c r="BK120" s="48"/>
      <c r="BL120" s="48"/>
      <c r="BM120" s="9"/>
      <c r="BN120" s="51"/>
      <c r="BO120" s="74">
        <f t="shared" ref="BO120" si="58">BQ120*D120</f>
        <v>0</v>
      </c>
      <c r="BP120" s="51"/>
      <c r="BQ120" s="74">
        <v>3</v>
      </c>
      <c r="BS120" s="98">
        <v>0.7</v>
      </c>
      <c r="BT120" s="98">
        <f t="shared" ref="BT120:BT122" si="59">BS120*D120</f>
        <v>0</v>
      </c>
    </row>
    <row r="121" spans="1:72">
      <c r="A121" s="406" t="s">
        <v>725</v>
      </c>
      <c r="B121" s="143" t="s">
        <v>462</v>
      </c>
      <c r="C121" s="238">
        <v>1</v>
      </c>
      <c r="D121" s="130">
        <f t="shared" ref="D121:D122" si="60">SUM(H121:V121)</f>
        <v>0</v>
      </c>
      <c r="E121" s="19">
        <v>85</v>
      </c>
      <c r="F121" s="8">
        <f t="shared" si="57"/>
        <v>0</v>
      </c>
      <c r="H121" s="344"/>
      <c r="I121" s="326"/>
      <c r="J121" s="308"/>
      <c r="K121" s="327"/>
      <c r="L121" s="289"/>
      <c r="M121" s="377"/>
      <c r="N121" s="328"/>
      <c r="O121" s="379"/>
      <c r="P121" s="139"/>
      <c r="Q121" s="157"/>
      <c r="R121" s="380"/>
      <c r="S121" s="21"/>
      <c r="T121" s="21"/>
      <c r="U121" s="21"/>
      <c r="V121" s="21"/>
      <c r="X121" s="20"/>
      <c r="Y121" s="48">
        <f t="shared" ref="Y121:Y122" si="61">AF121*$D121</f>
        <v>0</v>
      </c>
      <c r="Z121" s="20"/>
      <c r="AA121" s="20"/>
      <c r="AB121" s="20"/>
      <c r="AC121" s="20"/>
      <c r="AD121" s="20"/>
      <c r="AE121" s="20"/>
      <c r="AF121" s="236">
        <v>1</v>
      </c>
      <c r="AG121" s="20"/>
      <c r="AH121" s="20"/>
      <c r="AI121" s="20"/>
      <c r="AJ121" s="20"/>
      <c r="AK121" s="20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48"/>
      <c r="BA121" s="48"/>
      <c r="BB121" s="48"/>
      <c r="BC121" s="48"/>
      <c r="BD121" s="48"/>
      <c r="BE121" s="48"/>
      <c r="BF121" s="48"/>
      <c r="BG121" s="48"/>
      <c r="BH121" s="48"/>
      <c r="BI121" s="48"/>
      <c r="BJ121" s="48"/>
      <c r="BK121" s="48"/>
      <c r="BL121" s="48"/>
      <c r="BM121" s="9"/>
      <c r="BN121" s="51"/>
      <c r="BO121" s="74">
        <f t="shared" ref="BO121:BO122" si="62">BQ121*D121</f>
        <v>0</v>
      </c>
      <c r="BP121" s="51"/>
      <c r="BQ121" s="74">
        <v>3</v>
      </c>
      <c r="BR121" s="1"/>
      <c r="BS121" s="98">
        <v>0.86</v>
      </c>
      <c r="BT121" s="98">
        <f t="shared" si="59"/>
        <v>0</v>
      </c>
    </row>
    <row r="122" spans="1:72">
      <c r="A122" s="406" t="s">
        <v>726</v>
      </c>
      <c r="B122" s="143" t="s">
        <v>463</v>
      </c>
      <c r="C122" s="238">
        <v>1</v>
      </c>
      <c r="D122" s="130">
        <f t="shared" si="60"/>
        <v>0</v>
      </c>
      <c r="E122" s="19">
        <v>85</v>
      </c>
      <c r="F122" s="8">
        <f t="shared" si="57"/>
        <v>0</v>
      </c>
      <c r="H122" s="344"/>
      <c r="I122" s="326"/>
      <c r="J122" s="308"/>
      <c r="K122" s="327"/>
      <c r="L122" s="289"/>
      <c r="M122" s="377"/>
      <c r="N122" s="328"/>
      <c r="O122" s="379"/>
      <c r="P122" s="139"/>
      <c r="Q122" s="157"/>
      <c r="R122" s="380"/>
      <c r="S122" s="21"/>
      <c r="T122" s="21"/>
      <c r="U122" s="21"/>
      <c r="V122" s="21"/>
      <c r="X122" s="20"/>
      <c r="Y122" s="48">
        <f t="shared" si="61"/>
        <v>0</v>
      </c>
      <c r="Z122" s="20"/>
      <c r="AA122" s="20"/>
      <c r="AB122" s="20"/>
      <c r="AC122" s="20"/>
      <c r="AD122" s="20"/>
      <c r="AE122" s="20"/>
      <c r="AF122" s="236">
        <v>1</v>
      </c>
      <c r="AG122" s="20"/>
      <c r="AH122" s="20"/>
      <c r="AI122" s="20"/>
      <c r="AJ122" s="20"/>
      <c r="AK122" s="20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48"/>
      <c r="BA122" s="48"/>
      <c r="BB122" s="48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9"/>
      <c r="BN122" s="51"/>
      <c r="BO122" s="74">
        <f t="shared" si="62"/>
        <v>0</v>
      </c>
      <c r="BP122" s="51"/>
      <c r="BQ122" s="74">
        <v>3</v>
      </c>
      <c r="BR122" s="1"/>
      <c r="BS122" s="98">
        <v>0.98</v>
      </c>
      <c r="BT122" s="98">
        <f t="shared" si="59"/>
        <v>0</v>
      </c>
    </row>
    <row r="123" spans="1:72">
      <c r="A123" s="406" t="s">
        <v>727</v>
      </c>
      <c r="B123" s="143" t="s">
        <v>464</v>
      </c>
      <c r="C123" s="238">
        <v>1</v>
      </c>
      <c r="D123" s="130">
        <f t="shared" ref="D123:D131" si="63">SUM(H123:V123)</f>
        <v>0</v>
      </c>
      <c r="E123" s="19">
        <v>137.5</v>
      </c>
      <c r="F123" s="8">
        <f t="shared" si="57"/>
        <v>0</v>
      </c>
      <c r="H123" s="344"/>
      <c r="I123" s="326"/>
      <c r="J123" s="308"/>
      <c r="K123" s="327"/>
      <c r="L123" s="289"/>
      <c r="M123" s="377"/>
      <c r="N123" s="328"/>
      <c r="O123" s="379"/>
      <c r="P123" s="139"/>
      <c r="Q123" s="157"/>
      <c r="R123" s="380"/>
      <c r="S123" s="21"/>
      <c r="T123" s="21"/>
      <c r="U123" s="21"/>
      <c r="V123" s="21"/>
      <c r="X123" s="20"/>
      <c r="Y123" s="20"/>
      <c r="Z123" s="48">
        <f>AG123*$D123</f>
        <v>0</v>
      </c>
      <c r="AA123" s="20"/>
      <c r="AB123" s="20"/>
      <c r="AC123" s="20"/>
      <c r="AD123" s="20"/>
      <c r="AE123" s="20"/>
      <c r="AF123" s="20"/>
      <c r="AG123" s="236">
        <v>1</v>
      </c>
      <c r="AH123" s="20"/>
      <c r="AI123" s="20"/>
      <c r="AJ123" s="20"/>
      <c r="AK123" s="20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48"/>
      <c r="BA123" s="48"/>
      <c r="BB123" s="48"/>
      <c r="BC123" s="48"/>
      <c r="BD123" s="48"/>
      <c r="BE123" s="48"/>
      <c r="BF123" s="48"/>
      <c r="BG123" s="48"/>
      <c r="BH123" s="48"/>
      <c r="BI123" s="48"/>
      <c r="BJ123" s="48"/>
      <c r="BK123" s="48"/>
      <c r="BL123" s="48"/>
      <c r="BM123" s="9"/>
      <c r="BN123" s="51"/>
      <c r="BO123" s="74">
        <f t="shared" ref="BO123:BO131" si="64">BQ123*D123</f>
        <v>0</v>
      </c>
      <c r="BP123" s="51"/>
      <c r="BQ123" s="74">
        <v>5</v>
      </c>
      <c r="BR123" s="1"/>
      <c r="BS123" s="98">
        <v>2.1</v>
      </c>
      <c r="BT123" s="98">
        <f t="shared" ref="BT123:BT131" si="65">BS123*D123</f>
        <v>0</v>
      </c>
    </row>
    <row r="124" spans="1:72">
      <c r="A124" s="406" t="s">
        <v>728</v>
      </c>
      <c r="B124" s="143" t="s">
        <v>465</v>
      </c>
      <c r="C124" s="238">
        <v>1</v>
      </c>
      <c r="D124" s="130">
        <f t="shared" si="63"/>
        <v>0</v>
      </c>
      <c r="E124" s="19">
        <v>137.5</v>
      </c>
      <c r="F124" s="8">
        <f t="shared" si="57"/>
        <v>0</v>
      </c>
      <c r="H124" s="344"/>
      <c r="I124" s="326"/>
      <c r="J124" s="308"/>
      <c r="K124" s="327"/>
      <c r="L124" s="289"/>
      <c r="M124" s="377"/>
      <c r="N124" s="328"/>
      <c r="O124" s="379"/>
      <c r="P124" s="139"/>
      <c r="Q124" s="157"/>
      <c r="R124" s="380"/>
      <c r="S124" s="21"/>
      <c r="T124" s="21"/>
      <c r="U124" s="21"/>
      <c r="V124" s="21"/>
      <c r="X124" s="20"/>
      <c r="Y124" s="20"/>
      <c r="Z124" s="48">
        <f>AG124*$D124</f>
        <v>0</v>
      </c>
      <c r="AA124" s="20"/>
      <c r="AB124" s="20"/>
      <c r="AC124" s="20"/>
      <c r="AD124" s="20"/>
      <c r="AE124" s="20"/>
      <c r="AF124" s="20"/>
      <c r="AG124" s="236">
        <v>1</v>
      </c>
      <c r="AH124" s="20"/>
      <c r="AI124" s="20"/>
      <c r="AJ124" s="20"/>
      <c r="AK124" s="20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48"/>
      <c r="BA124" s="48"/>
      <c r="BB124" s="48"/>
      <c r="BC124" s="48"/>
      <c r="BD124" s="48"/>
      <c r="BE124" s="48"/>
      <c r="BF124" s="48"/>
      <c r="BG124" s="48"/>
      <c r="BH124" s="48"/>
      <c r="BI124" s="48"/>
      <c r="BJ124" s="48"/>
      <c r="BK124" s="48"/>
      <c r="BL124" s="48"/>
      <c r="BM124" s="9"/>
      <c r="BN124" s="51"/>
      <c r="BO124" s="74">
        <f t="shared" si="64"/>
        <v>0</v>
      </c>
      <c r="BP124" s="51"/>
      <c r="BQ124" s="74">
        <v>5</v>
      </c>
      <c r="BR124" s="1"/>
      <c r="BS124" s="98">
        <v>2.2000000000000002</v>
      </c>
      <c r="BT124" s="98">
        <f t="shared" si="65"/>
        <v>0</v>
      </c>
    </row>
    <row r="125" spans="1:72">
      <c r="A125" s="406" t="s">
        <v>729</v>
      </c>
      <c r="B125" s="143" t="s">
        <v>466</v>
      </c>
      <c r="C125" s="238">
        <v>1</v>
      </c>
      <c r="D125" s="130">
        <f t="shared" si="63"/>
        <v>0</v>
      </c>
      <c r="E125" s="19">
        <v>137.5</v>
      </c>
      <c r="F125" s="8">
        <f t="shared" si="57"/>
        <v>0</v>
      </c>
      <c r="H125" s="344"/>
      <c r="I125" s="326"/>
      <c r="J125" s="308"/>
      <c r="K125" s="327"/>
      <c r="L125" s="289"/>
      <c r="M125" s="377"/>
      <c r="N125" s="328"/>
      <c r="O125" s="379"/>
      <c r="P125" s="139"/>
      <c r="Q125" s="157"/>
      <c r="R125" s="380"/>
      <c r="S125" s="21"/>
      <c r="T125" s="21"/>
      <c r="U125" s="21"/>
      <c r="V125" s="21"/>
      <c r="X125" s="20"/>
      <c r="Y125" s="20"/>
      <c r="Z125" s="48">
        <f>AG125*$D125</f>
        <v>0</v>
      </c>
      <c r="AA125" s="20"/>
      <c r="AB125" s="20"/>
      <c r="AC125" s="20"/>
      <c r="AD125" s="20"/>
      <c r="AE125" s="20"/>
      <c r="AF125" s="20"/>
      <c r="AG125" s="236">
        <v>1</v>
      </c>
      <c r="AH125" s="20"/>
      <c r="AI125" s="20"/>
      <c r="AJ125" s="20"/>
      <c r="AK125" s="20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48"/>
      <c r="BA125" s="48"/>
      <c r="BB125" s="48"/>
      <c r="BC125" s="48"/>
      <c r="BD125" s="48"/>
      <c r="BE125" s="48"/>
      <c r="BF125" s="48"/>
      <c r="BG125" s="48"/>
      <c r="BH125" s="48"/>
      <c r="BI125" s="48"/>
      <c r="BJ125" s="48"/>
      <c r="BK125" s="48"/>
      <c r="BL125" s="48"/>
      <c r="BM125" s="9"/>
      <c r="BN125" s="51"/>
      <c r="BO125" s="74">
        <f t="shared" si="64"/>
        <v>0</v>
      </c>
      <c r="BP125" s="51"/>
      <c r="BQ125" s="74">
        <v>5</v>
      </c>
      <c r="BR125" s="1"/>
      <c r="BS125" s="98">
        <v>2.5</v>
      </c>
      <c r="BT125" s="98">
        <f t="shared" si="65"/>
        <v>0</v>
      </c>
    </row>
    <row r="126" spans="1:72">
      <c r="A126" s="406" t="s">
        <v>730</v>
      </c>
      <c r="B126" s="143" t="s">
        <v>467</v>
      </c>
      <c r="C126" s="238">
        <v>1</v>
      </c>
      <c r="D126" s="130">
        <f t="shared" si="63"/>
        <v>0</v>
      </c>
      <c r="E126" s="19">
        <v>297.5</v>
      </c>
      <c r="F126" s="8">
        <f t="shared" si="57"/>
        <v>0</v>
      </c>
      <c r="H126" s="344"/>
      <c r="I126" s="326"/>
      <c r="J126" s="308"/>
      <c r="K126" s="327"/>
      <c r="L126" s="289"/>
      <c r="M126" s="377"/>
      <c r="N126" s="328"/>
      <c r="O126" s="379"/>
      <c r="P126" s="139"/>
      <c r="Q126" s="157"/>
      <c r="R126" s="380"/>
      <c r="S126" s="21"/>
      <c r="T126" s="21"/>
      <c r="U126" s="21"/>
      <c r="V126" s="21"/>
      <c r="X126" s="20"/>
      <c r="Y126" s="20"/>
      <c r="Z126" s="20"/>
      <c r="AA126" s="48">
        <f>AH126*$D126</f>
        <v>0</v>
      </c>
      <c r="AB126" s="20"/>
      <c r="AC126" s="20"/>
      <c r="AD126" s="20"/>
      <c r="AE126" s="20"/>
      <c r="AF126" s="20"/>
      <c r="AG126" s="20"/>
      <c r="AH126" s="236">
        <v>1</v>
      </c>
      <c r="AI126" s="20"/>
      <c r="AJ126" s="20"/>
      <c r="AK126" s="20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48"/>
      <c r="BA126" s="48"/>
      <c r="BB126" s="48"/>
      <c r="BC126" s="48"/>
      <c r="BD126" s="48"/>
      <c r="BE126" s="48"/>
      <c r="BF126" s="48"/>
      <c r="BG126" s="48"/>
      <c r="BH126" s="48"/>
      <c r="BI126" s="48"/>
      <c r="BJ126" s="48"/>
      <c r="BK126" s="48"/>
      <c r="BL126" s="48"/>
      <c r="BM126" s="9"/>
      <c r="BN126" s="51"/>
      <c r="BO126" s="74">
        <f t="shared" si="64"/>
        <v>0</v>
      </c>
      <c r="BP126" s="51"/>
      <c r="BQ126" s="74">
        <v>5</v>
      </c>
      <c r="BR126" s="1"/>
      <c r="BS126" s="98">
        <v>6</v>
      </c>
      <c r="BT126" s="98">
        <f t="shared" si="65"/>
        <v>0</v>
      </c>
    </row>
    <row r="127" spans="1:72">
      <c r="A127" s="406" t="s">
        <v>731</v>
      </c>
      <c r="B127" s="143" t="s">
        <v>468</v>
      </c>
      <c r="C127" s="238">
        <v>1</v>
      </c>
      <c r="D127" s="130">
        <f t="shared" si="63"/>
        <v>0</v>
      </c>
      <c r="E127" s="19">
        <v>297.5</v>
      </c>
      <c r="F127" s="8">
        <f t="shared" si="57"/>
        <v>0</v>
      </c>
      <c r="H127" s="344"/>
      <c r="I127" s="326"/>
      <c r="J127" s="308"/>
      <c r="K127" s="327"/>
      <c r="L127" s="289"/>
      <c r="M127" s="377"/>
      <c r="N127" s="328"/>
      <c r="O127" s="379"/>
      <c r="P127" s="139"/>
      <c r="Q127" s="157"/>
      <c r="R127" s="380"/>
      <c r="S127" s="21"/>
      <c r="T127" s="21"/>
      <c r="U127" s="21"/>
      <c r="V127" s="21"/>
      <c r="X127" s="20"/>
      <c r="Y127" s="20"/>
      <c r="Z127" s="20"/>
      <c r="AA127" s="48">
        <f>AH127*$D127</f>
        <v>0</v>
      </c>
      <c r="AB127" s="20"/>
      <c r="AC127" s="20"/>
      <c r="AD127" s="20"/>
      <c r="AE127" s="20"/>
      <c r="AF127" s="20"/>
      <c r="AG127" s="20"/>
      <c r="AH127" s="236">
        <v>1</v>
      </c>
      <c r="AI127" s="20"/>
      <c r="AJ127" s="20"/>
      <c r="AK127" s="20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48"/>
      <c r="BA127" s="48"/>
      <c r="BB127" s="48"/>
      <c r="BC127" s="48"/>
      <c r="BD127" s="48"/>
      <c r="BE127" s="48"/>
      <c r="BF127" s="48"/>
      <c r="BG127" s="48"/>
      <c r="BH127" s="48"/>
      <c r="BI127" s="48"/>
      <c r="BJ127" s="48"/>
      <c r="BK127" s="48"/>
      <c r="BL127" s="48"/>
      <c r="BM127" s="9"/>
      <c r="BN127" s="51"/>
      <c r="BO127" s="74">
        <f t="shared" si="64"/>
        <v>0</v>
      </c>
      <c r="BP127" s="51"/>
      <c r="BQ127" s="74">
        <v>5</v>
      </c>
      <c r="BR127" s="1"/>
      <c r="BS127" s="98">
        <v>6.3</v>
      </c>
      <c r="BT127" s="98">
        <f t="shared" si="65"/>
        <v>0</v>
      </c>
    </row>
    <row r="128" spans="1:72">
      <c r="A128" s="406" t="s">
        <v>732</v>
      </c>
      <c r="B128" s="143" t="s">
        <v>469</v>
      </c>
      <c r="C128" s="238">
        <v>1</v>
      </c>
      <c r="D128" s="130">
        <f t="shared" si="63"/>
        <v>0</v>
      </c>
      <c r="E128" s="19">
        <v>312.5</v>
      </c>
      <c r="F128" s="8">
        <f t="shared" si="57"/>
        <v>0</v>
      </c>
      <c r="H128" s="344"/>
      <c r="I128" s="326"/>
      <c r="J128" s="308"/>
      <c r="K128" s="327"/>
      <c r="L128" s="289"/>
      <c r="M128" s="377"/>
      <c r="N128" s="328"/>
      <c r="O128" s="379"/>
      <c r="P128" s="139"/>
      <c r="Q128" s="157"/>
      <c r="R128" s="380"/>
      <c r="S128" s="21"/>
      <c r="T128" s="21"/>
      <c r="U128" s="21"/>
      <c r="V128" s="21"/>
      <c r="X128" s="20"/>
      <c r="Y128" s="20"/>
      <c r="Z128" s="20"/>
      <c r="AA128" s="48">
        <f>AH128*$D128</f>
        <v>0</v>
      </c>
      <c r="AB128" s="20"/>
      <c r="AC128" s="20"/>
      <c r="AD128" s="20"/>
      <c r="AE128" s="20"/>
      <c r="AF128" s="20"/>
      <c r="AG128" s="20"/>
      <c r="AH128" s="236">
        <v>1</v>
      </c>
      <c r="AI128" s="20"/>
      <c r="AJ128" s="20"/>
      <c r="AK128" s="20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48"/>
      <c r="BA128" s="48"/>
      <c r="BB128" s="48"/>
      <c r="BC128" s="48"/>
      <c r="BD128" s="48"/>
      <c r="BE128" s="48"/>
      <c r="BF128" s="48"/>
      <c r="BG128" s="48"/>
      <c r="BH128" s="48"/>
      <c r="BI128" s="48"/>
      <c r="BJ128" s="48"/>
      <c r="BK128" s="48"/>
      <c r="BL128" s="48"/>
      <c r="BM128" s="9"/>
      <c r="BN128" s="51"/>
      <c r="BO128" s="74">
        <f t="shared" si="64"/>
        <v>0</v>
      </c>
      <c r="BP128" s="51"/>
      <c r="BQ128" s="74">
        <v>5</v>
      </c>
      <c r="BR128" s="1"/>
      <c r="BS128" s="98">
        <v>6.6</v>
      </c>
      <c r="BT128" s="98">
        <f t="shared" si="65"/>
        <v>0</v>
      </c>
    </row>
    <row r="129" spans="1:72">
      <c r="A129" s="406" t="s">
        <v>733</v>
      </c>
      <c r="B129" s="143" t="s">
        <v>470</v>
      </c>
      <c r="C129" s="238">
        <v>1</v>
      </c>
      <c r="D129" s="130">
        <f t="shared" si="63"/>
        <v>0</v>
      </c>
      <c r="E129" s="19">
        <v>415</v>
      </c>
      <c r="F129" s="8">
        <f t="shared" si="57"/>
        <v>0</v>
      </c>
      <c r="H129" s="344"/>
      <c r="I129" s="326"/>
      <c r="J129" s="308"/>
      <c r="K129" s="327"/>
      <c r="L129" s="289"/>
      <c r="M129" s="377"/>
      <c r="N129" s="328"/>
      <c r="O129" s="379"/>
      <c r="P129" s="139"/>
      <c r="Q129" s="157"/>
      <c r="R129" s="380"/>
      <c r="S129" s="21"/>
      <c r="T129" s="21"/>
      <c r="U129" s="21"/>
      <c r="V129" s="21"/>
      <c r="X129" s="20"/>
      <c r="Y129" s="20"/>
      <c r="Z129" s="20"/>
      <c r="AA129" s="20"/>
      <c r="AB129" s="48">
        <f>AI129*$D129</f>
        <v>0</v>
      </c>
      <c r="AC129" s="20"/>
      <c r="AD129" s="20"/>
      <c r="AE129" s="20"/>
      <c r="AF129" s="20"/>
      <c r="AG129" s="20"/>
      <c r="AH129" s="20"/>
      <c r="AI129" s="236">
        <v>1</v>
      </c>
      <c r="AJ129" s="20"/>
      <c r="AK129" s="20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48"/>
      <c r="BA129" s="48"/>
      <c r="BB129" s="48"/>
      <c r="BC129" s="48"/>
      <c r="BD129" s="48"/>
      <c r="BE129" s="48"/>
      <c r="BF129" s="48"/>
      <c r="BG129" s="48"/>
      <c r="BH129" s="48"/>
      <c r="BI129" s="48"/>
      <c r="BJ129" s="48"/>
      <c r="BK129" s="48"/>
      <c r="BL129" s="48"/>
      <c r="BM129" s="9"/>
      <c r="BN129" s="51"/>
      <c r="BO129" s="74">
        <f t="shared" si="64"/>
        <v>0</v>
      </c>
      <c r="BP129" s="51"/>
      <c r="BQ129" s="74">
        <v>8</v>
      </c>
      <c r="BR129" s="1"/>
      <c r="BS129" s="98">
        <v>9.4</v>
      </c>
      <c r="BT129" s="98">
        <f t="shared" si="65"/>
        <v>0</v>
      </c>
    </row>
    <row r="130" spans="1:72">
      <c r="A130" s="406" t="s">
        <v>734</v>
      </c>
      <c r="B130" s="143" t="s">
        <v>471</v>
      </c>
      <c r="C130" s="238">
        <v>1</v>
      </c>
      <c r="D130" s="130">
        <f t="shared" si="63"/>
        <v>0</v>
      </c>
      <c r="E130" s="19">
        <v>435</v>
      </c>
      <c r="F130" s="8">
        <f t="shared" si="57"/>
        <v>0</v>
      </c>
      <c r="H130" s="344"/>
      <c r="I130" s="326"/>
      <c r="J130" s="308"/>
      <c r="K130" s="327"/>
      <c r="L130" s="289"/>
      <c r="M130" s="377"/>
      <c r="N130" s="328"/>
      <c r="O130" s="379"/>
      <c r="P130" s="139"/>
      <c r="Q130" s="157"/>
      <c r="R130" s="380"/>
      <c r="S130" s="21"/>
      <c r="T130" s="21"/>
      <c r="U130" s="21"/>
      <c r="V130" s="21"/>
      <c r="X130" s="20"/>
      <c r="Y130" s="20"/>
      <c r="Z130" s="20"/>
      <c r="AA130" s="20"/>
      <c r="AB130" s="48">
        <f>AI130*$D130</f>
        <v>0</v>
      </c>
      <c r="AC130" s="20"/>
      <c r="AD130" s="20"/>
      <c r="AE130" s="20"/>
      <c r="AF130" s="20"/>
      <c r="AG130" s="20"/>
      <c r="AH130" s="20"/>
      <c r="AI130" s="236">
        <v>1</v>
      </c>
      <c r="AJ130" s="20"/>
      <c r="AK130" s="20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48"/>
      <c r="BA130" s="48"/>
      <c r="BB130" s="48"/>
      <c r="BC130" s="48"/>
      <c r="BD130" s="48"/>
      <c r="BE130" s="48"/>
      <c r="BF130" s="48"/>
      <c r="BG130" s="48"/>
      <c r="BH130" s="48"/>
      <c r="BI130" s="48"/>
      <c r="BJ130" s="48"/>
      <c r="BK130" s="48"/>
      <c r="BL130" s="48"/>
      <c r="BM130" s="9"/>
      <c r="BN130" s="51"/>
      <c r="BO130" s="74">
        <f t="shared" si="64"/>
        <v>0</v>
      </c>
      <c r="BP130" s="51"/>
      <c r="BQ130" s="74">
        <v>8</v>
      </c>
      <c r="BR130" s="1"/>
      <c r="BS130" s="98">
        <v>9.8000000000000007</v>
      </c>
      <c r="BT130" s="98">
        <f t="shared" si="65"/>
        <v>0</v>
      </c>
    </row>
    <row r="131" spans="1:72">
      <c r="A131" s="406" t="s">
        <v>735</v>
      </c>
      <c r="B131" s="143" t="s">
        <v>472</v>
      </c>
      <c r="C131" s="238">
        <v>1</v>
      </c>
      <c r="D131" s="130">
        <f t="shared" si="63"/>
        <v>0</v>
      </c>
      <c r="E131" s="19">
        <v>445</v>
      </c>
      <c r="F131" s="8">
        <f t="shared" si="57"/>
        <v>0</v>
      </c>
      <c r="H131" s="344"/>
      <c r="I131" s="326"/>
      <c r="J131" s="308"/>
      <c r="K131" s="327"/>
      <c r="L131" s="289"/>
      <c r="M131" s="377"/>
      <c r="N131" s="328"/>
      <c r="O131" s="379"/>
      <c r="P131" s="139"/>
      <c r="Q131" s="157"/>
      <c r="R131" s="380"/>
      <c r="S131" s="21"/>
      <c r="T131" s="21"/>
      <c r="U131" s="21"/>
      <c r="V131" s="21"/>
      <c r="X131" s="20"/>
      <c r="Y131" s="20"/>
      <c r="Z131" s="20"/>
      <c r="AA131" s="20"/>
      <c r="AB131" s="48">
        <f>AI131*$D131</f>
        <v>0</v>
      </c>
      <c r="AC131" s="20"/>
      <c r="AD131" s="20"/>
      <c r="AE131" s="20"/>
      <c r="AF131" s="20"/>
      <c r="AG131" s="20"/>
      <c r="AH131" s="20"/>
      <c r="AI131" s="236">
        <v>1</v>
      </c>
      <c r="AJ131" s="20"/>
      <c r="AK131" s="20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48"/>
      <c r="BA131" s="48"/>
      <c r="BB131" s="48"/>
      <c r="BC131" s="48"/>
      <c r="BD131" s="48"/>
      <c r="BE131" s="48"/>
      <c r="BF131" s="48"/>
      <c r="BG131" s="48"/>
      <c r="BH131" s="48"/>
      <c r="BI131" s="48"/>
      <c r="BJ131" s="48"/>
      <c r="BK131" s="48"/>
      <c r="BL131" s="48"/>
      <c r="BM131" s="9"/>
      <c r="BN131" s="51"/>
      <c r="BO131" s="74">
        <f t="shared" si="64"/>
        <v>0</v>
      </c>
      <c r="BP131" s="51"/>
      <c r="BQ131" s="74">
        <v>8</v>
      </c>
      <c r="BR131" s="1"/>
      <c r="BS131" s="98">
        <v>10.5</v>
      </c>
      <c r="BT131" s="98">
        <f t="shared" si="65"/>
        <v>0</v>
      </c>
    </row>
    <row r="132" spans="1:72" s="1" customFormat="1" ht="20.100000000000001" customHeight="1">
      <c r="F132" s="129">
        <f>SUM(F120:F131)</f>
        <v>0</v>
      </c>
      <c r="G132" s="3"/>
      <c r="H132" s="141">
        <f t="shared" ref="H132:R132" si="66">SUM(H120:H131)</f>
        <v>0</v>
      </c>
      <c r="I132" s="141">
        <f t="shared" si="66"/>
        <v>0</v>
      </c>
      <c r="J132" s="141">
        <f t="shared" si="66"/>
        <v>0</v>
      </c>
      <c r="K132" s="141">
        <f t="shared" si="66"/>
        <v>0</v>
      </c>
      <c r="L132" s="141">
        <f t="shared" si="66"/>
        <v>0</v>
      </c>
      <c r="M132" s="378">
        <f t="shared" si="66"/>
        <v>0</v>
      </c>
      <c r="N132" s="378">
        <f t="shared" ref="N132:O132" si="67">SUM(N120:N131)</f>
        <v>0</v>
      </c>
      <c r="O132" s="378">
        <f t="shared" si="67"/>
        <v>0</v>
      </c>
      <c r="P132" s="141">
        <f t="shared" si="66"/>
        <v>0</v>
      </c>
      <c r="Q132" s="141">
        <f t="shared" si="66"/>
        <v>0</v>
      </c>
      <c r="R132" s="141">
        <f t="shared" si="66"/>
        <v>0</v>
      </c>
      <c r="S132" s="21"/>
      <c r="T132" s="21"/>
      <c r="U132" s="21"/>
      <c r="V132" s="21"/>
      <c r="W132" s="3"/>
      <c r="X132" s="149"/>
      <c r="Y132" s="141">
        <f>SUM(Y120:Y131)</f>
        <v>0</v>
      </c>
      <c r="Z132" s="141">
        <f>SUM(Z120:Z131)</f>
        <v>0</v>
      </c>
      <c r="AA132" s="141">
        <f>SUM(AA120:AA131)</f>
        <v>0</v>
      </c>
      <c r="AB132" s="141">
        <f>SUM(AB120:AB131)</f>
        <v>0</v>
      </c>
      <c r="AC132" s="149"/>
      <c r="AD132" s="149"/>
      <c r="AE132" s="21"/>
      <c r="AF132" s="21"/>
      <c r="AG132" s="21"/>
      <c r="AH132" s="21"/>
      <c r="AI132" s="21"/>
      <c r="AJ132" s="21"/>
      <c r="AK132" s="21"/>
      <c r="AL132" s="3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21"/>
      <c r="BH132" s="21"/>
      <c r="BI132" s="21"/>
      <c r="BJ132" s="21"/>
      <c r="BK132" s="21"/>
      <c r="BL132" s="21"/>
      <c r="BM132" s="3"/>
      <c r="BN132" s="51"/>
      <c r="BO132" s="7">
        <f>SUM(BO125:BO131)</f>
        <v>0</v>
      </c>
      <c r="BP132" s="51"/>
      <c r="BQ132" s="51"/>
      <c r="BS132" s="51"/>
      <c r="BT132" s="99">
        <f>SUM(BT120:BT131)</f>
        <v>0</v>
      </c>
    </row>
    <row r="133" spans="1:72">
      <c r="A133" s="366" t="s">
        <v>824</v>
      </c>
    </row>
    <row r="134" spans="1:72">
      <c r="A134" s="406" t="s">
        <v>844</v>
      </c>
      <c r="B134" s="143" t="s">
        <v>836</v>
      </c>
      <c r="C134" s="238">
        <v>1</v>
      </c>
      <c r="D134" s="130">
        <f>SUM(H134:V134)</f>
        <v>0</v>
      </c>
      <c r="E134" s="19">
        <v>122.5</v>
      </c>
      <c r="F134" s="8">
        <f>D134*E134*(100-$D$4)/100</f>
        <v>0</v>
      </c>
      <c r="G134" s="9"/>
      <c r="H134" s="344"/>
      <c r="I134" s="326"/>
      <c r="J134" s="308"/>
      <c r="K134" s="327"/>
      <c r="L134" s="289"/>
      <c r="M134" s="377"/>
      <c r="N134" s="328"/>
      <c r="O134" s="379"/>
      <c r="P134" s="139"/>
      <c r="Q134" s="157"/>
      <c r="R134" s="380"/>
      <c r="S134" s="21"/>
      <c r="T134" s="21"/>
      <c r="U134" s="21"/>
      <c r="V134" s="21"/>
      <c r="W134" s="9"/>
      <c r="X134" s="20"/>
      <c r="Y134" s="20"/>
      <c r="Z134" s="48">
        <f>AG134*$D134</f>
        <v>0</v>
      </c>
      <c r="AA134" s="20"/>
      <c r="AB134" s="20"/>
      <c r="AC134" s="20"/>
      <c r="AD134" s="20"/>
      <c r="AE134" s="20"/>
      <c r="AF134" s="20"/>
      <c r="AG134" s="236">
        <v>1</v>
      </c>
      <c r="AH134" s="20"/>
      <c r="AI134" s="20"/>
      <c r="AJ134" s="20"/>
      <c r="AK134" s="20"/>
      <c r="AL134" s="9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48"/>
      <c r="BA134" s="48"/>
      <c r="BB134" s="48"/>
      <c r="BC134" s="48"/>
      <c r="BD134" s="48"/>
      <c r="BE134" s="48"/>
      <c r="BF134" s="48"/>
      <c r="BG134" s="48"/>
      <c r="BH134" s="48"/>
      <c r="BI134" s="48"/>
      <c r="BJ134" s="48"/>
      <c r="BK134" s="48"/>
      <c r="BL134" s="48"/>
      <c r="BM134" s="9"/>
      <c r="BN134" s="51"/>
      <c r="BO134" s="74">
        <f t="shared" ref="BO134:BO137" si="68">BQ134*D134</f>
        <v>0</v>
      </c>
      <c r="BP134" s="51"/>
      <c r="BQ134" s="74">
        <v>5</v>
      </c>
      <c r="BR134" s="1"/>
      <c r="BS134" s="98">
        <v>2</v>
      </c>
      <c r="BT134" s="98">
        <f t="shared" ref="BT134:BT137" si="69">BS134*D134</f>
        <v>0</v>
      </c>
    </row>
    <row r="135" spans="1:72">
      <c r="A135" s="406" t="s">
        <v>855</v>
      </c>
      <c r="B135" s="143" t="s">
        <v>837</v>
      </c>
      <c r="C135" s="238">
        <v>1</v>
      </c>
      <c r="D135" s="130">
        <f t="shared" ref="D135:D136" si="70">SUM(H135:V135)</f>
        <v>0</v>
      </c>
      <c r="E135" s="19">
        <v>232.5</v>
      </c>
      <c r="F135" s="8">
        <f>D135*E135*(100-$D$4)/100</f>
        <v>0</v>
      </c>
      <c r="H135" s="344"/>
      <c r="I135" s="326"/>
      <c r="J135" s="308"/>
      <c r="K135" s="327"/>
      <c r="L135" s="289"/>
      <c r="M135" s="377"/>
      <c r="N135" s="328"/>
      <c r="O135" s="379"/>
      <c r="P135" s="139"/>
      <c r="Q135" s="157"/>
      <c r="R135" s="380"/>
      <c r="S135" s="21"/>
      <c r="T135" s="21"/>
      <c r="U135" s="21"/>
      <c r="V135" s="21"/>
      <c r="X135" s="20"/>
      <c r="Y135" s="20"/>
      <c r="Z135" s="20"/>
      <c r="AA135" s="48">
        <f>AH135*$D135</f>
        <v>0</v>
      </c>
      <c r="AB135" s="20"/>
      <c r="AC135" s="20"/>
      <c r="AD135" s="20"/>
      <c r="AE135" s="20"/>
      <c r="AF135" s="20"/>
      <c r="AG135" s="20"/>
      <c r="AH135" s="236">
        <v>1</v>
      </c>
      <c r="AI135" s="20"/>
      <c r="AJ135" s="20"/>
      <c r="AK135" s="20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48"/>
      <c r="BA135" s="48"/>
      <c r="BB135" s="48"/>
      <c r="BC135" s="48"/>
      <c r="BD135" s="48"/>
      <c r="BE135" s="48"/>
      <c r="BF135" s="48"/>
      <c r="BG135" s="48"/>
      <c r="BH135" s="48"/>
      <c r="BI135" s="48"/>
      <c r="BJ135" s="48"/>
      <c r="BK135" s="48"/>
      <c r="BL135" s="48"/>
      <c r="BM135" s="9"/>
      <c r="BN135" s="51"/>
      <c r="BO135" s="74">
        <f t="shared" si="68"/>
        <v>0</v>
      </c>
      <c r="BP135" s="51"/>
      <c r="BQ135" s="74">
        <v>8</v>
      </c>
      <c r="BR135" s="1"/>
      <c r="BS135" s="98">
        <v>4.5999999999999996</v>
      </c>
      <c r="BT135" s="98">
        <f t="shared" si="69"/>
        <v>0</v>
      </c>
    </row>
    <row r="136" spans="1:72">
      <c r="A136" s="406" t="s">
        <v>856</v>
      </c>
      <c r="B136" s="143" t="s">
        <v>838</v>
      </c>
      <c r="C136" s="238">
        <v>1</v>
      </c>
      <c r="D136" s="130">
        <f t="shared" si="70"/>
        <v>0</v>
      </c>
      <c r="E136" s="19">
        <v>360</v>
      </c>
      <c r="F136" s="8">
        <f>D136*E136*(100-$D$4)/100</f>
        <v>0</v>
      </c>
      <c r="H136" s="344"/>
      <c r="I136" s="326"/>
      <c r="J136" s="308"/>
      <c r="K136" s="327"/>
      <c r="L136" s="289"/>
      <c r="M136" s="377"/>
      <c r="N136" s="328"/>
      <c r="O136" s="379"/>
      <c r="P136" s="139"/>
      <c r="Q136" s="157"/>
      <c r="R136" s="380"/>
      <c r="S136" s="21"/>
      <c r="T136" s="21"/>
      <c r="U136" s="21"/>
      <c r="V136" s="21"/>
      <c r="X136" s="20"/>
      <c r="Y136" s="20"/>
      <c r="Z136" s="20"/>
      <c r="AA136" s="20"/>
      <c r="AB136" s="48">
        <f>AI136*$D136</f>
        <v>0</v>
      </c>
      <c r="AC136" s="20"/>
      <c r="AD136" s="20"/>
      <c r="AE136" s="20"/>
      <c r="AF136" s="20"/>
      <c r="AG136" s="20"/>
      <c r="AH136" s="20"/>
      <c r="AI136" s="236">
        <v>1</v>
      </c>
      <c r="AJ136" s="20"/>
      <c r="AK136" s="20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48"/>
      <c r="BA136" s="48"/>
      <c r="BB136" s="48"/>
      <c r="BC136" s="48"/>
      <c r="BD136" s="48"/>
      <c r="BE136" s="48"/>
      <c r="BF136" s="48"/>
      <c r="BG136" s="48"/>
      <c r="BH136" s="48"/>
      <c r="BI136" s="48"/>
      <c r="BJ136" s="48"/>
      <c r="BK136" s="48"/>
      <c r="BL136" s="48"/>
      <c r="BM136" s="9"/>
      <c r="BN136" s="51"/>
      <c r="BO136" s="74">
        <f t="shared" si="68"/>
        <v>0</v>
      </c>
      <c r="BP136" s="51"/>
      <c r="BQ136" s="74">
        <v>8</v>
      </c>
      <c r="BR136" s="1"/>
      <c r="BS136" s="98">
        <v>8</v>
      </c>
      <c r="BT136" s="98">
        <f t="shared" si="69"/>
        <v>0</v>
      </c>
    </row>
    <row r="137" spans="1:72">
      <c r="A137" s="406" t="s">
        <v>857</v>
      </c>
      <c r="B137" s="143" t="s">
        <v>839</v>
      </c>
      <c r="C137" s="238">
        <v>2</v>
      </c>
      <c r="D137" s="130">
        <f t="shared" ref="D137" si="71">SUM(H137:V137)</f>
        <v>0</v>
      </c>
      <c r="E137" s="19">
        <v>600</v>
      </c>
      <c r="F137" s="8">
        <f>D137*E137*(100-$D$4)/100</f>
        <v>0</v>
      </c>
      <c r="H137" s="344"/>
      <c r="I137" s="326"/>
      <c r="J137" s="308"/>
      <c r="K137" s="327"/>
      <c r="L137" s="289"/>
      <c r="M137" s="377"/>
      <c r="N137" s="328"/>
      <c r="O137" s="379"/>
      <c r="P137" s="139"/>
      <c r="Q137" s="157"/>
      <c r="R137" s="380"/>
      <c r="S137" s="21"/>
      <c r="T137" s="21"/>
      <c r="U137" s="21"/>
      <c r="V137" s="21"/>
      <c r="X137" s="20"/>
      <c r="Y137" s="20"/>
      <c r="Z137" s="20"/>
      <c r="AA137" s="20"/>
      <c r="AB137" s="48">
        <f>AI137*$D137</f>
        <v>0</v>
      </c>
      <c r="AC137" s="20"/>
      <c r="AD137" s="20"/>
      <c r="AE137" s="20"/>
      <c r="AF137" s="20"/>
      <c r="AG137" s="20"/>
      <c r="AH137" s="20"/>
      <c r="AI137" s="236">
        <v>2</v>
      </c>
      <c r="AJ137" s="20"/>
      <c r="AK137" s="20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48"/>
      <c r="BA137" s="48"/>
      <c r="BB137" s="48"/>
      <c r="BC137" s="48"/>
      <c r="BD137" s="48"/>
      <c r="BE137" s="48"/>
      <c r="BF137" s="48"/>
      <c r="BG137" s="48"/>
      <c r="BH137" s="48"/>
      <c r="BI137" s="48"/>
      <c r="BJ137" s="48"/>
      <c r="BK137" s="48"/>
      <c r="BL137" s="48"/>
      <c r="BM137" s="9"/>
      <c r="BN137" s="51"/>
      <c r="BO137" s="74">
        <f t="shared" si="68"/>
        <v>0</v>
      </c>
      <c r="BP137" s="51"/>
      <c r="BQ137" s="74">
        <v>14</v>
      </c>
      <c r="BR137" s="1"/>
      <c r="BS137" s="98">
        <v>15.8</v>
      </c>
      <c r="BT137" s="98">
        <f t="shared" si="69"/>
        <v>0</v>
      </c>
    </row>
    <row r="138" spans="1:72" ht="17.25" customHeight="1">
      <c r="A138" s="2"/>
      <c r="B138" s="1"/>
      <c r="C138" s="1"/>
      <c r="D138" s="1"/>
      <c r="E138" s="1"/>
      <c r="F138" s="129">
        <f>SUM(F134:F137)</f>
        <v>0</v>
      </c>
      <c r="G138" s="3"/>
      <c r="H138" s="141">
        <f>SUM(H134:H137)</f>
        <v>0</v>
      </c>
      <c r="I138" s="141">
        <f t="shared" ref="I138:R138" si="72">SUM(I134:I137)</f>
        <v>0</v>
      </c>
      <c r="J138" s="141">
        <f t="shared" si="72"/>
        <v>0</v>
      </c>
      <c r="K138" s="141">
        <f t="shared" si="72"/>
        <v>0</v>
      </c>
      <c r="L138" s="141">
        <f t="shared" si="72"/>
        <v>0</v>
      </c>
      <c r="M138" s="141">
        <f t="shared" si="72"/>
        <v>0</v>
      </c>
      <c r="N138" s="141">
        <f t="shared" ref="N138:O138" si="73">SUM(N134:N137)</f>
        <v>0</v>
      </c>
      <c r="O138" s="141">
        <f t="shared" si="73"/>
        <v>0</v>
      </c>
      <c r="P138" s="141">
        <f t="shared" si="72"/>
        <v>0</v>
      </c>
      <c r="Q138" s="141">
        <f t="shared" si="72"/>
        <v>0</v>
      </c>
      <c r="R138" s="141">
        <f t="shared" si="72"/>
        <v>0</v>
      </c>
      <c r="S138" s="21"/>
      <c r="T138" s="21"/>
      <c r="U138" s="21"/>
      <c r="V138" s="21"/>
      <c r="W138" s="3"/>
      <c r="X138" s="149"/>
      <c r="Y138" s="141">
        <f>SUM(Y134:Y137)</f>
        <v>0</v>
      </c>
      <c r="Z138" s="141">
        <f t="shared" ref="Z138:AB138" si="74">SUM(Z134:Z137)</f>
        <v>0</v>
      </c>
      <c r="AA138" s="141">
        <f t="shared" si="74"/>
        <v>0</v>
      </c>
      <c r="AB138" s="141">
        <f t="shared" si="74"/>
        <v>0</v>
      </c>
      <c r="AC138" s="149"/>
      <c r="AD138" s="149"/>
      <c r="AE138" s="21"/>
      <c r="AF138" s="21"/>
      <c r="AG138" s="21"/>
      <c r="AH138" s="21"/>
      <c r="AI138" s="21"/>
      <c r="AJ138" s="21"/>
      <c r="AK138" s="21"/>
      <c r="AL138" s="3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  <c r="BL138" s="21"/>
      <c r="BM138" s="3"/>
      <c r="BN138" s="51"/>
      <c r="BO138" s="7">
        <f>SUM(BO134:BO137)</f>
        <v>0</v>
      </c>
      <c r="BP138" s="51"/>
      <c r="BQ138" s="51"/>
      <c r="BR138" s="1"/>
      <c r="BS138" s="51"/>
      <c r="BT138" s="99">
        <f>SUM(BT134:BT137)</f>
        <v>0</v>
      </c>
    </row>
    <row r="139" spans="1:72">
      <c r="A139" s="366" t="s">
        <v>825</v>
      </c>
    </row>
    <row r="140" spans="1:72" s="1" customFormat="1" ht="20.100000000000001" customHeight="1">
      <c r="A140" s="266" t="s">
        <v>866</v>
      </c>
      <c r="B140" s="230" t="s">
        <v>235</v>
      </c>
      <c r="C140" s="19">
        <v>2</v>
      </c>
      <c r="D140" s="107">
        <f>SUM(H140:V140)</f>
        <v>0</v>
      </c>
      <c r="E140" s="19">
        <v>155</v>
      </c>
      <c r="F140" s="8">
        <f t="shared" ref="F140:F145" si="75">D140*E140*(100-$D$4)/100</f>
        <v>0</v>
      </c>
      <c r="G140" s="9"/>
      <c r="H140" s="344"/>
      <c r="I140" s="326"/>
      <c r="J140" s="308"/>
      <c r="K140" s="327"/>
      <c r="L140" s="289"/>
      <c r="M140" s="376"/>
      <c r="N140" s="328"/>
      <c r="O140" s="379"/>
      <c r="P140" s="139"/>
      <c r="Q140" s="157"/>
      <c r="R140" s="380"/>
      <c r="S140" s="21"/>
      <c r="T140" s="21"/>
      <c r="U140" s="21"/>
      <c r="V140" s="21"/>
      <c r="W140" s="9"/>
      <c r="X140" s="20"/>
      <c r="Y140" s="20"/>
      <c r="Z140" s="48">
        <f>AG140*$D140</f>
        <v>0</v>
      </c>
      <c r="AA140" s="148"/>
      <c r="AB140" s="148"/>
      <c r="AC140" s="148"/>
      <c r="AD140" s="148"/>
      <c r="AE140" s="20"/>
      <c r="AF140" s="20"/>
      <c r="AG140" s="48">
        <v>2</v>
      </c>
      <c r="AH140" s="21"/>
      <c r="AI140" s="21"/>
      <c r="AJ140" s="21"/>
      <c r="AK140" s="20"/>
      <c r="AL140" s="9"/>
      <c r="AM140" s="21"/>
      <c r="AN140" s="21"/>
      <c r="AO140" s="21"/>
      <c r="AP140" s="21"/>
      <c r="AQ140" s="21"/>
      <c r="AR140" s="21"/>
      <c r="AS140" s="21"/>
      <c r="AT140" s="21"/>
      <c r="AU140" s="21"/>
      <c r="AV140" s="21"/>
      <c r="AW140" s="21"/>
      <c r="AX140" s="21"/>
      <c r="AY140" s="21"/>
      <c r="AZ140" s="48"/>
      <c r="BA140" s="48"/>
      <c r="BB140" s="48"/>
      <c r="BC140" s="48"/>
      <c r="BD140" s="48"/>
      <c r="BE140" s="48"/>
      <c r="BF140" s="48"/>
      <c r="BG140" s="48"/>
      <c r="BH140" s="48"/>
      <c r="BI140" s="48"/>
      <c r="BJ140" s="48"/>
      <c r="BK140" s="48"/>
      <c r="BL140" s="48"/>
      <c r="BM140" s="9"/>
      <c r="BN140" s="51"/>
      <c r="BO140" s="74">
        <f>BQ140*D140</f>
        <v>0</v>
      </c>
      <c r="BP140" s="51"/>
      <c r="BQ140" s="74">
        <v>6</v>
      </c>
      <c r="BS140" s="98">
        <v>1.5</v>
      </c>
      <c r="BT140" s="98">
        <f>BS140*D140</f>
        <v>0</v>
      </c>
    </row>
    <row r="141" spans="1:72" s="1" customFormat="1" ht="20.100000000000001" customHeight="1">
      <c r="A141" s="266" t="s">
        <v>867</v>
      </c>
      <c r="B141" s="230" t="s">
        <v>236</v>
      </c>
      <c r="C141" s="19">
        <v>2</v>
      </c>
      <c r="D141" s="107">
        <f>SUM(H141:V141)</f>
        <v>0</v>
      </c>
      <c r="E141" s="19">
        <v>180</v>
      </c>
      <c r="F141" s="8">
        <f t="shared" si="75"/>
        <v>0</v>
      </c>
      <c r="G141" s="9"/>
      <c r="H141" s="344"/>
      <c r="I141" s="326"/>
      <c r="J141" s="308"/>
      <c r="K141" s="327"/>
      <c r="L141" s="289"/>
      <c r="M141" s="376"/>
      <c r="N141" s="328"/>
      <c r="O141" s="379"/>
      <c r="P141" s="139"/>
      <c r="Q141" s="157"/>
      <c r="R141" s="380"/>
      <c r="S141" s="21"/>
      <c r="T141" s="21"/>
      <c r="U141" s="21"/>
      <c r="V141" s="21"/>
      <c r="W141" s="9"/>
      <c r="X141" s="20"/>
      <c r="Y141" s="20"/>
      <c r="Z141" s="48">
        <f>AG141*$D141</f>
        <v>0</v>
      </c>
      <c r="AA141" s="148"/>
      <c r="AB141" s="148"/>
      <c r="AC141" s="148"/>
      <c r="AD141" s="148"/>
      <c r="AE141" s="20"/>
      <c r="AF141" s="20"/>
      <c r="AG141" s="48">
        <v>2</v>
      </c>
      <c r="AH141" s="21"/>
      <c r="AI141" s="21"/>
      <c r="AJ141" s="21"/>
      <c r="AK141" s="20"/>
      <c r="AL141" s="9"/>
      <c r="AM141" s="21"/>
      <c r="AN141" s="21"/>
      <c r="AO141" s="21"/>
      <c r="AP141" s="21"/>
      <c r="AQ141" s="21"/>
      <c r="AR141" s="21"/>
      <c r="AS141" s="21"/>
      <c r="AT141" s="21"/>
      <c r="AU141" s="21"/>
      <c r="AV141" s="21"/>
      <c r="AW141" s="21"/>
      <c r="AX141" s="21"/>
      <c r="AY141" s="21"/>
      <c r="AZ141" s="48"/>
      <c r="BA141" s="48"/>
      <c r="BB141" s="48"/>
      <c r="BC141" s="48"/>
      <c r="BD141" s="48"/>
      <c r="BE141" s="48"/>
      <c r="BF141" s="48"/>
      <c r="BG141" s="48"/>
      <c r="BH141" s="48"/>
      <c r="BI141" s="48"/>
      <c r="BJ141" s="48"/>
      <c r="BK141" s="48"/>
      <c r="BL141" s="48"/>
      <c r="BM141" s="9"/>
      <c r="BN141" s="51"/>
      <c r="BO141" s="74">
        <f>BQ141*D141</f>
        <v>0</v>
      </c>
      <c r="BP141" s="51"/>
      <c r="BQ141" s="74">
        <v>6</v>
      </c>
      <c r="BS141" s="98">
        <v>2</v>
      </c>
      <c r="BT141" s="98">
        <f>BS141*D141</f>
        <v>0</v>
      </c>
    </row>
    <row r="142" spans="1:72">
      <c r="A142" s="406" t="s">
        <v>845</v>
      </c>
      <c r="B142" s="143" t="s">
        <v>840</v>
      </c>
      <c r="C142" s="238">
        <v>1</v>
      </c>
      <c r="D142" s="130">
        <f>SUM(H142:V142)</f>
        <v>0</v>
      </c>
      <c r="E142" s="19">
        <v>222.5</v>
      </c>
      <c r="F142" s="8">
        <f t="shared" si="75"/>
        <v>0</v>
      </c>
      <c r="G142" s="9"/>
      <c r="H142" s="344"/>
      <c r="I142" s="326"/>
      <c r="J142" s="308"/>
      <c r="K142" s="327"/>
      <c r="L142" s="289"/>
      <c r="M142" s="376"/>
      <c r="N142" s="328"/>
      <c r="O142" s="379"/>
      <c r="P142" s="139"/>
      <c r="Q142" s="157"/>
      <c r="R142" s="380"/>
      <c r="S142" s="21"/>
      <c r="T142" s="21"/>
      <c r="U142" s="21"/>
      <c r="V142" s="21"/>
      <c r="W142" s="9"/>
      <c r="X142" s="20"/>
      <c r="Y142" s="20"/>
      <c r="Z142" s="20"/>
      <c r="AA142" s="20"/>
      <c r="AB142" s="48">
        <f t="shared" ref="AB142:AC145" si="76">AI142*$D142</f>
        <v>0</v>
      </c>
      <c r="AC142" s="20"/>
      <c r="AD142" s="20"/>
      <c r="AE142" s="20"/>
      <c r="AF142" s="20"/>
      <c r="AG142" s="20"/>
      <c r="AH142" s="20"/>
      <c r="AI142" s="236">
        <v>1</v>
      </c>
      <c r="AJ142" s="20"/>
      <c r="AK142" s="20"/>
      <c r="AL142" s="9"/>
      <c r="AM142" s="21"/>
      <c r="AN142" s="21"/>
      <c r="AO142" s="21"/>
      <c r="AP142" s="21"/>
      <c r="AQ142" s="21"/>
      <c r="AR142" s="21"/>
      <c r="AS142" s="21"/>
      <c r="AT142" s="21"/>
      <c r="AU142" s="21"/>
      <c r="AV142" s="21"/>
      <c r="AW142" s="21"/>
      <c r="AX142" s="21"/>
      <c r="AY142" s="21"/>
      <c r="AZ142" s="48"/>
      <c r="BA142" s="48"/>
      <c r="BB142" s="48"/>
      <c r="BC142" s="48"/>
      <c r="BD142" s="48"/>
      <c r="BE142" s="48"/>
      <c r="BF142" s="48"/>
      <c r="BG142" s="48"/>
      <c r="BH142" s="48"/>
      <c r="BI142" s="48"/>
      <c r="BJ142" s="48"/>
      <c r="BK142" s="48"/>
      <c r="BL142" s="48"/>
      <c r="BM142" s="9"/>
      <c r="BN142" s="51"/>
      <c r="BO142" s="74">
        <f t="shared" ref="BO142:BO145" si="77">BQ142*D142</f>
        <v>0</v>
      </c>
      <c r="BP142" s="51"/>
      <c r="BQ142" s="74">
        <v>8</v>
      </c>
      <c r="BR142" s="1"/>
      <c r="BS142" s="98">
        <v>3.5999999999999996</v>
      </c>
      <c r="BT142" s="98">
        <f t="shared" ref="BT142:BT145" si="78">BS142*D142</f>
        <v>0</v>
      </c>
    </row>
    <row r="143" spans="1:72">
      <c r="A143" s="406" t="s">
        <v>846</v>
      </c>
      <c r="B143" s="143" t="s">
        <v>841</v>
      </c>
      <c r="C143" s="238">
        <v>1</v>
      </c>
      <c r="D143" s="130">
        <f t="shared" ref="D143:D144" si="79">SUM(H143:V143)</f>
        <v>0</v>
      </c>
      <c r="E143" s="19">
        <v>245</v>
      </c>
      <c r="F143" s="8">
        <f t="shared" si="75"/>
        <v>0</v>
      </c>
      <c r="H143" s="344"/>
      <c r="I143" s="326"/>
      <c r="J143" s="308"/>
      <c r="K143" s="327"/>
      <c r="L143" s="289"/>
      <c r="M143" s="376"/>
      <c r="N143" s="328"/>
      <c r="O143" s="379"/>
      <c r="P143" s="139"/>
      <c r="Q143" s="157"/>
      <c r="R143" s="380"/>
      <c r="S143" s="21"/>
      <c r="T143" s="21"/>
      <c r="U143" s="21"/>
      <c r="V143" s="21"/>
      <c r="X143" s="20"/>
      <c r="Y143" s="20"/>
      <c r="Z143" s="20"/>
      <c r="AA143" s="20"/>
      <c r="AB143" s="48">
        <f t="shared" si="76"/>
        <v>0</v>
      </c>
      <c r="AC143" s="20"/>
      <c r="AD143" s="20"/>
      <c r="AE143" s="20"/>
      <c r="AF143" s="20"/>
      <c r="AG143" s="20"/>
      <c r="AH143" s="20"/>
      <c r="AI143" s="236">
        <v>1</v>
      </c>
      <c r="AJ143" s="20"/>
      <c r="AK143" s="20"/>
      <c r="AM143" s="21"/>
      <c r="AN143" s="21"/>
      <c r="AO143" s="21"/>
      <c r="AP143" s="21"/>
      <c r="AQ143" s="21"/>
      <c r="AR143" s="21"/>
      <c r="AS143" s="21"/>
      <c r="AT143" s="21"/>
      <c r="AU143" s="21"/>
      <c r="AV143" s="21"/>
      <c r="AW143" s="21"/>
      <c r="AX143" s="21"/>
      <c r="AY143" s="21"/>
      <c r="AZ143" s="48"/>
      <c r="BA143" s="48"/>
      <c r="BB143" s="48"/>
      <c r="BC143" s="48"/>
      <c r="BD143" s="48"/>
      <c r="BE143" s="48"/>
      <c r="BF143" s="48"/>
      <c r="BG143" s="48"/>
      <c r="BH143" s="48"/>
      <c r="BI143" s="48"/>
      <c r="BJ143" s="48"/>
      <c r="BK143" s="48"/>
      <c r="BL143" s="48"/>
      <c r="BM143" s="9"/>
      <c r="BN143" s="51"/>
      <c r="BO143" s="74">
        <f t="shared" si="77"/>
        <v>0</v>
      </c>
      <c r="BP143" s="51"/>
      <c r="BQ143" s="74">
        <v>8</v>
      </c>
      <c r="BR143" s="1"/>
      <c r="BS143" s="98">
        <v>4.3</v>
      </c>
      <c r="BT143" s="98">
        <f t="shared" si="78"/>
        <v>0</v>
      </c>
    </row>
    <row r="144" spans="1:72">
      <c r="A144" s="406" t="s">
        <v>847</v>
      </c>
      <c r="B144" s="143" t="s">
        <v>842</v>
      </c>
      <c r="C144" s="238">
        <v>1</v>
      </c>
      <c r="D144" s="130">
        <f t="shared" si="79"/>
        <v>0</v>
      </c>
      <c r="E144" s="19">
        <v>260</v>
      </c>
      <c r="F144" s="8">
        <f t="shared" si="75"/>
        <v>0</v>
      </c>
      <c r="H144" s="344"/>
      <c r="I144" s="326"/>
      <c r="J144" s="308"/>
      <c r="K144" s="327"/>
      <c r="L144" s="289"/>
      <c r="M144" s="376"/>
      <c r="N144" s="328"/>
      <c r="O144" s="379"/>
      <c r="P144" s="139"/>
      <c r="Q144" s="157"/>
      <c r="R144" s="380"/>
      <c r="S144" s="21"/>
      <c r="T144" s="21"/>
      <c r="U144" s="21"/>
      <c r="V144" s="21"/>
      <c r="X144" s="20"/>
      <c r="Y144" s="20"/>
      <c r="Z144" s="20"/>
      <c r="AA144" s="20"/>
      <c r="AB144" s="20"/>
      <c r="AC144" s="48">
        <f t="shared" si="76"/>
        <v>0</v>
      </c>
      <c r="AD144" s="20"/>
      <c r="AE144" s="20"/>
      <c r="AF144" s="20"/>
      <c r="AG144" s="20"/>
      <c r="AH144" s="20"/>
      <c r="AI144" s="20"/>
      <c r="AJ144" s="236">
        <v>1</v>
      </c>
      <c r="AK144" s="20"/>
      <c r="AM144" s="21"/>
      <c r="AN144" s="21"/>
      <c r="AO144" s="21"/>
      <c r="AP144" s="21"/>
      <c r="AQ144" s="21"/>
      <c r="AR144" s="21"/>
      <c r="AS144" s="21"/>
      <c r="AT144" s="21"/>
      <c r="AU144" s="21"/>
      <c r="AV144" s="21"/>
      <c r="AW144" s="21"/>
      <c r="AX144" s="21"/>
      <c r="AY144" s="21"/>
      <c r="AZ144" s="48"/>
      <c r="BA144" s="48"/>
      <c r="BB144" s="48"/>
      <c r="BC144" s="48"/>
      <c r="BD144" s="48"/>
      <c r="BE144" s="48"/>
      <c r="BF144" s="48"/>
      <c r="BG144" s="48"/>
      <c r="BH144" s="48"/>
      <c r="BI144" s="48"/>
      <c r="BJ144" s="48"/>
      <c r="BK144" s="48"/>
      <c r="BL144" s="48"/>
      <c r="BM144" s="9"/>
      <c r="BN144" s="51"/>
      <c r="BO144" s="74">
        <f t="shared" si="77"/>
        <v>0</v>
      </c>
      <c r="BP144" s="51"/>
      <c r="BQ144" s="74">
        <v>8</v>
      </c>
      <c r="BR144" s="1"/>
      <c r="BS144" s="98">
        <v>4.5999999999999996</v>
      </c>
      <c r="BT144" s="98">
        <f t="shared" si="78"/>
        <v>0</v>
      </c>
    </row>
    <row r="145" spans="1:72">
      <c r="A145" s="406" t="s">
        <v>848</v>
      </c>
      <c r="B145" s="143" t="s">
        <v>843</v>
      </c>
      <c r="C145" s="238">
        <v>1</v>
      </c>
      <c r="D145" s="130">
        <f t="shared" ref="D145" si="80">SUM(H145:V145)</f>
        <v>0</v>
      </c>
      <c r="E145" s="19">
        <v>280</v>
      </c>
      <c r="F145" s="8">
        <f t="shared" si="75"/>
        <v>0</v>
      </c>
      <c r="H145" s="344"/>
      <c r="I145" s="326"/>
      <c r="J145" s="308"/>
      <c r="K145" s="327"/>
      <c r="L145" s="289"/>
      <c r="M145" s="376"/>
      <c r="N145" s="328"/>
      <c r="O145" s="379"/>
      <c r="P145" s="139"/>
      <c r="Q145" s="157"/>
      <c r="R145" s="380"/>
      <c r="S145" s="21"/>
      <c r="T145" s="21"/>
      <c r="U145" s="21"/>
      <c r="V145" s="21"/>
      <c r="X145" s="20"/>
      <c r="Y145" s="20"/>
      <c r="Z145" s="20"/>
      <c r="AA145" s="20"/>
      <c r="AB145" s="20"/>
      <c r="AC145" s="48">
        <f t="shared" si="76"/>
        <v>0</v>
      </c>
      <c r="AD145" s="20"/>
      <c r="AE145" s="20"/>
      <c r="AF145" s="20"/>
      <c r="AG145" s="20"/>
      <c r="AH145" s="20"/>
      <c r="AI145" s="20"/>
      <c r="AJ145" s="236">
        <v>1</v>
      </c>
      <c r="AK145" s="20"/>
      <c r="AM145" s="21"/>
      <c r="AN145" s="21"/>
      <c r="AO145" s="21"/>
      <c r="AP145" s="21"/>
      <c r="AQ145" s="21"/>
      <c r="AR145" s="21"/>
      <c r="AS145" s="21"/>
      <c r="AT145" s="21"/>
      <c r="AU145" s="21"/>
      <c r="AV145" s="21"/>
      <c r="AW145" s="21"/>
      <c r="AX145" s="21"/>
      <c r="AY145" s="21"/>
      <c r="AZ145" s="48"/>
      <c r="BA145" s="48"/>
      <c r="BB145" s="48"/>
      <c r="BC145" s="48"/>
      <c r="BD145" s="48"/>
      <c r="BE145" s="48"/>
      <c r="BF145" s="48"/>
      <c r="BG145" s="48"/>
      <c r="BH145" s="48"/>
      <c r="BI145" s="48"/>
      <c r="BJ145" s="48"/>
      <c r="BK145" s="48"/>
      <c r="BL145" s="48"/>
      <c r="BM145" s="9"/>
      <c r="BN145" s="51"/>
      <c r="BO145" s="74">
        <f t="shared" si="77"/>
        <v>0</v>
      </c>
      <c r="BP145" s="51"/>
      <c r="BQ145" s="74">
        <v>8</v>
      </c>
      <c r="BR145" s="1"/>
      <c r="BS145" s="98">
        <v>5.4</v>
      </c>
      <c r="BT145" s="98">
        <f t="shared" si="78"/>
        <v>0</v>
      </c>
    </row>
    <row r="146" spans="1:72">
      <c r="A146" s="2"/>
      <c r="B146" s="1"/>
      <c r="C146" s="1"/>
      <c r="D146" s="1"/>
      <c r="E146" s="1"/>
      <c r="F146" s="129">
        <f>SUM(F140:F145)</f>
        <v>0</v>
      </c>
      <c r="G146" s="3"/>
      <c r="H146" s="141">
        <f>SUM(H140:H145)</f>
        <v>0</v>
      </c>
      <c r="I146" s="141">
        <f t="shared" ref="I146:R146" si="81">SUM(I140:I145)</f>
        <v>0</v>
      </c>
      <c r="J146" s="141">
        <f t="shared" si="81"/>
        <v>0</v>
      </c>
      <c r="K146" s="141">
        <f t="shared" si="81"/>
        <v>0</v>
      </c>
      <c r="L146" s="141">
        <f t="shared" si="81"/>
        <v>0</v>
      </c>
      <c r="M146" s="141">
        <f t="shared" si="81"/>
        <v>0</v>
      </c>
      <c r="N146" s="141">
        <f t="shared" ref="N146:O146" si="82">SUM(N140:N145)</f>
        <v>0</v>
      </c>
      <c r="O146" s="141">
        <f t="shared" si="82"/>
        <v>0</v>
      </c>
      <c r="P146" s="141">
        <f t="shared" si="81"/>
        <v>0</v>
      </c>
      <c r="Q146" s="141">
        <f t="shared" si="81"/>
        <v>0</v>
      </c>
      <c r="R146" s="141">
        <f t="shared" si="81"/>
        <v>0</v>
      </c>
      <c r="S146" s="21"/>
      <c r="T146" s="21"/>
      <c r="U146" s="21"/>
      <c r="V146" s="21"/>
      <c r="W146" s="3"/>
      <c r="X146" s="149"/>
      <c r="Y146" s="141">
        <f>SUM(Y140:Y145)</f>
        <v>0</v>
      </c>
      <c r="Z146" s="141">
        <f t="shared" ref="Z146:AC146" si="83">SUM(Z140:Z145)</f>
        <v>0</v>
      </c>
      <c r="AA146" s="141">
        <f t="shared" si="83"/>
        <v>0</v>
      </c>
      <c r="AB146" s="141">
        <f t="shared" si="83"/>
        <v>0</v>
      </c>
      <c r="AC146" s="141">
        <f t="shared" si="83"/>
        <v>0</v>
      </c>
      <c r="AD146" s="149"/>
      <c r="AE146" s="21"/>
      <c r="AF146" s="21"/>
      <c r="AG146" s="21"/>
      <c r="AH146" s="21"/>
      <c r="AI146" s="21"/>
      <c r="AJ146" s="21"/>
      <c r="AK146" s="21"/>
      <c r="AL146" s="3"/>
      <c r="AM146" s="21"/>
      <c r="AN146" s="21"/>
      <c r="AO146" s="21"/>
      <c r="AP146" s="21"/>
      <c r="AQ146" s="21"/>
      <c r="AR146" s="21"/>
      <c r="AS146" s="21"/>
      <c r="AT146" s="21"/>
      <c r="AU146" s="21"/>
      <c r="AV146" s="21"/>
      <c r="AW146" s="21"/>
      <c r="AX146" s="21"/>
      <c r="AY146" s="21"/>
      <c r="AZ146" s="21"/>
      <c r="BA146" s="21"/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  <c r="BL146" s="21"/>
      <c r="BM146" s="3"/>
      <c r="BN146" s="51"/>
      <c r="BO146" s="7">
        <f>SUM(BO140:BO145)</f>
        <v>0</v>
      </c>
      <c r="BP146" s="51"/>
      <c r="BQ146" s="51"/>
      <c r="BR146" s="1"/>
      <c r="BS146" s="51"/>
      <c r="BT146" s="99">
        <f>SUM(BT140:BT145)</f>
        <v>0</v>
      </c>
    </row>
    <row r="147" spans="1:72">
      <c r="A147" s="366" t="s">
        <v>826</v>
      </c>
    </row>
    <row r="148" spans="1:72">
      <c r="A148" s="406" t="s">
        <v>849</v>
      </c>
      <c r="B148" s="143" t="s">
        <v>827</v>
      </c>
      <c r="C148" s="238">
        <v>1</v>
      </c>
      <c r="D148" s="130">
        <f>SUM(H148:V148)</f>
        <v>0</v>
      </c>
      <c r="E148" s="19">
        <v>122.5</v>
      </c>
      <c r="F148" s="8">
        <f t="shared" ref="F148:F156" si="84">D148*E148*(100-$D$4)/100</f>
        <v>0</v>
      </c>
      <c r="G148" s="9"/>
      <c r="H148" s="344"/>
      <c r="I148" s="326"/>
      <c r="J148" s="308"/>
      <c r="K148" s="327"/>
      <c r="L148" s="289"/>
      <c r="M148" s="376"/>
      <c r="N148" s="328"/>
      <c r="O148" s="379"/>
      <c r="P148" s="139"/>
      <c r="Q148" s="157"/>
      <c r="R148" s="380"/>
      <c r="S148" s="21"/>
      <c r="T148" s="21"/>
      <c r="U148" s="21"/>
      <c r="V148" s="21"/>
      <c r="W148" s="9"/>
      <c r="X148" s="20"/>
      <c r="Y148" s="20"/>
      <c r="Z148" s="48">
        <f>AG148*$D148</f>
        <v>0</v>
      </c>
      <c r="AA148" s="20"/>
      <c r="AB148" s="20"/>
      <c r="AC148" s="20"/>
      <c r="AD148" s="20"/>
      <c r="AE148" s="20"/>
      <c r="AF148" s="20"/>
      <c r="AG148" s="236">
        <v>1</v>
      </c>
      <c r="AH148" s="20"/>
      <c r="AI148" s="20"/>
      <c r="AJ148" s="20"/>
      <c r="AK148" s="20"/>
      <c r="AL148" s="9"/>
      <c r="AM148" s="21"/>
      <c r="AN148" s="21"/>
      <c r="AO148" s="21"/>
      <c r="AP148" s="21"/>
      <c r="AQ148" s="21"/>
      <c r="AR148" s="21"/>
      <c r="AS148" s="21"/>
      <c r="AT148" s="21"/>
      <c r="AU148" s="21"/>
      <c r="AV148" s="21"/>
      <c r="AW148" s="21"/>
      <c r="AX148" s="21"/>
      <c r="AY148" s="21"/>
      <c r="AZ148" s="48"/>
      <c r="BA148" s="48"/>
      <c r="BB148" s="48"/>
      <c r="BC148" s="48"/>
      <c r="BD148" s="48"/>
      <c r="BE148" s="48"/>
      <c r="BF148" s="48"/>
      <c r="BG148" s="48"/>
      <c r="BH148" s="48"/>
      <c r="BI148" s="48"/>
      <c r="BJ148" s="48"/>
      <c r="BK148" s="48"/>
      <c r="BL148" s="48"/>
      <c r="BM148" s="9"/>
      <c r="BN148" s="51"/>
      <c r="BO148" s="74">
        <f t="shared" ref="BO148:BO156" si="85">BQ148*D148</f>
        <v>0</v>
      </c>
      <c r="BP148" s="51"/>
      <c r="BQ148" s="74">
        <v>6</v>
      </c>
      <c r="BR148" s="1"/>
      <c r="BS148" s="98">
        <v>1.7999999999999998</v>
      </c>
      <c r="BT148" s="98">
        <f t="shared" ref="BT148:BT156" si="86">BS148*D148</f>
        <v>0</v>
      </c>
    </row>
    <row r="149" spans="1:72">
      <c r="A149" s="406" t="s">
        <v>850</v>
      </c>
      <c r="B149" s="143" t="s">
        <v>828</v>
      </c>
      <c r="C149" s="238">
        <v>1</v>
      </c>
      <c r="D149" s="130">
        <f t="shared" ref="D149:D150" si="87">SUM(H149:V149)</f>
        <v>0</v>
      </c>
      <c r="E149" s="19">
        <v>127.5</v>
      </c>
      <c r="F149" s="8">
        <f t="shared" si="84"/>
        <v>0</v>
      </c>
      <c r="H149" s="344"/>
      <c r="I149" s="326"/>
      <c r="J149" s="308"/>
      <c r="K149" s="327"/>
      <c r="L149" s="289"/>
      <c r="M149" s="376"/>
      <c r="N149" s="328"/>
      <c r="O149" s="379"/>
      <c r="P149" s="139"/>
      <c r="Q149" s="157"/>
      <c r="R149" s="380"/>
      <c r="S149" s="21"/>
      <c r="T149" s="21"/>
      <c r="U149" s="21"/>
      <c r="V149" s="21"/>
      <c r="X149" s="20"/>
      <c r="Y149" s="20"/>
      <c r="Z149" s="48">
        <f t="shared" ref="Z149:Z150" si="88">AG149*$D149</f>
        <v>0</v>
      </c>
      <c r="AA149" s="20"/>
      <c r="AB149" s="20"/>
      <c r="AC149" s="20"/>
      <c r="AD149" s="20"/>
      <c r="AE149" s="20"/>
      <c r="AF149" s="20"/>
      <c r="AG149" s="236">
        <v>1</v>
      </c>
      <c r="AH149" s="20"/>
      <c r="AI149" s="20"/>
      <c r="AJ149" s="20"/>
      <c r="AK149" s="20"/>
      <c r="AM149" s="21"/>
      <c r="AN149" s="21"/>
      <c r="AO149" s="21"/>
      <c r="AP149" s="21"/>
      <c r="AQ149" s="21"/>
      <c r="AR149" s="21"/>
      <c r="AS149" s="21"/>
      <c r="AT149" s="21"/>
      <c r="AU149" s="21"/>
      <c r="AV149" s="21"/>
      <c r="AW149" s="21"/>
      <c r="AX149" s="21"/>
      <c r="AY149" s="21"/>
      <c r="AZ149" s="48"/>
      <c r="BA149" s="48"/>
      <c r="BB149" s="48"/>
      <c r="BC149" s="48"/>
      <c r="BD149" s="48"/>
      <c r="BE149" s="48"/>
      <c r="BF149" s="48"/>
      <c r="BG149" s="48"/>
      <c r="BH149" s="48"/>
      <c r="BI149" s="48"/>
      <c r="BJ149" s="48"/>
      <c r="BK149" s="48"/>
      <c r="BL149" s="48"/>
      <c r="BM149" s="9"/>
      <c r="BN149" s="51"/>
      <c r="BO149" s="74">
        <f t="shared" si="85"/>
        <v>0</v>
      </c>
      <c r="BP149" s="51"/>
      <c r="BQ149" s="74">
        <v>6</v>
      </c>
      <c r="BR149" s="1"/>
      <c r="BS149" s="98">
        <v>1.9</v>
      </c>
      <c r="BT149" s="98">
        <f t="shared" si="86"/>
        <v>0</v>
      </c>
    </row>
    <row r="150" spans="1:72">
      <c r="A150" s="406" t="s">
        <v>851</v>
      </c>
      <c r="B150" s="143" t="s">
        <v>829</v>
      </c>
      <c r="C150" s="238">
        <v>1</v>
      </c>
      <c r="D150" s="130">
        <f t="shared" si="87"/>
        <v>0</v>
      </c>
      <c r="E150" s="19">
        <v>132.5</v>
      </c>
      <c r="F150" s="8">
        <f t="shared" si="84"/>
        <v>0</v>
      </c>
      <c r="H150" s="344"/>
      <c r="I150" s="326"/>
      <c r="J150" s="308"/>
      <c r="K150" s="327"/>
      <c r="L150" s="289"/>
      <c r="M150" s="376"/>
      <c r="N150" s="328"/>
      <c r="O150" s="379"/>
      <c r="P150" s="139"/>
      <c r="Q150" s="157"/>
      <c r="R150" s="380"/>
      <c r="S150" s="21"/>
      <c r="T150" s="21"/>
      <c r="U150" s="21"/>
      <c r="V150" s="21"/>
      <c r="X150" s="20"/>
      <c r="Y150" s="20"/>
      <c r="Z150" s="48">
        <f t="shared" si="88"/>
        <v>0</v>
      </c>
      <c r="AA150" s="20"/>
      <c r="AB150" s="20"/>
      <c r="AC150" s="20"/>
      <c r="AD150" s="20"/>
      <c r="AE150" s="20"/>
      <c r="AF150" s="20"/>
      <c r="AG150" s="236">
        <v>1</v>
      </c>
      <c r="AH150" s="20"/>
      <c r="AI150" s="20"/>
      <c r="AJ150" s="20"/>
      <c r="AK150" s="20"/>
      <c r="AM150" s="21"/>
      <c r="AN150" s="21"/>
      <c r="AO150" s="21"/>
      <c r="AP150" s="21"/>
      <c r="AQ150" s="21"/>
      <c r="AR150" s="21"/>
      <c r="AS150" s="21"/>
      <c r="AT150" s="21"/>
      <c r="AU150" s="21"/>
      <c r="AV150" s="21"/>
      <c r="AW150" s="21"/>
      <c r="AX150" s="21"/>
      <c r="AY150" s="21"/>
      <c r="AZ150" s="48"/>
      <c r="BA150" s="48"/>
      <c r="BB150" s="48"/>
      <c r="BC150" s="48"/>
      <c r="BD150" s="48"/>
      <c r="BE150" s="48"/>
      <c r="BF150" s="48"/>
      <c r="BG150" s="48"/>
      <c r="BH150" s="48"/>
      <c r="BI150" s="48"/>
      <c r="BJ150" s="48"/>
      <c r="BK150" s="48"/>
      <c r="BL150" s="48"/>
      <c r="BM150" s="9"/>
      <c r="BN150" s="51"/>
      <c r="BO150" s="74">
        <f t="shared" si="85"/>
        <v>0</v>
      </c>
      <c r="BP150" s="51"/>
      <c r="BQ150" s="74">
        <v>6</v>
      </c>
      <c r="BR150" s="1"/>
      <c r="BS150" s="98">
        <v>2.2000000000000002</v>
      </c>
      <c r="BT150" s="98">
        <f t="shared" si="86"/>
        <v>0</v>
      </c>
    </row>
    <row r="151" spans="1:72">
      <c r="A151" s="406" t="s">
        <v>852</v>
      </c>
      <c r="B151" s="143" t="s">
        <v>830</v>
      </c>
      <c r="C151" s="238">
        <v>1</v>
      </c>
      <c r="D151" s="130">
        <f t="shared" ref="D151" si="89">SUM(H151:V151)</f>
        <v>0</v>
      </c>
      <c r="E151" s="19">
        <v>180</v>
      </c>
      <c r="F151" s="8">
        <f t="shared" si="84"/>
        <v>0</v>
      </c>
      <c r="H151" s="344"/>
      <c r="I151" s="326"/>
      <c r="J151" s="308"/>
      <c r="K151" s="327"/>
      <c r="L151" s="289"/>
      <c r="M151" s="376"/>
      <c r="N151" s="328"/>
      <c r="O151" s="379"/>
      <c r="P151" s="139"/>
      <c r="Q151" s="157"/>
      <c r="R151" s="380"/>
      <c r="S151" s="21"/>
      <c r="T151" s="21"/>
      <c r="U151" s="21"/>
      <c r="V151" s="21"/>
      <c r="X151" s="20"/>
      <c r="Y151" s="20"/>
      <c r="Z151" s="20"/>
      <c r="AA151" s="48">
        <f t="shared" ref="AA151:AA153" si="90">AH151*$D151</f>
        <v>0</v>
      </c>
      <c r="AB151" s="20"/>
      <c r="AC151" s="20"/>
      <c r="AD151" s="20"/>
      <c r="AE151" s="20"/>
      <c r="AF151" s="20"/>
      <c r="AG151" s="20"/>
      <c r="AH151" s="236">
        <v>1</v>
      </c>
      <c r="AI151" s="20"/>
      <c r="AJ151" s="20"/>
      <c r="AK151" s="20"/>
      <c r="AM151" s="21"/>
      <c r="AN151" s="21"/>
      <c r="AO151" s="21"/>
      <c r="AP151" s="21"/>
      <c r="AQ151" s="21"/>
      <c r="AR151" s="21"/>
      <c r="AS151" s="21"/>
      <c r="AT151" s="21"/>
      <c r="AU151" s="21"/>
      <c r="AV151" s="21"/>
      <c r="AW151" s="21"/>
      <c r="AX151" s="21"/>
      <c r="AY151" s="21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9"/>
      <c r="BN151" s="51"/>
      <c r="BO151" s="74">
        <f t="shared" si="85"/>
        <v>0</v>
      </c>
      <c r="BP151" s="51"/>
      <c r="BQ151" s="74">
        <v>7</v>
      </c>
      <c r="BR151" s="1"/>
      <c r="BS151" s="98">
        <v>2.9</v>
      </c>
      <c r="BT151" s="98">
        <f t="shared" si="86"/>
        <v>0</v>
      </c>
    </row>
    <row r="152" spans="1:72">
      <c r="A152" s="406" t="s">
        <v>853</v>
      </c>
      <c r="B152" s="143" t="s">
        <v>831</v>
      </c>
      <c r="C152" s="238">
        <v>1</v>
      </c>
      <c r="D152" s="130">
        <f t="shared" ref="D152:D156" si="91">SUM(H152:V152)</f>
        <v>0</v>
      </c>
      <c r="E152" s="19">
        <v>185</v>
      </c>
      <c r="F152" s="8">
        <f t="shared" si="84"/>
        <v>0</v>
      </c>
      <c r="H152" s="344"/>
      <c r="I152" s="326"/>
      <c r="J152" s="308"/>
      <c r="K152" s="327"/>
      <c r="L152" s="289"/>
      <c r="M152" s="376"/>
      <c r="N152" s="328"/>
      <c r="O152" s="379"/>
      <c r="P152" s="139"/>
      <c r="Q152" s="157"/>
      <c r="R152" s="380"/>
      <c r="S152" s="21"/>
      <c r="T152" s="21"/>
      <c r="U152" s="21"/>
      <c r="V152" s="21"/>
      <c r="X152" s="20"/>
      <c r="Y152" s="20"/>
      <c r="Z152" s="20"/>
      <c r="AA152" s="48">
        <f t="shared" si="90"/>
        <v>0</v>
      </c>
      <c r="AB152" s="20"/>
      <c r="AC152" s="20"/>
      <c r="AD152" s="20"/>
      <c r="AE152" s="20"/>
      <c r="AF152" s="20"/>
      <c r="AG152" s="20"/>
      <c r="AH152" s="236">
        <v>1</v>
      </c>
      <c r="AI152" s="20"/>
      <c r="AJ152" s="20"/>
      <c r="AK152" s="20"/>
      <c r="AM152" s="21"/>
      <c r="AN152" s="21"/>
      <c r="AO152" s="21"/>
      <c r="AP152" s="21"/>
      <c r="AQ152" s="21"/>
      <c r="AR152" s="21"/>
      <c r="AS152" s="21"/>
      <c r="AT152" s="21"/>
      <c r="AU152" s="21"/>
      <c r="AV152" s="21"/>
      <c r="AW152" s="21"/>
      <c r="AX152" s="21"/>
      <c r="AY152" s="21"/>
      <c r="AZ152" s="48"/>
      <c r="BA152" s="48"/>
      <c r="BB152" s="48"/>
      <c r="BC152" s="48"/>
      <c r="BD152" s="48"/>
      <c r="BE152" s="48"/>
      <c r="BF152" s="48"/>
      <c r="BG152" s="48"/>
      <c r="BH152" s="48"/>
      <c r="BI152" s="48"/>
      <c r="BJ152" s="48"/>
      <c r="BK152" s="48"/>
      <c r="BL152" s="48"/>
      <c r="BM152" s="9"/>
      <c r="BN152" s="51"/>
      <c r="BO152" s="74">
        <f t="shared" si="85"/>
        <v>0</v>
      </c>
      <c r="BP152" s="51"/>
      <c r="BQ152" s="74">
        <v>7</v>
      </c>
      <c r="BR152" s="1"/>
      <c r="BS152" s="98">
        <v>3.1</v>
      </c>
      <c r="BT152" s="98">
        <f t="shared" si="86"/>
        <v>0</v>
      </c>
    </row>
    <row r="153" spans="1:72">
      <c r="A153" s="406" t="s">
        <v>854</v>
      </c>
      <c r="B153" s="143" t="s">
        <v>832</v>
      </c>
      <c r="C153" s="238">
        <v>1</v>
      </c>
      <c r="D153" s="130">
        <f t="shared" si="91"/>
        <v>0</v>
      </c>
      <c r="E153" s="19">
        <v>190</v>
      </c>
      <c r="F153" s="8">
        <f t="shared" si="84"/>
        <v>0</v>
      </c>
      <c r="H153" s="344"/>
      <c r="I153" s="326"/>
      <c r="J153" s="308"/>
      <c r="K153" s="327"/>
      <c r="L153" s="289"/>
      <c r="M153" s="376"/>
      <c r="N153" s="328"/>
      <c r="O153" s="379"/>
      <c r="P153" s="139"/>
      <c r="Q153" s="157"/>
      <c r="R153" s="380"/>
      <c r="S153" s="21"/>
      <c r="T153" s="21"/>
      <c r="U153" s="21"/>
      <c r="V153" s="21"/>
      <c r="X153" s="20"/>
      <c r="Y153" s="20"/>
      <c r="Z153" s="20"/>
      <c r="AA153" s="48">
        <f t="shared" si="90"/>
        <v>0</v>
      </c>
      <c r="AB153" s="20"/>
      <c r="AC153" s="20"/>
      <c r="AD153" s="20"/>
      <c r="AE153" s="20"/>
      <c r="AF153" s="20"/>
      <c r="AG153" s="20"/>
      <c r="AH153" s="236">
        <v>1</v>
      </c>
      <c r="AI153" s="20"/>
      <c r="AJ153" s="20"/>
      <c r="AK153" s="20"/>
      <c r="AM153" s="21"/>
      <c r="AN153" s="21"/>
      <c r="AO153" s="21"/>
      <c r="AP153" s="21"/>
      <c r="AQ153" s="21"/>
      <c r="AR153" s="21"/>
      <c r="AS153" s="21"/>
      <c r="AT153" s="21"/>
      <c r="AU153" s="21"/>
      <c r="AV153" s="21"/>
      <c r="AW153" s="21"/>
      <c r="AX153" s="21"/>
      <c r="AY153" s="21"/>
      <c r="AZ153" s="48"/>
      <c r="BA153" s="48"/>
      <c r="BB153" s="48"/>
      <c r="BC153" s="48"/>
      <c r="BD153" s="48"/>
      <c r="BE153" s="48"/>
      <c r="BF153" s="48"/>
      <c r="BG153" s="48"/>
      <c r="BH153" s="48"/>
      <c r="BI153" s="48"/>
      <c r="BJ153" s="48"/>
      <c r="BK153" s="48"/>
      <c r="BL153" s="48"/>
      <c r="BM153" s="9"/>
      <c r="BN153" s="51"/>
      <c r="BO153" s="74">
        <f t="shared" si="85"/>
        <v>0</v>
      </c>
      <c r="BP153" s="51"/>
      <c r="BQ153" s="74">
        <v>7</v>
      </c>
      <c r="BR153" s="1"/>
      <c r="BS153" s="98">
        <v>3.5</v>
      </c>
      <c r="BT153" s="98">
        <f t="shared" si="86"/>
        <v>0</v>
      </c>
    </row>
    <row r="154" spans="1:72">
      <c r="A154" s="406" t="s">
        <v>858</v>
      </c>
      <c r="B154" s="143" t="s">
        <v>833</v>
      </c>
      <c r="C154" s="238">
        <v>1</v>
      </c>
      <c r="D154" s="130">
        <f t="shared" si="91"/>
        <v>0</v>
      </c>
      <c r="E154" s="19">
        <v>237.5</v>
      </c>
      <c r="F154" s="8">
        <f t="shared" si="84"/>
        <v>0</v>
      </c>
      <c r="H154" s="344"/>
      <c r="I154" s="326"/>
      <c r="J154" s="308"/>
      <c r="K154" s="327"/>
      <c r="L154" s="289"/>
      <c r="M154" s="376"/>
      <c r="N154" s="328"/>
      <c r="O154" s="379"/>
      <c r="P154" s="139"/>
      <c r="Q154" s="157"/>
      <c r="R154" s="380"/>
      <c r="S154" s="21"/>
      <c r="T154" s="21"/>
      <c r="U154" s="21"/>
      <c r="V154" s="21"/>
      <c r="X154" s="20"/>
      <c r="Y154" s="20"/>
      <c r="Z154" s="20"/>
      <c r="AA154" s="20"/>
      <c r="AB154" s="48">
        <f t="shared" ref="AB154:AB156" si="92">AI154*$D154</f>
        <v>0</v>
      </c>
      <c r="AC154" s="20"/>
      <c r="AD154" s="20"/>
      <c r="AE154" s="20"/>
      <c r="AF154" s="20"/>
      <c r="AG154" s="20"/>
      <c r="AH154" s="20"/>
      <c r="AI154" s="236">
        <v>1</v>
      </c>
      <c r="AJ154" s="20"/>
      <c r="AK154" s="20"/>
      <c r="AM154" s="21"/>
      <c r="AN154" s="21"/>
      <c r="AO154" s="21"/>
      <c r="AP154" s="21"/>
      <c r="AQ154" s="21"/>
      <c r="AR154" s="21"/>
      <c r="AS154" s="21"/>
      <c r="AT154" s="21"/>
      <c r="AU154" s="21"/>
      <c r="AV154" s="21"/>
      <c r="AW154" s="21"/>
      <c r="AX154" s="21"/>
      <c r="AY154" s="21"/>
      <c r="AZ154" s="48"/>
      <c r="BA154" s="48"/>
      <c r="BB154" s="48"/>
      <c r="BC154" s="48"/>
      <c r="BD154" s="48"/>
      <c r="BE154" s="48"/>
      <c r="BF154" s="48"/>
      <c r="BG154" s="48"/>
      <c r="BH154" s="48"/>
      <c r="BI154" s="48"/>
      <c r="BJ154" s="48"/>
      <c r="BK154" s="48"/>
      <c r="BL154" s="48"/>
      <c r="BM154" s="9"/>
      <c r="BN154" s="51"/>
      <c r="BO154" s="74">
        <f t="shared" si="85"/>
        <v>0</v>
      </c>
      <c r="BP154" s="51"/>
      <c r="BQ154" s="74">
        <v>9</v>
      </c>
      <c r="BR154" s="1"/>
      <c r="BS154" s="98">
        <v>4.7</v>
      </c>
      <c r="BT154" s="98">
        <f t="shared" si="86"/>
        <v>0</v>
      </c>
    </row>
    <row r="155" spans="1:72">
      <c r="A155" s="406" t="s">
        <v>859</v>
      </c>
      <c r="B155" s="143" t="s">
        <v>834</v>
      </c>
      <c r="C155" s="238">
        <v>1</v>
      </c>
      <c r="D155" s="130">
        <f t="shared" si="91"/>
        <v>0</v>
      </c>
      <c r="E155" s="19">
        <v>245</v>
      </c>
      <c r="F155" s="8">
        <f t="shared" si="84"/>
        <v>0</v>
      </c>
      <c r="H155" s="344"/>
      <c r="I155" s="326"/>
      <c r="J155" s="308"/>
      <c r="K155" s="327"/>
      <c r="L155" s="289"/>
      <c r="M155" s="376"/>
      <c r="N155" s="328"/>
      <c r="O155" s="379"/>
      <c r="P155" s="139"/>
      <c r="Q155" s="157"/>
      <c r="R155" s="380"/>
      <c r="S155" s="21"/>
      <c r="T155" s="21"/>
      <c r="U155" s="21"/>
      <c r="V155" s="21"/>
      <c r="X155" s="20"/>
      <c r="Y155" s="20"/>
      <c r="Z155" s="20"/>
      <c r="AA155" s="20"/>
      <c r="AB155" s="48">
        <f t="shared" si="92"/>
        <v>0</v>
      </c>
      <c r="AC155" s="20"/>
      <c r="AD155" s="20"/>
      <c r="AE155" s="20"/>
      <c r="AF155" s="20"/>
      <c r="AG155" s="20"/>
      <c r="AH155" s="20"/>
      <c r="AI155" s="236">
        <v>1</v>
      </c>
      <c r="AJ155" s="20"/>
      <c r="AK155" s="20"/>
      <c r="AM155" s="21"/>
      <c r="AN155" s="21"/>
      <c r="AO155" s="21"/>
      <c r="AP155" s="21"/>
      <c r="AQ155" s="21"/>
      <c r="AR155" s="21"/>
      <c r="AS155" s="21"/>
      <c r="AT155" s="21"/>
      <c r="AU155" s="21"/>
      <c r="AV155" s="21"/>
      <c r="AW155" s="21"/>
      <c r="AX155" s="21"/>
      <c r="AY155" s="21"/>
      <c r="AZ155" s="48"/>
      <c r="BA155" s="48"/>
      <c r="BB155" s="48"/>
      <c r="BC155" s="48"/>
      <c r="BD155" s="48"/>
      <c r="BE155" s="48"/>
      <c r="BF155" s="48"/>
      <c r="BG155" s="48"/>
      <c r="BH155" s="48"/>
      <c r="BI155" s="48"/>
      <c r="BJ155" s="48"/>
      <c r="BK155" s="48"/>
      <c r="BL155" s="48"/>
      <c r="BM155" s="9"/>
      <c r="BN155" s="51"/>
      <c r="BO155" s="74">
        <f t="shared" si="85"/>
        <v>0</v>
      </c>
      <c r="BP155" s="51"/>
      <c r="BQ155" s="74">
        <v>9</v>
      </c>
      <c r="BR155" s="1"/>
      <c r="BS155" s="98">
        <v>5.2</v>
      </c>
      <c r="BT155" s="98">
        <f t="shared" si="86"/>
        <v>0</v>
      </c>
    </row>
    <row r="156" spans="1:72">
      <c r="A156" s="406" t="s">
        <v>860</v>
      </c>
      <c r="B156" s="143" t="s">
        <v>835</v>
      </c>
      <c r="C156" s="238">
        <v>1</v>
      </c>
      <c r="D156" s="130">
        <f t="shared" si="91"/>
        <v>0</v>
      </c>
      <c r="E156" s="19">
        <v>250</v>
      </c>
      <c r="F156" s="8">
        <f t="shared" si="84"/>
        <v>0</v>
      </c>
      <c r="H156" s="344"/>
      <c r="I156" s="326"/>
      <c r="J156" s="308"/>
      <c r="K156" s="327"/>
      <c r="L156" s="289"/>
      <c r="M156" s="376"/>
      <c r="N156" s="328"/>
      <c r="O156" s="379"/>
      <c r="P156" s="139"/>
      <c r="Q156" s="157"/>
      <c r="R156" s="380"/>
      <c r="S156" s="21"/>
      <c r="T156" s="21"/>
      <c r="U156" s="21"/>
      <c r="V156" s="21"/>
      <c r="X156" s="20"/>
      <c r="Y156" s="20"/>
      <c r="Z156" s="20"/>
      <c r="AA156" s="20"/>
      <c r="AB156" s="48">
        <f t="shared" si="92"/>
        <v>0</v>
      </c>
      <c r="AC156" s="20"/>
      <c r="AD156" s="20"/>
      <c r="AE156" s="20"/>
      <c r="AF156" s="20"/>
      <c r="AG156" s="20"/>
      <c r="AH156" s="20"/>
      <c r="AI156" s="236">
        <v>1</v>
      </c>
      <c r="AJ156" s="20"/>
      <c r="AK156" s="20"/>
      <c r="AM156" s="21"/>
      <c r="AN156" s="21"/>
      <c r="AO156" s="21"/>
      <c r="AP156" s="21"/>
      <c r="AQ156" s="21"/>
      <c r="AR156" s="21"/>
      <c r="AS156" s="21"/>
      <c r="AT156" s="21"/>
      <c r="AU156" s="21"/>
      <c r="AV156" s="21"/>
      <c r="AW156" s="21"/>
      <c r="AX156" s="21"/>
      <c r="AY156" s="21"/>
      <c r="AZ156" s="48"/>
      <c r="BA156" s="48"/>
      <c r="BB156" s="48"/>
      <c r="BC156" s="48"/>
      <c r="BD156" s="48"/>
      <c r="BE156" s="48"/>
      <c r="BF156" s="48"/>
      <c r="BG156" s="48"/>
      <c r="BH156" s="48"/>
      <c r="BI156" s="48"/>
      <c r="BJ156" s="48"/>
      <c r="BK156" s="48"/>
      <c r="BL156" s="48"/>
      <c r="BM156" s="9"/>
      <c r="BN156" s="51"/>
      <c r="BO156" s="74">
        <f t="shared" si="85"/>
        <v>0</v>
      </c>
      <c r="BP156" s="51"/>
      <c r="BQ156" s="74">
        <v>9</v>
      </c>
      <c r="BR156" s="1"/>
      <c r="BS156" s="98">
        <v>5.9</v>
      </c>
      <c r="BT156" s="98">
        <f t="shared" si="86"/>
        <v>0</v>
      </c>
    </row>
    <row r="157" spans="1:72">
      <c r="A157" s="1"/>
      <c r="B157" s="1"/>
      <c r="C157" s="1"/>
      <c r="D157" s="1"/>
      <c r="E157" s="1"/>
      <c r="F157" s="129">
        <f>SUM(F148:F156)</f>
        <v>0</v>
      </c>
      <c r="G157" s="3"/>
      <c r="H157" s="141">
        <f>SUM(H148:H156)</f>
        <v>0</v>
      </c>
      <c r="I157" s="141">
        <f t="shared" ref="I157:R157" si="93">SUM(I148:I156)</f>
        <v>0</v>
      </c>
      <c r="J157" s="141">
        <f t="shared" si="93"/>
        <v>0</v>
      </c>
      <c r="K157" s="141">
        <f t="shared" si="93"/>
        <v>0</v>
      </c>
      <c r="L157" s="141">
        <f t="shared" si="93"/>
        <v>0</v>
      </c>
      <c r="M157" s="141">
        <f t="shared" si="93"/>
        <v>0</v>
      </c>
      <c r="N157" s="141">
        <f t="shared" ref="N157:O157" si="94">SUM(N148:N156)</f>
        <v>0</v>
      </c>
      <c r="O157" s="141">
        <f t="shared" si="94"/>
        <v>0</v>
      </c>
      <c r="P157" s="141">
        <f t="shared" si="93"/>
        <v>0</v>
      </c>
      <c r="Q157" s="141">
        <f t="shared" si="93"/>
        <v>0</v>
      </c>
      <c r="R157" s="141">
        <f t="shared" si="93"/>
        <v>0</v>
      </c>
      <c r="S157" s="21"/>
      <c r="T157" s="21"/>
      <c r="U157" s="21"/>
      <c r="V157" s="21"/>
      <c r="W157" s="3"/>
      <c r="X157" s="149"/>
      <c r="Y157" s="141">
        <f>SUM(Y148:Y156)</f>
        <v>0</v>
      </c>
      <c r="Z157" s="141">
        <f t="shared" ref="Z157:AB157" si="95">SUM(Z148:Z156)</f>
        <v>0</v>
      </c>
      <c r="AA157" s="141">
        <f t="shared" si="95"/>
        <v>0</v>
      </c>
      <c r="AB157" s="141">
        <f t="shared" si="95"/>
        <v>0</v>
      </c>
      <c r="AC157" s="149"/>
      <c r="AD157" s="149"/>
      <c r="AE157" s="21"/>
      <c r="AF157" s="21"/>
      <c r="AG157" s="21"/>
      <c r="AH157" s="21"/>
      <c r="AI157" s="21"/>
      <c r="AJ157" s="21"/>
      <c r="AK157" s="21"/>
      <c r="AL157" s="3"/>
      <c r="AM157" s="21"/>
      <c r="AN157" s="21"/>
      <c r="AO157" s="21"/>
      <c r="AP157" s="21"/>
      <c r="AQ157" s="21"/>
      <c r="AR157" s="21"/>
      <c r="AS157" s="21"/>
      <c r="AT157" s="21"/>
      <c r="AU157" s="21"/>
      <c r="AV157" s="21"/>
      <c r="AW157" s="21"/>
      <c r="AX157" s="21"/>
      <c r="AY157" s="21"/>
      <c r="AZ157" s="21"/>
      <c r="BA157" s="21"/>
      <c r="BB157" s="21"/>
      <c r="BC157" s="21"/>
      <c r="BD157" s="21"/>
      <c r="BE157" s="21"/>
      <c r="BF157" s="21"/>
      <c r="BG157" s="21"/>
      <c r="BH157" s="21"/>
      <c r="BI157" s="21"/>
      <c r="BJ157" s="21"/>
      <c r="BK157" s="21"/>
      <c r="BL157" s="21"/>
      <c r="BM157" s="3"/>
      <c r="BN157" s="51"/>
      <c r="BO157" s="141">
        <f t="shared" ref="BO157" si="96">SUM(BO148:BO156)</f>
        <v>0</v>
      </c>
      <c r="BP157" s="51"/>
      <c r="BQ157" s="51"/>
      <c r="BR157" s="1"/>
      <c r="BS157" s="51"/>
      <c r="BT157" s="141">
        <f t="shared" ref="BT157" si="97">SUM(BT148:BT156)</f>
        <v>0</v>
      </c>
    </row>
    <row r="158" spans="1:72">
      <c r="A158" s="251" t="s">
        <v>926</v>
      </c>
    </row>
    <row r="159" spans="1:72">
      <c r="A159" s="372" t="s">
        <v>927</v>
      </c>
      <c r="B159" s="19" t="s">
        <v>229</v>
      </c>
      <c r="C159" s="19">
        <v>1</v>
      </c>
      <c r="D159" s="107">
        <f t="shared" ref="D159:D161" si="98">SUM(H159:V159)</f>
        <v>0</v>
      </c>
      <c r="E159" s="19">
        <v>87.5</v>
      </c>
      <c r="F159" s="8">
        <f>D159*E159*(100-$D$4)/100</f>
        <v>0</v>
      </c>
      <c r="G159" s="9"/>
      <c r="H159" s="344"/>
      <c r="I159" s="326"/>
      <c r="J159" s="308"/>
      <c r="K159" s="327"/>
      <c r="L159" s="289"/>
      <c r="M159" s="376"/>
      <c r="N159" s="328"/>
      <c r="O159" s="379"/>
      <c r="P159" s="139"/>
      <c r="Q159" s="157"/>
      <c r="R159" s="380"/>
      <c r="S159" s="21"/>
      <c r="T159" s="21"/>
      <c r="U159" s="21"/>
      <c r="V159" s="21"/>
      <c r="W159" s="9"/>
      <c r="X159" s="20"/>
      <c r="Y159" s="48">
        <f t="shared" ref="Y159" si="99">AF159*$D159</f>
        <v>0</v>
      </c>
      <c r="Z159" s="148"/>
      <c r="AA159" s="148"/>
      <c r="AB159" s="148"/>
      <c r="AC159" s="148"/>
      <c r="AD159" s="148"/>
      <c r="AE159" s="20"/>
      <c r="AF159" s="48">
        <v>1</v>
      </c>
      <c r="AG159" s="21"/>
      <c r="AH159" s="21"/>
      <c r="AI159" s="21"/>
      <c r="AJ159" s="21"/>
      <c r="AK159" s="20"/>
      <c r="AL159" s="9"/>
      <c r="AM159" s="21"/>
      <c r="AN159" s="21"/>
      <c r="AO159" s="21"/>
      <c r="AP159" s="21"/>
      <c r="AQ159" s="21"/>
      <c r="AR159" s="21"/>
      <c r="AS159" s="21"/>
      <c r="AT159" s="21"/>
      <c r="AU159" s="21"/>
      <c r="AV159" s="21"/>
      <c r="AW159" s="21"/>
      <c r="AX159" s="21"/>
      <c r="AY159" s="21"/>
      <c r="AZ159" s="48"/>
      <c r="BA159" s="48"/>
      <c r="BB159" s="48"/>
      <c r="BC159" s="48"/>
      <c r="BD159" s="48"/>
      <c r="BE159" s="48"/>
      <c r="BF159" s="48"/>
      <c r="BG159" s="48"/>
      <c r="BH159" s="48"/>
      <c r="BI159" s="48"/>
      <c r="BJ159" s="48"/>
      <c r="BK159" s="48"/>
      <c r="BL159" s="48"/>
      <c r="BM159" s="9"/>
      <c r="BN159" s="51"/>
      <c r="BO159" s="74">
        <f t="shared" ref="BO159:BO162" si="100">BQ159*D159</f>
        <v>0</v>
      </c>
      <c r="BP159" s="51"/>
      <c r="BQ159" s="74">
        <v>6</v>
      </c>
      <c r="BR159" s="1"/>
      <c r="BS159" s="98">
        <v>1.9</v>
      </c>
      <c r="BT159" s="98">
        <f t="shared" ref="BT159:BT161" si="101">BS159*D159</f>
        <v>0</v>
      </c>
    </row>
    <row r="160" spans="1:72">
      <c r="A160" s="372" t="s">
        <v>844</v>
      </c>
      <c r="B160" s="230" t="s">
        <v>230</v>
      </c>
      <c r="C160" s="19">
        <v>1</v>
      </c>
      <c r="D160" s="107">
        <f t="shared" si="98"/>
        <v>0</v>
      </c>
      <c r="E160" s="19">
        <v>185</v>
      </c>
      <c r="F160" s="8">
        <f>D160*E160*(100-$D$4)/100</f>
        <v>0</v>
      </c>
      <c r="G160" s="9"/>
      <c r="H160" s="344"/>
      <c r="I160" s="326"/>
      <c r="J160" s="308"/>
      <c r="K160" s="327"/>
      <c r="L160" s="289"/>
      <c r="M160" s="376"/>
      <c r="N160" s="328"/>
      <c r="O160" s="379"/>
      <c r="P160" s="139"/>
      <c r="Q160" s="157"/>
      <c r="R160" s="380"/>
      <c r="S160" s="21"/>
      <c r="T160" s="21"/>
      <c r="U160" s="21"/>
      <c r="V160" s="21"/>
      <c r="W160" s="9"/>
      <c r="X160" s="20"/>
      <c r="Y160" s="20"/>
      <c r="Z160" s="48">
        <f t="shared" ref="Z160" si="102">AG160*$D160</f>
        <v>0</v>
      </c>
      <c r="AA160" s="148"/>
      <c r="AB160" s="148"/>
      <c r="AC160" s="148"/>
      <c r="AD160" s="148"/>
      <c r="AE160" s="20"/>
      <c r="AF160" s="20"/>
      <c r="AG160" s="48">
        <v>1</v>
      </c>
      <c r="AH160" s="21"/>
      <c r="AI160" s="21"/>
      <c r="AJ160" s="21"/>
      <c r="AK160" s="20"/>
      <c r="AL160" s="9"/>
      <c r="AM160" s="21"/>
      <c r="AN160" s="21"/>
      <c r="AO160" s="21"/>
      <c r="AP160" s="21"/>
      <c r="AQ160" s="21"/>
      <c r="AR160" s="21"/>
      <c r="AS160" s="21"/>
      <c r="AT160" s="21"/>
      <c r="AU160" s="21"/>
      <c r="AV160" s="21"/>
      <c r="AW160" s="21"/>
      <c r="AX160" s="21"/>
      <c r="AY160" s="21"/>
      <c r="AZ160" s="48"/>
      <c r="BA160" s="48"/>
      <c r="BB160" s="48"/>
      <c r="BC160" s="48"/>
      <c r="BD160" s="48"/>
      <c r="BE160" s="48"/>
      <c r="BF160" s="48"/>
      <c r="BG160" s="48"/>
      <c r="BH160" s="48"/>
      <c r="BI160" s="48"/>
      <c r="BJ160" s="48"/>
      <c r="BK160" s="48"/>
      <c r="BL160" s="48"/>
      <c r="BM160" s="9"/>
      <c r="BN160" s="51"/>
      <c r="BO160" s="74">
        <f t="shared" si="100"/>
        <v>0</v>
      </c>
      <c r="BP160" s="51"/>
      <c r="BQ160" s="74">
        <v>7</v>
      </c>
      <c r="BR160" s="1"/>
      <c r="BS160" s="98">
        <v>5</v>
      </c>
      <c r="BT160" s="98">
        <f t="shared" si="101"/>
        <v>0</v>
      </c>
    </row>
    <row r="161" spans="1:72">
      <c r="A161" s="372" t="s">
        <v>928</v>
      </c>
      <c r="B161" s="230" t="s">
        <v>232</v>
      </c>
      <c r="C161" s="19">
        <v>1</v>
      </c>
      <c r="D161" s="107">
        <f t="shared" si="98"/>
        <v>0</v>
      </c>
      <c r="E161" s="19">
        <v>282.5</v>
      </c>
      <c r="F161" s="8">
        <f>D161*E161*(100-$D$4)/100</f>
        <v>0</v>
      </c>
      <c r="G161" s="9"/>
      <c r="H161" s="344"/>
      <c r="I161" s="326"/>
      <c r="J161" s="308"/>
      <c r="K161" s="327"/>
      <c r="L161" s="289"/>
      <c r="M161" s="376"/>
      <c r="N161" s="328"/>
      <c r="O161" s="379"/>
      <c r="P161" s="139"/>
      <c r="Q161" s="157"/>
      <c r="R161" s="380"/>
      <c r="S161" s="21"/>
      <c r="T161" s="21"/>
      <c r="U161" s="21"/>
      <c r="V161" s="21"/>
      <c r="W161" s="9"/>
      <c r="X161" s="20"/>
      <c r="Y161" s="20"/>
      <c r="Z161" s="20"/>
      <c r="AA161" s="48">
        <f t="shared" ref="AA161" si="103">AH161*$D161</f>
        <v>0</v>
      </c>
      <c r="AB161" s="148"/>
      <c r="AC161" s="148"/>
      <c r="AD161" s="148"/>
      <c r="AE161" s="20"/>
      <c r="AF161" s="20"/>
      <c r="AG161" s="20"/>
      <c r="AH161" s="48">
        <v>1</v>
      </c>
      <c r="AI161" s="21"/>
      <c r="AJ161" s="21"/>
      <c r="AK161" s="20"/>
      <c r="AL161" s="9"/>
      <c r="AM161" s="21"/>
      <c r="AN161" s="21"/>
      <c r="AO161" s="21"/>
      <c r="AP161" s="21"/>
      <c r="AQ161" s="21"/>
      <c r="AR161" s="21"/>
      <c r="AS161" s="21"/>
      <c r="AT161" s="21"/>
      <c r="AU161" s="21"/>
      <c r="AV161" s="21"/>
      <c r="AW161" s="21"/>
      <c r="AX161" s="21"/>
      <c r="AY161" s="21"/>
      <c r="AZ161" s="48"/>
      <c r="BA161" s="48"/>
      <c r="BB161" s="48"/>
      <c r="BC161" s="48"/>
      <c r="BD161" s="48"/>
      <c r="BE161" s="48"/>
      <c r="BF161" s="48"/>
      <c r="BG161" s="48"/>
      <c r="BH161" s="48"/>
      <c r="BI161" s="48"/>
      <c r="BJ161" s="48"/>
      <c r="BK161" s="48"/>
      <c r="BL161" s="48"/>
      <c r="BM161" s="9"/>
      <c r="BN161" s="51"/>
      <c r="BO161" s="74">
        <f t="shared" si="100"/>
        <v>0</v>
      </c>
      <c r="BP161" s="51"/>
      <c r="BQ161" s="74">
        <v>10</v>
      </c>
      <c r="BR161" s="1"/>
      <c r="BS161" s="98">
        <v>7.7</v>
      </c>
      <c r="BT161" s="98">
        <f t="shared" si="101"/>
        <v>0</v>
      </c>
    </row>
    <row r="162" spans="1:72">
      <c r="A162" s="372" t="s">
        <v>929</v>
      </c>
      <c r="B162" s="143" t="s">
        <v>930</v>
      </c>
      <c r="C162" s="238">
        <v>1</v>
      </c>
      <c r="D162" s="130">
        <f t="shared" ref="D162" si="104">SUM(H162:V162)</f>
        <v>0</v>
      </c>
      <c r="E162" s="19">
        <v>505</v>
      </c>
      <c r="F162" s="8">
        <f>D162*E162*(100-$D$4)/100</f>
        <v>0</v>
      </c>
      <c r="H162" s="344"/>
      <c r="I162" s="326"/>
      <c r="J162" s="308"/>
      <c r="K162" s="327"/>
      <c r="L162" s="289"/>
      <c r="M162" s="376"/>
      <c r="N162" s="328"/>
      <c r="O162" s="379"/>
      <c r="P162" s="139"/>
      <c r="Q162" s="157"/>
      <c r="R162" s="380"/>
      <c r="S162" s="21"/>
      <c r="T162" s="21"/>
      <c r="U162" s="21"/>
      <c r="V162" s="21"/>
      <c r="X162" s="20"/>
      <c r="Y162" s="20"/>
      <c r="Z162" s="20"/>
      <c r="AA162" s="20"/>
      <c r="AB162" s="48">
        <f>AI162*$D162</f>
        <v>0</v>
      </c>
      <c r="AC162" s="20"/>
      <c r="AD162" s="20"/>
      <c r="AE162" s="20"/>
      <c r="AF162" s="20"/>
      <c r="AG162" s="20"/>
      <c r="AH162" s="20"/>
      <c r="AI162" s="236">
        <v>1</v>
      </c>
      <c r="AJ162" s="20"/>
      <c r="AK162" s="20"/>
      <c r="AM162" s="21"/>
      <c r="AN162" s="21"/>
      <c r="AO162" s="21"/>
      <c r="AP162" s="21"/>
      <c r="AQ162" s="21"/>
      <c r="AR162" s="21"/>
      <c r="AS162" s="21"/>
      <c r="AT162" s="21"/>
      <c r="AU162" s="21"/>
      <c r="AV162" s="21"/>
      <c r="AW162" s="21"/>
      <c r="AX162" s="21"/>
      <c r="AY162" s="21"/>
      <c r="AZ162" s="48"/>
      <c r="BA162" s="48"/>
      <c r="BB162" s="48"/>
      <c r="BC162" s="48"/>
      <c r="BD162" s="48"/>
      <c r="BE162" s="48"/>
      <c r="BF162" s="48"/>
      <c r="BG162" s="48"/>
      <c r="BH162" s="48"/>
      <c r="BI162" s="48"/>
      <c r="BJ162" s="48"/>
      <c r="BK162" s="48"/>
      <c r="BL162" s="48"/>
      <c r="BM162" s="9"/>
      <c r="BN162" s="51"/>
      <c r="BO162" s="74">
        <f t="shared" si="100"/>
        <v>0</v>
      </c>
      <c r="BP162" s="51"/>
      <c r="BQ162" s="74">
        <v>14</v>
      </c>
      <c r="BR162" s="1"/>
      <c r="BS162" s="98">
        <v>16.8</v>
      </c>
      <c r="BT162" s="98">
        <f t="shared" ref="BT162" si="105">BS162*D162</f>
        <v>0</v>
      </c>
    </row>
    <row r="163" spans="1:72">
      <c r="A163" s="155"/>
      <c r="B163" s="1"/>
      <c r="C163" s="1"/>
      <c r="D163" s="1"/>
      <c r="E163" s="1"/>
      <c r="F163" s="129">
        <f>SUM(F159:F162)</f>
        <v>0</v>
      </c>
      <c r="G163" s="3"/>
      <c r="H163" s="141">
        <f>SUM(H159:H162)</f>
        <v>0</v>
      </c>
      <c r="I163" s="141">
        <f t="shared" ref="I163:R163" si="106">SUM(I159:I162)</f>
        <v>0</v>
      </c>
      <c r="J163" s="141">
        <f t="shared" si="106"/>
        <v>0</v>
      </c>
      <c r="K163" s="141">
        <f t="shared" si="106"/>
        <v>0</v>
      </c>
      <c r="L163" s="141">
        <f t="shared" si="106"/>
        <v>0</v>
      </c>
      <c r="M163" s="141">
        <f t="shared" si="106"/>
        <v>0</v>
      </c>
      <c r="N163" s="141">
        <f t="shared" si="106"/>
        <v>0</v>
      </c>
      <c r="O163" s="141">
        <f t="shared" si="106"/>
        <v>0</v>
      </c>
      <c r="P163" s="141">
        <f t="shared" si="106"/>
        <v>0</v>
      </c>
      <c r="Q163" s="141">
        <f t="shared" si="106"/>
        <v>0</v>
      </c>
      <c r="R163" s="141">
        <f t="shared" si="106"/>
        <v>0</v>
      </c>
      <c r="S163" s="21"/>
      <c r="T163" s="21"/>
      <c r="U163" s="21"/>
      <c r="V163" s="21"/>
      <c r="W163" s="3"/>
      <c r="X163" s="149"/>
      <c r="Y163" s="141">
        <f>SUM(Y159:Y162)</f>
        <v>0</v>
      </c>
      <c r="Z163" s="141">
        <f t="shared" ref="Z163:AB163" si="107">SUM(Z159:Z162)</f>
        <v>0</v>
      </c>
      <c r="AA163" s="141">
        <f t="shared" si="107"/>
        <v>0</v>
      </c>
      <c r="AB163" s="141">
        <f t="shared" si="107"/>
        <v>0</v>
      </c>
      <c r="AC163" s="149"/>
      <c r="AD163" s="149"/>
      <c r="AE163" s="21"/>
      <c r="AF163" s="21"/>
      <c r="AG163" s="21"/>
      <c r="AH163" s="21"/>
      <c r="AI163" s="21"/>
      <c r="AJ163" s="21"/>
      <c r="AK163" s="21"/>
      <c r="AL163" s="3"/>
      <c r="AM163" s="21"/>
      <c r="AN163" s="21"/>
      <c r="AO163" s="21"/>
      <c r="AP163" s="21"/>
      <c r="AQ163" s="21"/>
      <c r="AR163" s="21"/>
      <c r="AS163" s="21"/>
      <c r="AT163" s="21"/>
      <c r="AU163" s="21"/>
      <c r="AV163" s="21"/>
      <c r="AW163" s="21"/>
      <c r="AX163" s="21"/>
      <c r="AY163" s="21"/>
      <c r="AZ163" s="21"/>
      <c r="BA163" s="21"/>
      <c r="BB163" s="21"/>
      <c r="BC163" s="21"/>
      <c r="BD163" s="21"/>
      <c r="BE163" s="21"/>
      <c r="BF163" s="21"/>
      <c r="BG163" s="21"/>
      <c r="BH163" s="21"/>
      <c r="BI163" s="21"/>
      <c r="BJ163" s="21"/>
      <c r="BK163" s="21"/>
      <c r="BL163" s="21"/>
      <c r="BM163" s="3"/>
      <c r="BN163" s="51"/>
      <c r="BO163" s="7">
        <f>SUM(BO159:BO162)</f>
        <v>0</v>
      </c>
      <c r="BP163" s="51"/>
      <c r="BQ163" s="51"/>
      <c r="BR163" s="1"/>
      <c r="BS163" s="51"/>
      <c r="BT163" s="99">
        <f>SUM(BT159:BT162)</f>
        <v>0</v>
      </c>
    </row>
    <row r="164" spans="1:72">
      <c r="A164" s="251" t="s">
        <v>1014</v>
      </c>
    </row>
    <row r="165" spans="1:72">
      <c r="A165" s="372" t="s">
        <v>844</v>
      </c>
      <c r="B165" s="19" t="s">
        <v>1066</v>
      </c>
      <c r="C165" s="19">
        <v>1</v>
      </c>
      <c r="D165" s="107">
        <f>SUM(H165:V165)</f>
        <v>0</v>
      </c>
      <c r="E165" s="19">
        <v>142.5</v>
      </c>
      <c r="F165" s="8">
        <f>D165*E165*(100-$D$4)/100</f>
        <v>0</v>
      </c>
      <c r="G165" s="9"/>
      <c r="H165" s="344"/>
      <c r="I165" s="326"/>
      <c r="J165" s="308"/>
      <c r="K165" s="327"/>
      <c r="L165" s="289"/>
      <c r="M165" s="376"/>
      <c r="N165" s="328"/>
      <c r="O165" s="379"/>
      <c r="P165" s="139"/>
      <c r="Q165" s="157"/>
      <c r="R165" s="380"/>
      <c r="S165" s="21"/>
      <c r="T165" s="21"/>
      <c r="U165" s="21"/>
      <c r="V165" s="21"/>
      <c r="W165" s="9"/>
      <c r="X165" s="20"/>
      <c r="Y165" s="20"/>
      <c r="Z165" s="48">
        <f t="shared" ref="Z165" si="108">AG165*$D165</f>
        <v>0</v>
      </c>
      <c r="AA165" s="148"/>
      <c r="AB165" s="148"/>
      <c r="AC165" s="148"/>
      <c r="AD165" s="148"/>
      <c r="AE165" s="20"/>
      <c r="AF165" s="20"/>
      <c r="AG165" s="48">
        <v>1</v>
      </c>
      <c r="AH165" s="21"/>
      <c r="AI165" s="21"/>
      <c r="AJ165" s="21"/>
      <c r="AK165" s="20"/>
      <c r="AL165" s="9"/>
      <c r="AM165" s="21"/>
      <c r="AN165" s="21"/>
      <c r="AO165" s="21"/>
      <c r="AP165" s="21"/>
      <c r="AQ165" s="21"/>
      <c r="AR165" s="21"/>
      <c r="AS165" s="21"/>
      <c r="AT165" s="21"/>
      <c r="AU165" s="21"/>
      <c r="AV165" s="21"/>
      <c r="AW165" s="21"/>
      <c r="AX165" s="21"/>
      <c r="AY165" s="21"/>
      <c r="AZ165" s="48"/>
      <c r="BA165" s="48"/>
      <c r="BB165" s="48"/>
      <c r="BC165" s="48"/>
      <c r="BD165" s="48"/>
      <c r="BE165" s="48"/>
      <c r="BF165" s="48"/>
      <c r="BG165" s="48"/>
      <c r="BH165" s="48"/>
      <c r="BI165" s="48"/>
      <c r="BJ165" s="48"/>
      <c r="BK165" s="48"/>
      <c r="BL165" s="48"/>
      <c r="BM165" s="9"/>
      <c r="BN165" s="51"/>
      <c r="BO165" s="74">
        <f t="shared" ref="BO165:BO168" si="109">BQ165*D165</f>
        <v>0</v>
      </c>
      <c r="BP165" s="51"/>
      <c r="BQ165" s="74">
        <v>5</v>
      </c>
      <c r="BR165" s="1"/>
      <c r="BS165" s="98">
        <v>1.5</v>
      </c>
      <c r="BT165" s="98">
        <f t="shared" ref="BT165:BT168" si="110">BS165*D165</f>
        <v>0</v>
      </c>
    </row>
    <row r="166" spans="1:72">
      <c r="A166" s="372" t="s">
        <v>928</v>
      </c>
      <c r="B166" s="230" t="s">
        <v>1067</v>
      </c>
      <c r="C166" s="19">
        <v>1</v>
      </c>
      <c r="D166" s="107">
        <f t="shared" ref="D165:D167" si="111">SUM(H166:V166)</f>
        <v>0</v>
      </c>
      <c r="E166" s="19">
        <v>245</v>
      </c>
      <c r="F166" s="8">
        <f>D166*E166*(100-$D$4)/100</f>
        <v>0</v>
      </c>
      <c r="G166" s="9"/>
      <c r="H166" s="344"/>
      <c r="I166" s="326"/>
      <c r="J166" s="308"/>
      <c r="K166" s="327"/>
      <c r="L166" s="289"/>
      <c r="M166" s="376"/>
      <c r="N166" s="328"/>
      <c r="O166" s="379"/>
      <c r="P166" s="139"/>
      <c r="Q166" s="157"/>
      <c r="R166" s="380"/>
      <c r="S166" s="21"/>
      <c r="T166" s="21"/>
      <c r="U166" s="21"/>
      <c r="V166" s="21"/>
      <c r="W166" s="9"/>
      <c r="X166" s="20"/>
      <c r="Y166" s="20"/>
      <c r="Z166" s="20"/>
      <c r="AA166" s="48">
        <f t="shared" ref="AA166" si="112">AH166*$D166</f>
        <v>0</v>
      </c>
      <c r="AB166" s="148"/>
      <c r="AC166" s="148"/>
      <c r="AD166" s="148"/>
      <c r="AE166" s="20"/>
      <c r="AF166" s="20"/>
      <c r="AG166" s="20"/>
      <c r="AH166" s="48">
        <v>1</v>
      </c>
      <c r="AI166" s="21"/>
      <c r="AJ166" s="21"/>
      <c r="AK166" s="20"/>
      <c r="AL166" s="9"/>
      <c r="AM166" s="21"/>
      <c r="AN166" s="21"/>
      <c r="AO166" s="21"/>
      <c r="AP166" s="21"/>
      <c r="AQ166" s="21"/>
      <c r="AR166" s="21"/>
      <c r="AS166" s="21"/>
      <c r="AT166" s="21"/>
      <c r="AU166" s="21"/>
      <c r="AV166" s="21"/>
      <c r="AW166" s="21"/>
      <c r="AX166" s="21"/>
      <c r="AY166" s="21"/>
      <c r="AZ166" s="48"/>
      <c r="BA166" s="48"/>
      <c r="BB166" s="48"/>
      <c r="BC166" s="48"/>
      <c r="BD166" s="48"/>
      <c r="BE166" s="48"/>
      <c r="BF166" s="48"/>
      <c r="BG166" s="48"/>
      <c r="BH166" s="48"/>
      <c r="BI166" s="48"/>
      <c r="BJ166" s="48"/>
      <c r="BK166" s="48"/>
      <c r="BL166" s="48"/>
      <c r="BM166" s="9"/>
      <c r="BN166" s="51"/>
      <c r="BO166" s="74">
        <f t="shared" si="109"/>
        <v>0</v>
      </c>
      <c r="BP166" s="51"/>
      <c r="BQ166" s="74">
        <v>5</v>
      </c>
      <c r="BR166" s="1"/>
      <c r="BS166" s="98">
        <v>4.5</v>
      </c>
      <c r="BT166" s="98">
        <f t="shared" si="110"/>
        <v>0</v>
      </c>
    </row>
    <row r="167" spans="1:72">
      <c r="A167" s="372" t="s">
        <v>929</v>
      </c>
      <c r="B167" s="230" t="s">
        <v>1068</v>
      </c>
      <c r="C167" s="19">
        <v>1</v>
      </c>
      <c r="D167" s="107">
        <f t="shared" si="111"/>
        <v>0</v>
      </c>
      <c r="E167" s="19">
        <v>327.5</v>
      </c>
      <c r="F167" s="8">
        <f>D167*E167*(100-$D$4)/100</f>
        <v>0</v>
      </c>
      <c r="G167" s="9"/>
      <c r="H167" s="344"/>
      <c r="I167" s="326"/>
      <c r="J167" s="308"/>
      <c r="K167" s="327"/>
      <c r="L167" s="289"/>
      <c r="M167" s="376"/>
      <c r="N167" s="328"/>
      <c r="O167" s="379"/>
      <c r="P167" s="139"/>
      <c r="Q167" s="157"/>
      <c r="R167" s="380"/>
      <c r="S167" s="21"/>
      <c r="T167" s="21"/>
      <c r="U167" s="21"/>
      <c r="V167" s="21"/>
      <c r="W167" s="9"/>
      <c r="X167" s="20"/>
      <c r="Y167" s="20"/>
      <c r="Z167" s="20"/>
      <c r="AA167" s="20"/>
      <c r="AB167" s="48">
        <f t="shared" ref="AB167" si="113">AI167*$D167</f>
        <v>0</v>
      </c>
      <c r="AC167" s="148"/>
      <c r="AD167" s="148"/>
      <c r="AE167" s="20"/>
      <c r="AF167" s="20"/>
      <c r="AG167" s="20"/>
      <c r="AH167" s="20"/>
      <c r="AI167" s="48">
        <v>1</v>
      </c>
      <c r="AJ167" s="21"/>
      <c r="AK167" s="20"/>
      <c r="AL167" s="9"/>
      <c r="AM167" s="21"/>
      <c r="AN167" s="21"/>
      <c r="AO167" s="21"/>
      <c r="AP167" s="21"/>
      <c r="AQ167" s="21"/>
      <c r="AR167" s="21"/>
      <c r="AS167" s="21"/>
      <c r="AT167" s="21"/>
      <c r="AU167" s="21"/>
      <c r="AV167" s="21"/>
      <c r="AW167" s="21"/>
      <c r="AX167" s="21"/>
      <c r="AY167" s="21"/>
      <c r="AZ167" s="48"/>
      <c r="BA167" s="48"/>
      <c r="BB167" s="48"/>
      <c r="BC167" s="48"/>
      <c r="BD167" s="48"/>
      <c r="BE167" s="48"/>
      <c r="BF167" s="48"/>
      <c r="BG167" s="48"/>
      <c r="BH167" s="48"/>
      <c r="BI167" s="48"/>
      <c r="BJ167" s="48"/>
      <c r="BK167" s="48"/>
      <c r="BL167" s="48"/>
      <c r="BM167" s="9"/>
      <c r="BN167" s="51"/>
      <c r="BO167" s="74">
        <f t="shared" si="109"/>
        <v>0</v>
      </c>
      <c r="BP167" s="51"/>
      <c r="BQ167" s="74">
        <v>5</v>
      </c>
      <c r="BR167" s="1"/>
      <c r="BS167" s="98">
        <v>7.5</v>
      </c>
      <c r="BT167" s="98">
        <f t="shared" si="110"/>
        <v>0</v>
      </c>
    </row>
    <row r="168" spans="1:72">
      <c r="A168" s="372" t="s">
        <v>1065</v>
      </c>
      <c r="B168" s="143" t="s">
        <v>1069</v>
      </c>
      <c r="C168" s="238">
        <v>1</v>
      </c>
      <c r="D168" s="130">
        <f t="shared" ref="D168" si="114">SUM(H168:V168)</f>
        <v>0</v>
      </c>
      <c r="E168" s="19">
        <v>497.5</v>
      </c>
      <c r="F168" s="8">
        <f>D168*E168*(100-$D$4)/100</f>
        <v>0</v>
      </c>
      <c r="H168" s="344"/>
      <c r="I168" s="326"/>
      <c r="J168" s="308"/>
      <c r="K168" s="327"/>
      <c r="L168" s="289"/>
      <c r="M168" s="376"/>
      <c r="N168" s="328"/>
      <c r="O168" s="379"/>
      <c r="P168" s="139"/>
      <c r="Q168" s="157"/>
      <c r="R168" s="380"/>
      <c r="S168" s="21"/>
      <c r="T168" s="21"/>
      <c r="U168" s="21"/>
      <c r="V168" s="21"/>
      <c r="X168" s="20"/>
      <c r="Y168" s="20"/>
      <c r="Z168" s="20"/>
      <c r="AA168" s="20"/>
      <c r="AB168" s="20"/>
      <c r="AC168" s="48">
        <f>AJ168*$D168</f>
        <v>0</v>
      </c>
      <c r="AD168" s="20"/>
      <c r="AE168" s="20"/>
      <c r="AF168" s="20"/>
      <c r="AG168" s="20"/>
      <c r="AH168" s="20"/>
      <c r="AI168" s="20"/>
      <c r="AJ168" s="236">
        <v>1</v>
      </c>
      <c r="AK168" s="20"/>
      <c r="AM168" s="21"/>
      <c r="AN168" s="21"/>
      <c r="AO168" s="21"/>
      <c r="AP168" s="21"/>
      <c r="AQ168" s="21"/>
      <c r="AR168" s="21"/>
      <c r="AS168" s="21"/>
      <c r="AT168" s="21"/>
      <c r="AU168" s="21"/>
      <c r="AV168" s="21"/>
      <c r="AW168" s="21"/>
      <c r="AX168" s="21"/>
      <c r="AY168" s="21"/>
      <c r="AZ168" s="48"/>
      <c r="BA168" s="48"/>
      <c r="BB168" s="48"/>
      <c r="BC168" s="48"/>
      <c r="BD168" s="48"/>
      <c r="BE168" s="48"/>
      <c r="BF168" s="48"/>
      <c r="BG168" s="48"/>
      <c r="BH168" s="48"/>
      <c r="BI168" s="48"/>
      <c r="BJ168" s="48"/>
      <c r="BK168" s="48"/>
      <c r="BL168" s="48"/>
      <c r="BM168" s="9"/>
      <c r="BN168" s="51"/>
      <c r="BO168" s="74">
        <f t="shared" si="109"/>
        <v>0</v>
      </c>
      <c r="BP168" s="51"/>
      <c r="BQ168" s="74">
        <v>5</v>
      </c>
      <c r="BR168" s="1"/>
      <c r="BS168" s="98">
        <v>14.5</v>
      </c>
      <c r="BT168" s="98">
        <f t="shared" si="110"/>
        <v>0</v>
      </c>
    </row>
    <row r="169" spans="1:72">
      <c r="A169" s="155"/>
      <c r="B169" s="1"/>
      <c r="C169" s="1"/>
      <c r="D169" s="1"/>
      <c r="E169" s="1"/>
      <c r="F169" s="129">
        <f>SUM(F165:F168)</f>
        <v>0</v>
      </c>
      <c r="G169" s="3"/>
      <c r="H169" s="141">
        <f>SUM(H165:H168)</f>
        <v>0</v>
      </c>
      <c r="I169" s="141">
        <f t="shared" ref="I169:R169" si="115">SUM(I165:I168)</f>
        <v>0</v>
      </c>
      <c r="J169" s="141">
        <f t="shared" si="115"/>
        <v>0</v>
      </c>
      <c r="K169" s="141">
        <f t="shared" si="115"/>
        <v>0</v>
      </c>
      <c r="L169" s="141">
        <f t="shared" si="115"/>
        <v>0</v>
      </c>
      <c r="M169" s="141">
        <f t="shared" si="115"/>
        <v>0</v>
      </c>
      <c r="N169" s="141">
        <f t="shared" si="115"/>
        <v>0</v>
      </c>
      <c r="O169" s="141">
        <f>SUM(O165:O168)</f>
        <v>0</v>
      </c>
      <c r="P169" s="141">
        <f t="shared" si="115"/>
        <v>0</v>
      </c>
      <c r="Q169" s="141">
        <f t="shared" si="115"/>
        <v>0</v>
      </c>
      <c r="R169" s="141">
        <f t="shared" si="115"/>
        <v>0</v>
      </c>
      <c r="S169" s="21"/>
      <c r="T169" s="21"/>
      <c r="U169" s="21"/>
      <c r="V169" s="21"/>
      <c r="W169" s="3"/>
      <c r="X169" s="149"/>
      <c r="Y169" s="149"/>
      <c r="Z169" s="141">
        <f>SUM(Z165:Z168)</f>
        <v>0</v>
      </c>
      <c r="AA169" s="141">
        <f t="shared" ref="AA169:AC169" si="116">SUM(AA165:AA168)</f>
        <v>0</v>
      </c>
      <c r="AB169" s="141">
        <f t="shared" si="116"/>
        <v>0</v>
      </c>
      <c r="AC169" s="141">
        <f t="shared" si="116"/>
        <v>0</v>
      </c>
      <c r="AD169" s="149"/>
      <c r="AE169" s="21"/>
      <c r="AF169" s="21"/>
      <c r="AG169" s="21"/>
      <c r="AH169" s="21"/>
      <c r="AI169" s="21"/>
      <c r="AJ169" s="21"/>
      <c r="AK169" s="21"/>
      <c r="AL169" s="3"/>
      <c r="AM169" s="21"/>
      <c r="AN169" s="21"/>
      <c r="AO169" s="21"/>
      <c r="AP169" s="21"/>
      <c r="AQ169" s="21"/>
      <c r="AR169" s="21"/>
      <c r="AS169" s="21"/>
      <c r="AT169" s="21"/>
      <c r="AU169" s="21"/>
      <c r="AV169" s="21"/>
      <c r="AW169" s="21"/>
      <c r="AX169" s="21"/>
      <c r="AY169" s="21"/>
      <c r="AZ169" s="21"/>
      <c r="BA169" s="21"/>
      <c r="BB169" s="21"/>
      <c r="BC169" s="21"/>
      <c r="BD169" s="21"/>
      <c r="BE169" s="21"/>
      <c r="BF169" s="21"/>
      <c r="BG169" s="21"/>
      <c r="BH169" s="21"/>
      <c r="BI169" s="21"/>
      <c r="BJ169" s="21"/>
      <c r="BK169" s="21"/>
      <c r="BL169" s="21"/>
      <c r="BM169" s="3"/>
      <c r="BN169" s="51"/>
      <c r="BO169" s="7">
        <f>SUM(BO165:BO168)</f>
        <v>0</v>
      </c>
      <c r="BP169" s="51"/>
      <c r="BQ169" s="51"/>
      <c r="BR169" s="1"/>
      <c r="BS169" s="51"/>
      <c r="BT169" s="99">
        <f>SUM(BT165:BT168)</f>
        <v>0</v>
      </c>
    </row>
    <row r="170" spans="1:72">
      <c r="A170" s="251" t="s">
        <v>1015</v>
      </c>
    </row>
    <row r="171" spans="1:72">
      <c r="A171" s="372" t="s">
        <v>1016</v>
      </c>
      <c r="B171" s="19" t="s">
        <v>1070</v>
      </c>
      <c r="C171" s="19">
        <v>1</v>
      </c>
      <c r="D171" s="107">
        <f t="shared" ref="D171" si="117">SUM(H171:V171)</f>
        <v>0</v>
      </c>
      <c r="E171" s="19">
        <v>130</v>
      </c>
      <c r="F171" s="8">
        <f t="shared" ref="F171:F176" si="118">D171*E171*(100-$D$4)/100</f>
        <v>0</v>
      </c>
      <c r="G171" s="9"/>
      <c r="H171" s="344"/>
      <c r="I171" s="326"/>
      <c r="J171" s="308"/>
      <c r="K171" s="327"/>
      <c r="L171" s="289"/>
      <c r="M171" s="376"/>
      <c r="N171" s="328"/>
      <c r="O171" s="379"/>
      <c r="P171" s="139"/>
      <c r="Q171" s="157"/>
      <c r="R171" s="380"/>
      <c r="S171" s="21"/>
      <c r="T171" s="21"/>
      <c r="U171" s="21"/>
      <c r="V171" s="21"/>
      <c r="W171" s="9"/>
      <c r="X171" s="20"/>
      <c r="Y171" s="20"/>
      <c r="Z171" s="20"/>
      <c r="AA171" s="48">
        <f>AH171*$D171</f>
        <v>0</v>
      </c>
      <c r="AB171" s="148"/>
      <c r="AC171" s="148"/>
      <c r="AD171" s="148"/>
      <c r="AE171" s="20"/>
      <c r="AF171" s="20"/>
      <c r="AG171" s="20"/>
      <c r="AH171" s="48">
        <v>1</v>
      </c>
      <c r="AI171" s="20"/>
      <c r="AJ171" s="21"/>
      <c r="AK171" s="20"/>
      <c r="AL171" s="9"/>
      <c r="AM171" s="21"/>
      <c r="AN171" s="21"/>
      <c r="AO171" s="21"/>
      <c r="AP171" s="21"/>
      <c r="AQ171" s="21"/>
      <c r="AR171" s="21"/>
      <c r="AS171" s="21"/>
      <c r="AT171" s="21"/>
      <c r="AU171" s="21"/>
      <c r="AV171" s="21"/>
      <c r="AW171" s="21"/>
      <c r="AX171" s="21"/>
      <c r="AY171" s="21"/>
      <c r="AZ171" s="48"/>
      <c r="BA171" s="48"/>
      <c r="BB171" s="48"/>
      <c r="BC171" s="48"/>
      <c r="BD171" s="48"/>
      <c r="BE171" s="48"/>
      <c r="BF171" s="48"/>
      <c r="BG171" s="48"/>
      <c r="BH171" s="48"/>
      <c r="BI171" s="48"/>
      <c r="BJ171" s="48"/>
      <c r="BK171" s="48"/>
      <c r="BL171" s="48"/>
      <c r="BM171" s="9"/>
      <c r="BN171" s="51"/>
      <c r="BO171" s="74">
        <f t="shared" ref="BO171:BO176" si="119">BQ171*D171</f>
        <v>0</v>
      </c>
      <c r="BP171" s="51"/>
      <c r="BQ171" s="74">
        <v>5</v>
      </c>
      <c r="BR171" s="1"/>
      <c r="BS171" s="98">
        <v>1.5</v>
      </c>
      <c r="BT171" s="98">
        <f t="shared" ref="BT171:BT176" si="120">BS171*D171</f>
        <v>0</v>
      </c>
    </row>
    <row r="172" spans="1:72">
      <c r="A172" s="372" t="s">
        <v>1017</v>
      </c>
      <c r="B172" s="230" t="s">
        <v>1070</v>
      </c>
      <c r="C172" s="19">
        <v>1</v>
      </c>
      <c r="D172" s="107">
        <f t="shared" ref="D172:D176" si="121">SUM(H172:V172)</f>
        <v>0</v>
      </c>
      <c r="E172" s="19">
        <v>130</v>
      </c>
      <c r="F172" s="8">
        <f t="shared" si="118"/>
        <v>0</v>
      </c>
      <c r="G172" s="9"/>
      <c r="H172" s="344"/>
      <c r="I172" s="326"/>
      <c r="J172" s="308"/>
      <c r="K172" s="327"/>
      <c r="L172" s="289"/>
      <c r="M172" s="376"/>
      <c r="N172" s="328"/>
      <c r="O172" s="379"/>
      <c r="P172" s="139"/>
      <c r="Q172" s="157"/>
      <c r="R172" s="380"/>
      <c r="S172" s="21"/>
      <c r="T172" s="21"/>
      <c r="U172" s="21"/>
      <c r="V172" s="21"/>
      <c r="W172" s="9"/>
      <c r="X172" s="20"/>
      <c r="Y172" s="20"/>
      <c r="Z172" s="20"/>
      <c r="AA172" s="48">
        <f t="shared" ref="AA172" si="122">AH172*$D172</f>
        <v>0</v>
      </c>
      <c r="AB172" s="148"/>
      <c r="AC172" s="148"/>
      <c r="AD172" s="148"/>
      <c r="AE172" s="20"/>
      <c r="AF172" s="20"/>
      <c r="AG172" s="20"/>
      <c r="AH172" s="48">
        <v>1</v>
      </c>
      <c r="AI172" s="20"/>
      <c r="AJ172" s="21"/>
      <c r="AK172" s="20"/>
      <c r="AL172" s="9"/>
      <c r="AM172" s="21"/>
      <c r="AN172" s="21"/>
      <c r="AO172" s="21"/>
      <c r="AP172" s="21"/>
      <c r="AQ172" s="21"/>
      <c r="AR172" s="21"/>
      <c r="AS172" s="21"/>
      <c r="AT172" s="21"/>
      <c r="AU172" s="21"/>
      <c r="AV172" s="21"/>
      <c r="AW172" s="21"/>
      <c r="AX172" s="21"/>
      <c r="AY172" s="21"/>
      <c r="AZ172" s="48"/>
      <c r="BA172" s="48"/>
      <c r="BB172" s="48"/>
      <c r="BC172" s="48"/>
      <c r="BD172" s="48"/>
      <c r="BE172" s="48"/>
      <c r="BF172" s="48"/>
      <c r="BG172" s="48"/>
      <c r="BH172" s="48"/>
      <c r="BI172" s="48"/>
      <c r="BJ172" s="48"/>
      <c r="BK172" s="48"/>
      <c r="BL172" s="48"/>
      <c r="BM172" s="9"/>
      <c r="BN172" s="51"/>
      <c r="BO172" s="74">
        <f t="shared" si="119"/>
        <v>0</v>
      </c>
      <c r="BP172" s="51"/>
      <c r="BQ172" s="74">
        <v>5</v>
      </c>
      <c r="BR172" s="1"/>
      <c r="BS172" s="98">
        <v>1.5</v>
      </c>
      <c r="BT172" s="98">
        <f t="shared" si="120"/>
        <v>0</v>
      </c>
    </row>
    <row r="173" spans="1:72">
      <c r="A173" s="372" t="s">
        <v>1018</v>
      </c>
      <c r="B173" s="19" t="s">
        <v>1071</v>
      </c>
      <c r="C173" s="19">
        <v>1</v>
      </c>
      <c r="D173" s="107">
        <f t="shared" si="121"/>
        <v>0</v>
      </c>
      <c r="E173" s="19">
        <v>227.5</v>
      </c>
      <c r="F173" s="8">
        <f t="shared" si="118"/>
        <v>0</v>
      </c>
      <c r="G173" s="9"/>
      <c r="H173" s="344"/>
      <c r="I173" s="326"/>
      <c r="J173" s="308"/>
      <c r="K173" s="327"/>
      <c r="L173" s="289"/>
      <c r="M173" s="376"/>
      <c r="N173" s="328"/>
      <c r="O173" s="379"/>
      <c r="P173" s="139"/>
      <c r="Q173" s="157"/>
      <c r="R173" s="380"/>
      <c r="S173" s="21"/>
      <c r="T173" s="21"/>
      <c r="U173" s="21"/>
      <c r="V173" s="21"/>
      <c r="W173" s="9"/>
      <c r="X173" s="20"/>
      <c r="Y173" s="20"/>
      <c r="Z173" s="20"/>
      <c r="AA173" s="20"/>
      <c r="AB173" s="48">
        <f t="shared" ref="AB173:AB174" si="123">AI173*$D173</f>
        <v>0</v>
      </c>
      <c r="AC173" s="148"/>
      <c r="AD173" s="148"/>
      <c r="AE173" s="20"/>
      <c r="AF173" s="20"/>
      <c r="AG173" s="20"/>
      <c r="AH173" s="20"/>
      <c r="AI173" s="48">
        <v>1</v>
      </c>
      <c r="AJ173" s="21"/>
      <c r="AK173" s="20"/>
      <c r="AL173" s="9"/>
      <c r="AM173" s="21"/>
      <c r="AN173" s="21"/>
      <c r="AO173" s="21"/>
      <c r="AP173" s="21"/>
      <c r="AQ173" s="21"/>
      <c r="AR173" s="21"/>
      <c r="AS173" s="21"/>
      <c r="AT173" s="21"/>
      <c r="AU173" s="21"/>
      <c r="AV173" s="21"/>
      <c r="AW173" s="21"/>
      <c r="AX173" s="21"/>
      <c r="AY173" s="21"/>
      <c r="AZ173" s="48"/>
      <c r="BA173" s="48"/>
      <c r="BB173" s="48"/>
      <c r="BC173" s="48"/>
      <c r="BD173" s="48"/>
      <c r="BE173" s="48"/>
      <c r="BF173" s="48"/>
      <c r="BG173" s="48"/>
      <c r="BH173" s="48"/>
      <c r="BI173" s="48"/>
      <c r="BJ173" s="48"/>
      <c r="BK173" s="48"/>
      <c r="BL173" s="48"/>
      <c r="BM173" s="9"/>
      <c r="BN173" s="51"/>
      <c r="BO173" s="74">
        <f t="shared" si="119"/>
        <v>0</v>
      </c>
      <c r="BP173" s="51"/>
      <c r="BQ173" s="74">
        <v>5</v>
      </c>
      <c r="BR173" s="1"/>
      <c r="BS173" s="98">
        <v>3.5</v>
      </c>
      <c r="BT173" s="98">
        <f t="shared" ref="BT173:BT175" si="124">BS173*D173</f>
        <v>0</v>
      </c>
    </row>
    <row r="174" spans="1:72">
      <c r="A174" s="372" t="s">
        <v>1019</v>
      </c>
      <c r="B174" s="230" t="s">
        <v>1071</v>
      </c>
      <c r="C174" s="19">
        <v>1</v>
      </c>
      <c r="D174" s="107">
        <f t="shared" si="121"/>
        <v>0</v>
      </c>
      <c r="E174" s="19">
        <v>227.5</v>
      </c>
      <c r="F174" s="8">
        <f t="shared" si="118"/>
        <v>0</v>
      </c>
      <c r="G174" s="9"/>
      <c r="H174" s="344"/>
      <c r="I174" s="326"/>
      <c r="J174" s="308"/>
      <c r="K174" s="327"/>
      <c r="L174" s="289"/>
      <c r="M174" s="376"/>
      <c r="N174" s="328"/>
      <c r="O174" s="379"/>
      <c r="P174" s="139"/>
      <c r="Q174" s="157"/>
      <c r="R174" s="380"/>
      <c r="S174" s="21"/>
      <c r="T174" s="21"/>
      <c r="U174" s="21"/>
      <c r="V174" s="21"/>
      <c r="W174" s="9"/>
      <c r="X174" s="20"/>
      <c r="Y174" s="20"/>
      <c r="Z174" s="20"/>
      <c r="AA174" s="20"/>
      <c r="AB174" s="48">
        <f t="shared" si="123"/>
        <v>0</v>
      </c>
      <c r="AC174" s="148"/>
      <c r="AD174" s="148"/>
      <c r="AE174" s="20"/>
      <c r="AF174" s="20"/>
      <c r="AG174" s="20"/>
      <c r="AH174" s="20"/>
      <c r="AI174" s="48">
        <v>1</v>
      </c>
      <c r="AJ174" s="21"/>
      <c r="AK174" s="20"/>
      <c r="AL174" s="9"/>
      <c r="AM174" s="21"/>
      <c r="AN174" s="21"/>
      <c r="AO174" s="21"/>
      <c r="AP174" s="21"/>
      <c r="AQ174" s="21"/>
      <c r="AR174" s="21"/>
      <c r="AS174" s="21"/>
      <c r="AT174" s="21"/>
      <c r="AU174" s="21"/>
      <c r="AV174" s="21"/>
      <c r="AW174" s="21"/>
      <c r="AX174" s="21"/>
      <c r="AY174" s="21"/>
      <c r="AZ174" s="48"/>
      <c r="BA174" s="48"/>
      <c r="BB174" s="48"/>
      <c r="BC174" s="48"/>
      <c r="BD174" s="48"/>
      <c r="BE174" s="48"/>
      <c r="BF174" s="48"/>
      <c r="BG174" s="48"/>
      <c r="BH174" s="48"/>
      <c r="BI174" s="48"/>
      <c r="BJ174" s="48"/>
      <c r="BK174" s="48"/>
      <c r="BL174" s="48"/>
      <c r="BM174" s="9"/>
      <c r="BN174" s="51"/>
      <c r="BO174" s="74">
        <f t="shared" si="119"/>
        <v>0</v>
      </c>
      <c r="BP174" s="51"/>
      <c r="BQ174" s="74">
        <v>5</v>
      </c>
      <c r="BR174" s="1"/>
      <c r="BS174" s="98">
        <v>3.5</v>
      </c>
      <c r="BT174" s="98">
        <f t="shared" si="124"/>
        <v>0</v>
      </c>
    </row>
    <row r="175" spans="1:72">
      <c r="A175" s="372" t="s">
        <v>1020</v>
      </c>
      <c r="B175" s="230" t="s">
        <v>1072</v>
      </c>
      <c r="C175" s="19">
        <v>1</v>
      </c>
      <c r="D175" s="107">
        <f t="shared" si="121"/>
        <v>0</v>
      </c>
      <c r="E175" s="19">
        <v>392.5</v>
      </c>
      <c r="F175" s="8">
        <f t="shared" si="118"/>
        <v>0</v>
      </c>
      <c r="G175" s="9"/>
      <c r="H175" s="344"/>
      <c r="I175" s="326"/>
      <c r="J175" s="308"/>
      <c r="K175" s="327"/>
      <c r="L175" s="289"/>
      <c r="M175" s="376"/>
      <c r="N175" s="328"/>
      <c r="O175" s="379"/>
      <c r="P175" s="139"/>
      <c r="Q175" s="157"/>
      <c r="R175" s="380"/>
      <c r="S175" s="21"/>
      <c r="T175" s="21"/>
      <c r="U175" s="21"/>
      <c r="V175" s="21"/>
      <c r="W175" s="9"/>
      <c r="X175" s="20"/>
      <c r="Y175" s="20"/>
      <c r="Z175" s="20"/>
      <c r="AA175" s="20"/>
      <c r="AB175" s="148"/>
      <c r="AC175" s="48">
        <f t="shared" ref="AC175:AC176" si="125">AJ175*$D175</f>
        <v>0</v>
      </c>
      <c r="AD175" s="148"/>
      <c r="AE175" s="20"/>
      <c r="AF175" s="20"/>
      <c r="AG175" s="20"/>
      <c r="AH175" s="20"/>
      <c r="AI175" s="20"/>
      <c r="AJ175" s="48">
        <v>1</v>
      </c>
      <c r="AK175" s="20"/>
      <c r="AL175" s="9"/>
      <c r="AM175" s="21"/>
      <c r="AN175" s="21"/>
      <c r="AO175" s="21"/>
      <c r="AP175" s="21"/>
      <c r="AQ175" s="21"/>
      <c r="AR175" s="21"/>
      <c r="AS175" s="21"/>
      <c r="AT175" s="21"/>
      <c r="AU175" s="21"/>
      <c r="AV175" s="21"/>
      <c r="AW175" s="21"/>
      <c r="AX175" s="21"/>
      <c r="AY175" s="21"/>
      <c r="AZ175" s="48"/>
      <c r="BA175" s="48"/>
      <c r="BB175" s="48"/>
      <c r="BC175" s="48"/>
      <c r="BD175" s="48"/>
      <c r="BE175" s="48"/>
      <c r="BF175" s="48"/>
      <c r="BG175" s="48"/>
      <c r="BH175" s="48"/>
      <c r="BI175" s="48"/>
      <c r="BJ175" s="48"/>
      <c r="BK175" s="48"/>
      <c r="BL175" s="48"/>
      <c r="BM175" s="9"/>
      <c r="BN175" s="51"/>
      <c r="BO175" s="74">
        <f t="shared" si="119"/>
        <v>0</v>
      </c>
      <c r="BP175" s="51"/>
      <c r="BQ175" s="74">
        <v>5</v>
      </c>
      <c r="BR175" s="1"/>
      <c r="BS175" s="98">
        <v>8.6</v>
      </c>
      <c r="BT175" s="98">
        <f t="shared" si="124"/>
        <v>0</v>
      </c>
    </row>
    <row r="176" spans="1:72">
      <c r="A176" s="372" t="s">
        <v>1021</v>
      </c>
      <c r="B176" s="230" t="s">
        <v>1072</v>
      </c>
      <c r="C176" s="19">
        <v>1</v>
      </c>
      <c r="D176" s="107">
        <f t="shared" si="121"/>
        <v>0</v>
      </c>
      <c r="E176" s="19">
        <v>392.5</v>
      </c>
      <c r="F176" s="8">
        <f t="shared" si="118"/>
        <v>0</v>
      </c>
      <c r="G176" s="9"/>
      <c r="H176" s="344"/>
      <c r="I176" s="326"/>
      <c r="J176" s="308"/>
      <c r="K176" s="327"/>
      <c r="L176" s="289"/>
      <c r="M176" s="376"/>
      <c r="N176" s="328"/>
      <c r="O176" s="379"/>
      <c r="P176" s="139"/>
      <c r="Q176" s="157"/>
      <c r="R176" s="380"/>
      <c r="S176" s="21"/>
      <c r="T176" s="21"/>
      <c r="U176" s="21"/>
      <c r="V176" s="21"/>
      <c r="W176" s="9"/>
      <c r="X176" s="20"/>
      <c r="Y176" s="20"/>
      <c r="Z176" s="20"/>
      <c r="AA176" s="20"/>
      <c r="AB176" s="148"/>
      <c r="AC176" s="48">
        <f t="shared" si="125"/>
        <v>0</v>
      </c>
      <c r="AD176" s="148"/>
      <c r="AE176" s="20"/>
      <c r="AF176" s="20"/>
      <c r="AG176" s="20"/>
      <c r="AH176" s="20"/>
      <c r="AI176" s="20"/>
      <c r="AJ176" s="48">
        <v>1</v>
      </c>
      <c r="AK176" s="20"/>
      <c r="AL176" s="9"/>
      <c r="AM176" s="21"/>
      <c r="AN176" s="21"/>
      <c r="AO176" s="21"/>
      <c r="AP176" s="21"/>
      <c r="AQ176" s="21"/>
      <c r="AR176" s="21"/>
      <c r="AS176" s="21"/>
      <c r="AT176" s="21"/>
      <c r="AU176" s="21"/>
      <c r="AV176" s="21"/>
      <c r="AW176" s="21"/>
      <c r="AX176" s="21"/>
      <c r="AY176" s="21"/>
      <c r="AZ176" s="48"/>
      <c r="BA176" s="48"/>
      <c r="BB176" s="48"/>
      <c r="BC176" s="48"/>
      <c r="BD176" s="48"/>
      <c r="BE176" s="48"/>
      <c r="BF176" s="48"/>
      <c r="BG176" s="48"/>
      <c r="BH176" s="48"/>
      <c r="BI176" s="48"/>
      <c r="BJ176" s="48"/>
      <c r="BK176" s="48"/>
      <c r="BL176" s="48"/>
      <c r="BM176" s="9"/>
      <c r="BN176" s="51"/>
      <c r="BO176" s="74">
        <f t="shared" si="119"/>
        <v>0</v>
      </c>
      <c r="BP176" s="51"/>
      <c r="BQ176" s="74">
        <v>5</v>
      </c>
      <c r="BR176" s="1"/>
      <c r="BS176" s="98">
        <v>8.6</v>
      </c>
      <c r="BT176" s="98">
        <f t="shared" si="120"/>
        <v>0</v>
      </c>
    </row>
    <row r="177" spans="1:72">
      <c r="A177" s="155"/>
      <c r="B177" s="1"/>
      <c r="C177" s="1"/>
      <c r="D177" s="1"/>
      <c r="E177" s="1"/>
      <c r="F177" s="129">
        <f>SUM(F171:F176)</f>
        <v>0</v>
      </c>
      <c r="G177" s="3"/>
      <c r="H177" s="141">
        <f t="shared" ref="H177:R177" si="126">SUM(H171:H176)</f>
        <v>0</v>
      </c>
      <c r="I177" s="141">
        <f t="shared" si="126"/>
        <v>0</v>
      </c>
      <c r="J177" s="141">
        <f t="shared" si="126"/>
        <v>0</v>
      </c>
      <c r="K177" s="141">
        <f t="shared" si="126"/>
        <v>0</v>
      </c>
      <c r="L177" s="141">
        <f t="shared" si="126"/>
        <v>0</v>
      </c>
      <c r="M177" s="141">
        <f t="shared" si="126"/>
        <v>0</v>
      </c>
      <c r="N177" s="141">
        <f t="shared" si="126"/>
        <v>0</v>
      </c>
      <c r="O177" s="141">
        <f t="shared" si="126"/>
        <v>0</v>
      </c>
      <c r="P177" s="141">
        <f t="shared" si="126"/>
        <v>0</v>
      </c>
      <c r="Q177" s="141">
        <f t="shared" si="126"/>
        <v>0</v>
      </c>
      <c r="R177" s="141">
        <f t="shared" si="126"/>
        <v>0</v>
      </c>
      <c r="S177" s="21"/>
      <c r="T177" s="21"/>
      <c r="U177" s="21"/>
      <c r="V177" s="21"/>
      <c r="W177" s="3"/>
      <c r="X177" s="141">
        <f>SUM(X171:X176)</f>
        <v>0</v>
      </c>
      <c r="Y177" s="141">
        <f t="shared" ref="Y177:AD177" si="127">SUM(Y171:Y176)</f>
        <v>0</v>
      </c>
      <c r="Z177" s="141">
        <f t="shared" si="127"/>
        <v>0</v>
      </c>
      <c r="AA177" s="141">
        <f t="shared" si="127"/>
        <v>0</v>
      </c>
      <c r="AB177" s="141">
        <f t="shared" si="127"/>
        <v>0</v>
      </c>
      <c r="AC177" s="141">
        <f t="shared" si="127"/>
        <v>0</v>
      </c>
      <c r="AD177" s="141">
        <f t="shared" si="127"/>
        <v>0</v>
      </c>
      <c r="AE177" s="21"/>
      <c r="AF177" s="21"/>
      <c r="AG177" s="21"/>
      <c r="AH177" s="21"/>
      <c r="AI177" s="21"/>
      <c r="AJ177" s="21"/>
      <c r="AK177" s="21"/>
      <c r="AL177" s="3"/>
      <c r="AM177" s="21"/>
      <c r="AN177" s="21"/>
      <c r="AO177" s="21"/>
      <c r="AP177" s="21"/>
      <c r="AQ177" s="21"/>
      <c r="AR177" s="21"/>
      <c r="AS177" s="21"/>
      <c r="AT177" s="21"/>
      <c r="AU177" s="21"/>
      <c r="AV177" s="21"/>
      <c r="AW177" s="21"/>
      <c r="AX177" s="21"/>
      <c r="AY177" s="21"/>
      <c r="AZ177" s="21"/>
      <c r="BA177" s="21"/>
      <c r="BB177" s="21"/>
      <c r="BC177" s="21"/>
      <c r="BD177" s="21"/>
      <c r="BE177" s="21"/>
      <c r="BF177" s="21"/>
      <c r="BG177" s="21"/>
      <c r="BH177" s="21"/>
      <c r="BI177" s="21"/>
      <c r="BJ177" s="21"/>
      <c r="BK177" s="21"/>
      <c r="BL177" s="21"/>
      <c r="BM177" s="3"/>
      <c r="BN177" s="51"/>
      <c r="BO177" s="7">
        <f>SUM(BO171:BO176)</f>
        <v>0</v>
      </c>
      <c r="BP177" s="51"/>
      <c r="BQ177" s="51"/>
      <c r="BR177" s="1"/>
      <c r="BS177" s="51"/>
      <c r="BT177" s="99">
        <f>SUM(BT171:BT176)</f>
        <v>0</v>
      </c>
    </row>
    <row r="178" spans="1:72">
      <c r="A178" s="251" t="s">
        <v>1022</v>
      </c>
    </row>
    <row r="179" spans="1:72">
      <c r="A179" s="372" t="s">
        <v>1036</v>
      </c>
      <c r="B179" s="230" t="s">
        <v>1033</v>
      </c>
      <c r="C179" s="19">
        <v>3</v>
      </c>
      <c r="D179" s="107">
        <f t="shared" ref="D179:D182" si="128">SUM(H179:V179)</f>
        <v>0</v>
      </c>
      <c r="E179" s="19">
        <v>537.5</v>
      </c>
      <c r="F179" s="8">
        <f>D179*E179*(100-$D$3)/100</f>
        <v>0</v>
      </c>
      <c r="G179" s="9"/>
      <c r="H179" s="344"/>
      <c r="I179" s="326"/>
      <c r="J179" s="308"/>
      <c r="K179" s="327"/>
      <c r="L179" s="289"/>
      <c r="M179" s="376"/>
      <c r="N179" s="328"/>
      <c r="O179" s="379"/>
      <c r="P179" s="139"/>
      <c r="Q179" s="157"/>
      <c r="R179" s="380"/>
      <c r="S179" s="21"/>
      <c r="T179" s="21"/>
      <c r="U179" s="21"/>
      <c r="V179" s="21"/>
      <c r="W179" s="9"/>
      <c r="X179" s="20"/>
      <c r="Y179" s="48">
        <f>AF179*$D179</f>
        <v>0</v>
      </c>
      <c r="Z179" s="20"/>
      <c r="AA179" s="48">
        <f>AH179*$D179</f>
        <v>0</v>
      </c>
      <c r="AB179" s="20"/>
      <c r="AC179" s="20"/>
      <c r="AD179" s="148"/>
      <c r="AE179" s="20"/>
      <c r="AF179" s="48">
        <v>1</v>
      </c>
      <c r="AG179" s="20"/>
      <c r="AH179" s="48">
        <v>2</v>
      </c>
      <c r="AI179" s="20"/>
      <c r="AJ179" s="21"/>
      <c r="AK179" s="20"/>
      <c r="AL179" s="9"/>
      <c r="AM179" s="21"/>
      <c r="AN179" s="21"/>
      <c r="AO179" s="21"/>
      <c r="AP179" s="21"/>
      <c r="AQ179" s="21"/>
      <c r="AR179" s="21"/>
      <c r="AS179" s="21"/>
      <c r="AT179" s="21"/>
      <c r="AU179" s="21"/>
      <c r="AV179" s="21"/>
      <c r="AW179" s="21"/>
      <c r="AX179" s="21"/>
      <c r="AY179" s="21"/>
      <c r="AZ179" s="48"/>
      <c r="BA179" s="48"/>
      <c r="BB179" s="48"/>
      <c r="BC179" s="48"/>
      <c r="BD179" s="48"/>
      <c r="BE179" s="48"/>
      <c r="BF179" s="48"/>
      <c r="BG179" s="48"/>
      <c r="BH179" s="48"/>
      <c r="BI179" s="48"/>
      <c r="BJ179" s="48"/>
      <c r="BK179" s="48"/>
      <c r="BL179" s="48"/>
      <c r="BM179" s="9"/>
      <c r="BN179" s="51"/>
      <c r="BO179" s="74">
        <f t="shared" ref="BO179:BO182" si="129">BQ179*D179</f>
        <v>0</v>
      </c>
      <c r="BP179" s="51"/>
      <c r="BQ179" s="74">
        <v>25</v>
      </c>
      <c r="BR179" s="1"/>
      <c r="BS179" s="98">
        <v>12.6</v>
      </c>
      <c r="BT179" s="98">
        <f t="shared" ref="BT179:BT182" si="130">BS179*D179</f>
        <v>0</v>
      </c>
    </row>
    <row r="180" spans="1:72">
      <c r="A180" s="372" t="s">
        <v>1037</v>
      </c>
      <c r="B180" s="230" t="s">
        <v>1034</v>
      </c>
      <c r="C180" s="19">
        <v>3</v>
      </c>
      <c r="D180" s="107">
        <f t="shared" si="128"/>
        <v>0</v>
      </c>
      <c r="E180" s="19">
        <v>1290</v>
      </c>
      <c r="F180" s="8">
        <f>D180*E180*(100-$D$3)/100</f>
        <v>0</v>
      </c>
      <c r="G180" s="9"/>
      <c r="H180" s="344"/>
      <c r="I180" s="326"/>
      <c r="J180" s="308"/>
      <c r="K180" s="327"/>
      <c r="L180" s="289"/>
      <c r="M180" s="376"/>
      <c r="N180" s="328"/>
      <c r="O180" s="379"/>
      <c r="P180" s="139"/>
      <c r="Q180" s="157"/>
      <c r="R180" s="380"/>
      <c r="S180" s="21"/>
      <c r="T180" s="21"/>
      <c r="U180" s="21"/>
      <c r="V180" s="21"/>
      <c r="W180" s="9"/>
      <c r="X180" s="20"/>
      <c r="Y180" s="20"/>
      <c r="Z180" s="48">
        <f>AG180*$D180</f>
        <v>0</v>
      </c>
      <c r="AA180" s="20"/>
      <c r="AB180" s="20"/>
      <c r="AC180" s="48">
        <f>AJ180*$D180</f>
        <v>0</v>
      </c>
      <c r="AD180" s="148"/>
      <c r="AE180" s="20"/>
      <c r="AF180" s="20"/>
      <c r="AG180" s="48">
        <v>1</v>
      </c>
      <c r="AH180" s="20"/>
      <c r="AI180" s="20"/>
      <c r="AJ180" s="48">
        <v>2</v>
      </c>
      <c r="AK180" s="20"/>
      <c r="AL180" s="9"/>
      <c r="AM180" s="21"/>
      <c r="AN180" s="21"/>
      <c r="AO180" s="21"/>
      <c r="AP180" s="21"/>
      <c r="AQ180" s="21"/>
      <c r="AR180" s="21"/>
      <c r="AS180" s="21"/>
      <c r="AT180" s="21"/>
      <c r="AU180" s="21"/>
      <c r="AV180" s="21"/>
      <c r="AW180" s="21"/>
      <c r="AX180" s="21"/>
      <c r="AY180" s="21"/>
      <c r="AZ180" s="48"/>
      <c r="BA180" s="48"/>
      <c r="BB180" s="48"/>
      <c r="BC180" s="48"/>
      <c r="BD180" s="48"/>
      <c r="BE180" s="48"/>
      <c r="BF180" s="48"/>
      <c r="BG180" s="48"/>
      <c r="BH180" s="48"/>
      <c r="BI180" s="48"/>
      <c r="BJ180" s="48"/>
      <c r="BK180" s="48"/>
      <c r="BL180" s="48"/>
      <c r="BM180" s="9"/>
      <c r="BN180" s="51"/>
      <c r="BO180" s="74">
        <f t="shared" si="129"/>
        <v>0</v>
      </c>
      <c r="BP180" s="51"/>
      <c r="BQ180" s="74">
        <v>25</v>
      </c>
      <c r="BR180" s="1"/>
      <c r="BS180" s="98">
        <v>46</v>
      </c>
      <c r="BT180" s="98">
        <f t="shared" si="130"/>
        <v>0</v>
      </c>
    </row>
    <row r="181" spans="1:72">
      <c r="A181" s="372" t="s">
        <v>1038</v>
      </c>
      <c r="B181" s="230" t="s">
        <v>1035</v>
      </c>
      <c r="C181" s="19">
        <v>3</v>
      </c>
      <c r="D181" s="107">
        <f t="shared" si="128"/>
        <v>0</v>
      </c>
      <c r="E181" s="19">
        <v>562.5</v>
      </c>
      <c r="F181" s="8">
        <f>D181*E181*(100-$D$3)/100</f>
        <v>0</v>
      </c>
      <c r="G181" s="9"/>
      <c r="H181" s="344"/>
      <c r="I181" s="326"/>
      <c r="J181" s="308"/>
      <c r="K181" s="327"/>
      <c r="L181" s="289"/>
      <c r="M181" s="376"/>
      <c r="N181" s="328"/>
      <c r="O181" s="379"/>
      <c r="P181" s="139"/>
      <c r="Q181" s="157"/>
      <c r="R181" s="380"/>
      <c r="S181" s="21"/>
      <c r="T181" s="21"/>
      <c r="U181" s="21"/>
      <c r="V181" s="21"/>
      <c r="W181" s="9"/>
      <c r="X181" s="20"/>
      <c r="Y181" s="48">
        <f>AF181*$D181</f>
        <v>0</v>
      </c>
      <c r="Z181" s="20"/>
      <c r="AA181" s="48">
        <f>AH181*$D181</f>
        <v>0</v>
      </c>
      <c r="AB181" s="20"/>
      <c r="AC181" s="20"/>
      <c r="AD181" s="148"/>
      <c r="AE181" s="20"/>
      <c r="AF181" s="48">
        <v>1</v>
      </c>
      <c r="AG181" s="20"/>
      <c r="AH181" s="48">
        <v>2</v>
      </c>
      <c r="AI181" s="20"/>
      <c r="AJ181" s="21"/>
      <c r="AK181" s="20"/>
      <c r="AL181" s="9"/>
      <c r="AM181" s="21"/>
      <c r="AN181" s="21"/>
      <c r="AO181" s="21"/>
      <c r="AP181" s="21"/>
      <c r="AQ181" s="21"/>
      <c r="AR181" s="21"/>
      <c r="AS181" s="21"/>
      <c r="AT181" s="21"/>
      <c r="AU181" s="21"/>
      <c r="AV181" s="21"/>
      <c r="AW181" s="21"/>
      <c r="AX181" s="21"/>
      <c r="AY181" s="21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9"/>
      <c r="BN181" s="51"/>
      <c r="BO181" s="74">
        <f t="shared" si="129"/>
        <v>0</v>
      </c>
      <c r="BP181" s="51"/>
      <c r="BQ181" s="74">
        <v>25</v>
      </c>
      <c r="BR181" s="1"/>
      <c r="BS181" s="98">
        <v>14</v>
      </c>
      <c r="BT181" s="98">
        <f t="shared" si="130"/>
        <v>0</v>
      </c>
    </row>
    <row r="182" spans="1:72">
      <c r="A182" s="372" t="s">
        <v>1039</v>
      </c>
      <c r="B182" s="230" t="s">
        <v>1034</v>
      </c>
      <c r="C182" s="19">
        <v>3</v>
      </c>
      <c r="D182" s="107">
        <f t="shared" si="128"/>
        <v>0</v>
      </c>
      <c r="E182" s="19">
        <v>1375</v>
      </c>
      <c r="F182" s="8">
        <f>D182*E182*(100-$D$3)/100</f>
        <v>0</v>
      </c>
      <c r="G182" s="9"/>
      <c r="H182" s="344"/>
      <c r="I182" s="326"/>
      <c r="J182" s="308"/>
      <c r="K182" s="327"/>
      <c r="L182" s="289"/>
      <c r="M182" s="376"/>
      <c r="N182" s="328"/>
      <c r="O182" s="379"/>
      <c r="P182" s="139"/>
      <c r="Q182" s="157"/>
      <c r="R182" s="380"/>
      <c r="S182" s="21"/>
      <c r="T182" s="21"/>
      <c r="U182" s="21"/>
      <c r="V182" s="21"/>
      <c r="W182" s="9"/>
      <c r="X182" s="20"/>
      <c r="Y182" s="20"/>
      <c r="Z182" s="48">
        <f>AG182*$D182</f>
        <v>0</v>
      </c>
      <c r="AA182" s="20"/>
      <c r="AB182" s="20"/>
      <c r="AC182" s="48">
        <f>AJ182*$D182</f>
        <v>0</v>
      </c>
      <c r="AD182" s="148"/>
      <c r="AE182" s="20"/>
      <c r="AF182" s="20"/>
      <c r="AG182" s="48">
        <v>1</v>
      </c>
      <c r="AH182" s="20"/>
      <c r="AI182" s="20"/>
      <c r="AJ182" s="48">
        <v>2</v>
      </c>
      <c r="AK182" s="20"/>
      <c r="AL182" s="9"/>
      <c r="AM182" s="21"/>
      <c r="AN182" s="21"/>
      <c r="AO182" s="21"/>
      <c r="AP182" s="21"/>
      <c r="AQ182" s="21"/>
      <c r="AR182" s="21"/>
      <c r="AS182" s="21"/>
      <c r="AT182" s="21"/>
      <c r="AU182" s="21"/>
      <c r="AV182" s="21"/>
      <c r="AW182" s="21"/>
      <c r="AX182" s="21"/>
      <c r="AY182" s="21"/>
      <c r="AZ182" s="48"/>
      <c r="BA182" s="48"/>
      <c r="BB182" s="48"/>
      <c r="BC182" s="48"/>
      <c r="BD182" s="48"/>
      <c r="BE182" s="48"/>
      <c r="BF182" s="48"/>
      <c r="BG182" s="48"/>
      <c r="BH182" s="48"/>
      <c r="BI182" s="48"/>
      <c r="BJ182" s="48"/>
      <c r="BK182" s="48"/>
      <c r="BL182" s="48"/>
      <c r="BM182" s="9"/>
      <c r="BN182" s="51"/>
      <c r="BO182" s="74">
        <f t="shared" si="129"/>
        <v>0</v>
      </c>
      <c r="BP182" s="51"/>
      <c r="BQ182" s="74">
        <v>25</v>
      </c>
      <c r="BR182" s="1"/>
      <c r="BS182" s="98">
        <v>54</v>
      </c>
      <c r="BT182" s="98">
        <f t="shared" si="130"/>
        <v>0</v>
      </c>
    </row>
    <row r="183" spans="1:72">
      <c r="A183" s="155"/>
      <c r="B183" s="230"/>
      <c r="C183" s="1"/>
      <c r="D183" s="1"/>
      <c r="E183" s="1"/>
      <c r="F183" s="129">
        <f>SUM(F179:F182)</f>
        <v>0</v>
      </c>
      <c r="G183" s="3"/>
      <c r="H183" s="141">
        <f t="shared" ref="H183:R183" si="131">SUM(H179:H182)</f>
        <v>0</v>
      </c>
      <c r="I183" s="141">
        <f t="shared" si="131"/>
        <v>0</v>
      </c>
      <c r="J183" s="141">
        <f t="shared" si="131"/>
        <v>0</v>
      </c>
      <c r="K183" s="141">
        <f t="shared" si="131"/>
        <v>0</v>
      </c>
      <c r="L183" s="141">
        <f t="shared" si="131"/>
        <v>0</v>
      </c>
      <c r="M183" s="141">
        <f t="shared" si="131"/>
        <v>0</v>
      </c>
      <c r="N183" s="141">
        <f t="shared" si="131"/>
        <v>0</v>
      </c>
      <c r="O183" s="141">
        <f t="shared" si="131"/>
        <v>0</v>
      </c>
      <c r="P183" s="141">
        <f t="shared" si="131"/>
        <v>0</v>
      </c>
      <c r="Q183" s="141">
        <f t="shared" si="131"/>
        <v>0</v>
      </c>
      <c r="R183" s="141">
        <f t="shared" si="131"/>
        <v>0</v>
      </c>
      <c r="S183" s="21"/>
      <c r="T183" s="21"/>
      <c r="U183" s="21"/>
      <c r="V183" s="21"/>
      <c r="W183" s="3"/>
      <c r="X183" s="141">
        <f t="shared" ref="X183:AD183" si="132">SUM(X179:X182)</f>
        <v>0</v>
      </c>
      <c r="Y183" s="141">
        <f t="shared" si="132"/>
        <v>0</v>
      </c>
      <c r="Z183" s="141">
        <f t="shared" si="132"/>
        <v>0</v>
      </c>
      <c r="AA183" s="141">
        <f t="shared" si="132"/>
        <v>0</v>
      </c>
      <c r="AB183" s="141">
        <f t="shared" si="132"/>
        <v>0</v>
      </c>
      <c r="AC183" s="141">
        <f t="shared" si="132"/>
        <v>0</v>
      </c>
      <c r="AD183" s="141">
        <f t="shared" si="132"/>
        <v>0</v>
      </c>
      <c r="AE183" s="21"/>
      <c r="AF183" s="21"/>
      <c r="AG183" s="21"/>
      <c r="AH183" s="21"/>
      <c r="AI183" s="21"/>
      <c r="AJ183" s="21"/>
      <c r="AK183" s="21"/>
      <c r="AL183" s="3"/>
      <c r="AM183" s="21"/>
      <c r="AN183" s="21"/>
      <c r="AO183" s="21"/>
      <c r="AP183" s="21"/>
      <c r="AQ183" s="21"/>
      <c r="AR183" s="21"/>
      <c r="AS183" s="21"/>
      <c r="AT183" s="21"/>
      <c r="AU183" s="21"/>
      <c r="AV183" s="21"/>
      <c r="AW183" s="21"/>
      <c r="AX183" s="21"/>
      <c r="AY183" s="21"/>
      <c r="AZ183" s="21"/>
      <c r="BA183" s="21"/>
      <c r="BB183" s="21"/>
      <c r="BC183" s="21"/>
      <c r="BD183" s="21"/>
      <c r="BE183" s="21"/>
      <c r="BF183" s="21"/>
      <c r="BG183" s="21"/>
      <c r="BH183" s="21"/>
      <c r="BI183" s="21"/>
      <c r="BJ183" s="21"/>
      <c r="BK183" s="21"/>
      <c r="BL183" s="21"/>
      <c r="BM183" s="3"/>
      <c r="BN183" s="51"/>
      <c r="BO183" s="7">
        <f>SUM(BO179:BO182)</f>
        <v>0</v>
      </c>
      <c r="BP183" s="51"/>
      <c r="BQ183" s="51"/>
      <c r="BR183" s="1"/>
      <c r="BS183" s="51"/>
      <c r="BT183" s="99">
        <f>SUM(BT179:BT182)</f>
        <v>0</v>
      </c>
    </row>
    <row r="184" spans="1:72">
      <c r="A184" s="251" t="s">
        <v>1023</v>
      </c>
      <c r="B184" s="230"/>
    </row>
    <row r="185" spans="1:72">
      <c r="A185" s="372" t="s">
        <v>1040</v>
      </c>
      <c r="B185" s="230" t="s">
        <v>1033</v>
      </c>
      <c r="C185" s="19">
        <v>3</v>
      </c>
      <c r="D185" s="107">
        <f t="shared" ref="D185:D188" si="133">SUM(H185:V185)</f>
        <v>0</v>
      </c>
      <c r="E185" s="19">
        <v>582.5</v>
      </c>
      <c r="F185" s="8">
        <f>D185*E185*(100-$D$4)/100</f>
        <v>0</v>
      </c>
      <c r="G185" s="9"/>
      <c r="H185" s="344"/>
      <c r="I185" s="326"/>
      <c r="J185" s="308"/>
      <c r="K185" s="327"/>
      <c r="L185" s="289"/>
      <c r="M185" s="376"/>
      <c r="N185" s="328"/>
      <c r="O185" s="379"/>
      <c r="P185" s="139"/>
      <c r="Q185" s="157"/>
      <c r="R185" s="380"/>
      <c r="S185" s="21"/>
      <c r="T185" s="21"/>
      <c r="U185" s="21"/>
      <c r="V185" s="21"/>
      <c r="W185" s="9"/>
      <c r="X185" s="20"/>
      <c r="Y185" s="48">
        <f>AF185*$D185</f>
        <v>0</v>
      </c>
      <c r="Z185" s="20"/>
      <c r="AA185" s="48">
        <f>AH185*$D185</f>
        <v>0</v>
      </c>
      <c r="AB185" s="20"/>
      <c r="AC185" s="20"/>
      <c r="AD185" s="148"/>
      <c r="AE185" s="20"/>
      <c r="AF185" s="48">
        <v>1</v>
      </c>
      <c r="AG185" s="20"/>
      <c r="AH185" s="48">
        <v>2</v>
      </c>
      <c r="AI185" s="20"/>
      <c r="AJ185" s="21"/>
      <c r="AK185" s="20"/>
      <c r="AL185" s="9"/>
      <c r="AM185" s="21"/>
      <c r="AN185" s="21"/>
      <c r="AO185" s="21"/>
      <c r="AP185" s="21"/>
      <c r="AQ185" s="21"/>
      <c r="AR185" s="21"/>
      <c r="AS185" s="21"/>
      <c r="AT185" s="21"/>
      <c r="AU185" s="21"/>
      <c r="AV185" s="21"/>
      <c r="AW185" s="21"/>
      <c r="AX185" s="21"/>
      <c r="AY185" s="21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9"/>
      <c r="BN185" s="51"/>
      <c r="BO185" s="74">
        <f t="shared" ref="BO185:BO188" si="134">BQ185*D185</f>
        <v>0</v>
      </c>
      <c r="BP185" s="51"/>
      <c r="BQ185" s="74">
        <v>25</v>
      </c>
      <c r="BR185" s="1"/>
      <c r="BS185" s="98">
        <v>12.6</v>
      </c>
      <c r="BT185" s="98">
        <f t="shared" ref="BT185:BT188" si="135">BS185*D185</f>
        <v>0</v>
      </c>
    </row>
    <row r="186" spans="1:72">
      <c r="A186" s="372" t="s">
        <v>1041</v>
      </c>
      <c r="B186" s="230" t="s">
        <v>1034</v>
      </c>
      <c r="C186" s="19">
        <v>3</v>
      </c>
      <c r="D186" s="107">
        <f t="shared" si="133"/>
        <v>0</v>
      </c>
      <c r="E186" s="19">
        <v>1430</v>
      </c>
      <c r="F186" s="8">
        <f>D186*E186*(100-$D$4)/100</f>
        <v>0</v>
      </c>
      <c r="G186" s="9"/>
      <c r="H186" s="344"/>
      <c r="I186" s="326"/>
      <c r="J186" s="308"/>
      <c r="K186" s="327"/>
      <c r="L186" s="289"/>
      <c r="M186" s="376"/>
      <c r="N186" s="328"/>
      <c r="O186" s="379"/>
      <c r="P186" s="139"/>
      <c r="Q186" s="157"/>
      <c r="R186" s="380"/>
      <c r="S186" s="21"/>
      <c r="T186" s="21"/>
      <c r="U186" s="21"/>
      <c r="V186" s="21"/>
      <c r="W186" s="9"/>
      <c r="X186" s="20"/>
      <c r="Y186" s="20"/>
      <c r="Z186" s="48">
        <f>AG186*$D186</f>
        <v>0</v>
      </c>
      <c r="AA186" s="20"/>
      <c r="AB186" s="20"/>
      <c r="AC186" s="48">
        <f>AJ186*$D186</f>
        <v>0</v>
      </c>
      <c r="AD186" s="148"/>
      <c r="AE186" s="20"/>
      <c r="AF186" s="20"/>
      <c r="AG186" s="48">
        <v>1</v>
      </c>
      <c r="AH186" s="20"/>
      <c r="AI186" s="20"/>
      <c r="AJ186" s="48">
        <v>2</v>
      </c>
      <c r="AK186" s="20"/>
      <c r="AL186" s="9"/>
      <c r="AM186" s="21"/>
      <c r="AN186" s="21"/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9"/>
      <c r="BN186" s="51"/>
      <c r="BO186" s="74">
        <f t="shared" si="134"/>
        <v>0</v>
      </c>
      <c r="BP186" s="51"/>
      <c r="BQ186" s="74">
        <v>25</v>
      </c>
      <c r="BR186" s="1"/>
      <c r="BS186" s="98">
        <v>46</v>
      </c>
      <c r="BT186" s="98">
        <f t="shared" si="135"/>
        <v>0</v>
      </c>
    </row>
    <row r="187" spans="1:72">
      <c r="A187" s="372" t="s">
        <v>1042</v>
      </c>
      <c r="B187" s="230" t="s">
        <v>1035</v>
      </c>
      <c r="C187" s="19">
        <v>3</v>
      </c>
      <c r="D187" s="107">
        <f t="shared" si="133"/>
        <v>0</v>
      </c>
      <c r="E187" s="19">
        <v>607.5</v>
      </c>
      <c r="F187" s="8">
        <f>D187*E187*(100-$D$4)/100</f>
        <v>0</v>
      </c>
      <c r="G187" s="9"/>
      <c r="H187" s="344"/>
      <c r="I187" s="326"/>
      <c r="J187" s="308"/>
      <c r="K187" s="327"/>
      <c r="L187" s="289"/>
      <c r="M187" s="376"/>
      <c r="N187" s="328"/>
      <c r="O187" s="379"/>
      <c r="P187" s="139"/>
      <c r="Q187" s="157"/>
      <c r="R187" s="380"/>
      <c r="S187" s="21"/>
      <c r="T187" s="21"/>
      <c r="U187" s="21"/>
      <c r="V187" s="21"/>
      <c r="W187" s="9"/>
      <c r="X187" s="20"/>
      <c r="Y187" s="48">
        <f>AF187*$D187</f>
        <v>0</v>
      </c>
      <c r="Z187" s="20"/>
      <c r="AA187" s="48">
        <f>AH187*$D187</f>
        <v>0</v>
      </c>
      <c r="AB187" s="20"/>
      <c r="AC187" s="20"/>
      <c r="AD187" s="148"/>
      <c r="AE187" s="20"/>
      <c r="AF187" s="48">
        <v>1</v>
      </c>
      <c r="AG187" s="20"/>
      <c r="AH187" s="48">
        <v>2</v>
      </c>
      <c r="AI187" s="20"/>
      <c r="AJ187" s="21"/>
      <c r="AK187" s="20"/>
      <c r="AL187" s="9"/>
      <c r="AM187" s="21"/>
      <c r="AN187" s="21"/>
      <c r="AO187" s="21"/>
      <c r="AP187" s="21"/>
      <c r="AQ187" s="21"/>
      <c r="AR187" s="21"/>
      <c r="AS187" s="21"/>
      <c r="AT187" s="21"/>
      <c r="AU187" s="21"/>
      <c r="AV187" s="21"/>
      <c r="AW187" s="21"/>
      <c r="AX187" s="21"/>
      <c r="AY187" s="21"/>
      <c r="AZ187" s="48"/>
      <c r="BA187" s="48"/>
      <c r="BB187" s="48"/>
      <c r="BC187" s="48"/>
      <c r="BD187" s="48"/>
      <c r="BE187" s="48"/>
      <c r="BF187" s="48"/>
      <c r="BG187" s="48"/>
      <c r="BH187" s="48"/>
      <c r="BI187" s="48"/>
      <c r="BJ187" s="48"/>
      <c r="BK187" s="48"/>
      <c r="BL187" s="48"/>
      <c r="BM187" s="9"/>
      <c r="BN187" s="51"/>
      <c r="BO187" s="74">
        <f t="shared" si="134"/>
        <v>0</v>
      </c>
      <c r="BP187" s="51"/>
      <c r="BQ187" s="74">
        <v>25</v>
      </c>
      <c r="BR187" s="1"/>
      <c r="BS187" s="98">
        <v>14</v>
      </c>
      <c r="BT187" s="98">
        <f t="shared" si="135"/>
        <v>0</v>
      </c>
    </row>
    <row r="188" spans="1:72">
      <c r="A188" s="372" t="s">
        <v>1043</v>
      </c>
      <c r="B188" s="230" t="s">
        <v>1034</v>
      </c>
      <c r="C188" s="19">
        <v>3</v>
      </c>
      <c r="D188" s="107">
        <f t="shared" si="133"/>
        <v>0</v>
      </c>
      <c r="E188" s="19">
        <v>1555</v>
      </c>
      <c r="F188" s="8">
        <f>D188*E188*(100-$D$4)/100</f>
        <v>0</v>
      </c>
      <c r="G188" s="9"/>
      <c r="H188" s="344"/>
      <c r="I188" s="326"/>
      <c r="J188" s="308"/>
      <c r="K188" s="327"/>
      <c r="L188" s="289"/>
      <c r="M188" s="376"/>
      <c r="N188" s="328"/>
      <c r="O188" s="379"/>
      <c r="P188" s="139"/>
      <c r="Q188" s="157"/>
      <c r="R188" s="380"/>
      <c r="S188" s="21"/>
      <c r="T188" s="21"/>
      <c r="U188" s="21"/>
      <c r="V188" s="21"/>
      <c r="W188" s="9"/>
      <c r="X188" s="20"/>
      <c r="Y188" s="20"/>
      <c r="Z188" s="48">
        <f>AG188*$D188</f>
        <v>0</v>
      </c>
      <c r="AA188" s="20"/>
      <c r="AB188" s="20"/>
      <c r="AC188" s="48">
        <f>AJ188*$D188</f>
        <v>0</v>
      </c>
      <c r="AD188" s="148"/>
      <c r="AE188" s="20"/>
      <c r="AF188" s="20"/>
      <c r="AG188" s="48">
        <v>1</v>
      </c>
      <c r="AH188" s="20"/>
      <c r="AI188" s="20"/>
      <c r="AJ188" s="48">
        <v>2</v>
      </c>
      <c r="AK188" s="20"/>
      <c r="AL188" s="9"/>
      <c r="AM188" s="21"/>
      <c r="AN188" s="21"/>
      <c r="AO188" s="21"/>
      <c r="AP188" s="21"/>
      <c r="AQ188" s="21"/>
      <c r="AR188" s="21"/>
      <c r="AS188" s="21"/>
      <c r="AT188" s="21"/>
      <c r="AU188" s="21"/>
      <c r="AV188" s="21"/>
      <c r="AW188" s="21"/>
      <c r="AX188" s="21"/>
      <c r="AY188" s="21"/>
      <c r="AZ188" s="48"/>
      <c r="BA188" s="48"/>
      <c r="BB188" s="48"/>
      <c r="BC188" s="48"/>
      <c r="BD188" s="48"/>
      <c r="BE188" s="48"/>
      <c r="BF188" s="48"/>
      <c r="BG188" s="48"/>
      <c r="BH188" s="48"/>
      <c r="BI188" s="48"/>
      <c r="BJ188" s="48"/>
      <c r="BK188" s="48"/>
      <c r="BL188" s="48"/>
      <c r="BM188" s="9"/>
      <c r="BN188" s="51"/>
      <c r="BO188" s="74">
        <f t="shared" si="134"/>
        <v>0</v>
      </c>
      <c r="BP188" s="51"/>
      <c r="BQ188" s="74">
        <v>25</v>
      </c>
      <c r="BR188" s="1"/>
      <c r="BS188" s="98">
        <v>54</v>
      </c>
      <c r="BT188" s="98">
        <f t="shared" si="135"/>
        <v>0</v>
      </c>
    </row>
    <row r="189" spans="1:72">
      <c r="A189" s="155"/>
      <c r="B189" s="1"/>
      <c r="C189" s="1"/>
      <c r="D189" s="1"/>
      <c r="E189" s="1"/>
      <c r="F189" s="129">
        <f>SUM(F185:F188)</f>
        <v>0</v>
      </c>
      <c r="G189" s="3"/>
      <c r="H189" s="141">
        <f>SUM(H185:H188)</f>
        <v>0</v>
      </c>
      <c r="I189" s="141">
        <f t="shared" ref="I189:R189" si="136">SUM(I185:I188)</f>
        <v>0</v>
      </c>
      <c r="J189" s="141">
        <f t="shared" si="136"/>
        <v>0</v>
      </c>
      <c r="K189" s="141">
        <f t="shared" si="136"/>
        <v>0</v>
      </c>
      <c r="L189" s="141">
        <f t="shared" si="136"/>
        <v>0</v>
      </c>
      <c r="M189" s="141">
        <f t="shared" si="136"/>
        <v>0</v>
      </c>
      <c r="N189" s="141">
        <f t="shared" si="136"/>
        <v>0</v>
      </c>
      <c r="O189" s="141">
        <f t="shared" si="136"/>
        <v>0</v>
      </c>
      <c r="P189" s="141">
        <f t="shared" si="136"/>
        <v>0</v>
      </c>
      <c r="Q189" s="141">
        <f t="shared" si="136"/>
        <v>0</v>
      </c>
      <c r="R189" s="141">
        <f t="shared" si="136"/>
        <v>0</v>
      </c>
      <c r="S189" s="21"/>
      <c r="T189" s="21"/>
      <c r="U189" s="21"/>
      <c r="V189" s="21"/>
      <c r="W189" s="3"/>
      <c r="X189" s="141">
        <f t="shared" ref="X189:AD189" si="137">SUM(X185:X188)</f>
        <v>0</v>
      </c>
      <c r="Y189" s="141">
        <f t="shared" si="137"/>
        <v>0</v>
      </c>
      <c r="Z189" s="141">
        <f t="shared" si="137"/>
        <v>0</v>
      </c>
      <c r="AA189" s="141">
        <f t="shared" si="137"/>
        <v>0</v>
      </c>
      <c r="AB189" s="141">
        <f t="shared" si="137"/>
        <v>0</v>
      </c>
      <c r="AC189" s="141">
        <f t="shared" si="137"/>
        <v>0</v>
      </c>
      <c r="AD189" s="141">
        <f t="shared" si="137"/>
        <v>0</v>
      </c>
      <c r="AE189" s="21"/>
      <c r="AF189" s="21"/>
      <c r="AG189" s="21"/>
      <c r="AH189" s="21"/>
      <c r="AI189" s="21"/>
      <c r="AJ189" s="21"/>
      <c r="AK189" s="21"/>
      <c r="AL189" s="3"/>
      <c r="AM189" s="21"/>
      <c r="AN189" s="21"/>
      <c r="AO189" s="21"/>
      <c r="AP189" s="21"/>
      <c r="AQ189" s="21"/>
      <c r="AR189" s="21"/>
      <c r="AS189" s="21"/>
      <c r="AT189" s="21"/>
      <c r="AU189" s="21"/>
      <c r="AV189" s="21"/>
      <c r="AW189" s="21"/>
      <c r="AX189" s="21"/>
      <c r="AY189" s="21"/>
      <c r="AZ189" s="21"/>
      <c r="BA189" s="21"/>
      <c r="BB189" s="21"/>
      <c r="BC189" s="21"/>
      <c r="BD189" s="21"/>
      <c r="BE189" s="21"/>
      <c r="BF189" s="21"/>
      <c r="BG189" s="21"/>
      <c r="BH189" s="21"/>
      <c r="BI189" s="21"/>
      <c r="BJ189" s="21"/>
      <c r="BK189" s="21"/>
      <c r="BL189" s="21"/>
      <c r="BM189" s="3"/>
      <c r="BN189" s="51"/>
      <c r="BO189" s="7">
        <f>SUM(BO185:BO188)</f>
        <v>0</v>
      </c>
      <c r="BP189" s="51"/>
      <c r="BQ189" s="51"/>
      <c r="BR189" s="1"/>
      <c r="BS189" s="51"/>
      <c r="BT189" s="99">
        <f>SUM(BT185:BT188)</f>
        <v>0</v>
      </c>
    </row>
  </sheetData>
  <mergeCells count="6">
    <mergeCell ref="AM10:AY10"/>
    <mergeCell ref="BN10:BO10"/>
    <mergeCell ref="BS10:BT10"/>
    <mergeCell ref="A5:A6"/>
    <mergeCell ref="H6:L6"/>
    <mergeCell ref="X10:AD10"/>
  </mergeCells>
  <phoneticPr fontId="26" type="noConversion"/>
  <hyperlinks>
    <hyperlink ref="A110" r:id="rId1" xr:uid="{7CB9E2FD-C43E-4C15-A168-7490E1E7C7BD}"/>
    <hyperlink ref="A111" r:id="rId2" xr:uid="{818A26D5-3FF1-4833-9697-6C7D89A7EBF1}"/>
    <hyperlink ref="A112" r:id="rId3" xr:uid="{0E881536-CCCA-434E-B46C-C3707DC0319D}"/>
    <hyperlink ref="A113" r:id="rId4" xr:uid="{3E7491EC-EB9F-49B7-9D45-0DA00C66085C}"/>
    <hyperlink ref="A114" r:id="rId5" xr:uid="{155C321F-E1A5-4874-91C8-23516D590DD9}"/>
    <hyperlink ref="A115" r:id="rId6" xr:uid="{14DD0380-C197-4E45-92E9-AFEB4A3990D5}"/>
    <hyperlink ref="A116" r:id="rId7" xr:uid="{5ADFA581-DEDD-4EAF-BC40-297BEECE3DF5}"/>
    <hyperlink ref="A117" r:id="rId8" xr:uid="{937FC6B6-0327-4EC7-9D00-5CBB56A55DD6}"/>
    <hyperlink ref="A140" r:id="rId9" display="Arrows M1" xr:uid="{000475E2-38CF-4785-BDB1-DF41449A17E7}"/>
    <hyperlink ref="A141" r:id="rId10" display="Arrows M2" xr:uid="{9BEB03D3-C1C9-4994-A3BA-996A6826235F}"/>
    <hyperlink ref="A14" r:id="rId11" xr:uid="{835E614A-E5D4-494A-AE95-2B2F95F88EFE}"/>
    <hyperlink ref="A15" r:id="rId12" xr:uid="{2878DB60-4F8E-461E-9415-C909AB46E74F}"/>
    <hyperlink ref="A16" r:id="rId13" xr:uid="{5FB50FBD-F1A3-439A-A3FD-65B68B96D245}"/>
    <hyperlink ref="A17" r:id="rId14" xr:uid="{B9583CB4-3BD2-45D3-AF00-1DA5B184E0A6}"/>
    <hyperlink ref="A18" r:id="rId15" xr:uid="{39428583-9802-40A5-801C-9836244AE239}"/>
    <hyperlink ref="A19" r:id="rId16" xr:uid="{E1F07B57-E8F4-4927-91CF-BEEB3D1DDE40}"/>
    <hyperlink ref="A20" r:id="rId17" xr:uid="{74EC9F49-78B6-4D95-9B1E-716A25212389}"/>
    <hyperlink ref="A21" r:id="rId18" xr:uid="{1AC88239-9E7C-43BF-81C1-97F6AEC03FC3}"/>
    <hyperlink ref="A22" r:id="rId19" xr:uid="{5C1BBC19-DF23-48BF-86B1-00BB24F46FA9}"/>
    <hyperlink ref="A23" r:id="rId20" xr:uid="{0C36F148-21AF-42F4-9D1E-99324A27902A}"/>
    <hyperlink ref="A24" r:id="rId21" xr:uid="{A7DDFB45-9E1B-49C7-9A9E-6AE86A0C1026}"/>
    <hyperlink ref="A25" r:id="rId22" xr:uid="{3E1D790A-0065-4DF8-A8C7-B2BBC4D114AD}"/>
    <hyperlink ref="A26" r:id="rId23" xr:uid="{53CF889A-5692-48C6-A310-AAF4D45C0BC8}"/>
    <hyperlink ref="A27" r:id="rId24" xr:uid="{D33576DF-0379-4B25-95CA-563F1C635CA7}"/>
    <hyperlink ref="A28" r:id="rId25" xr:uid="{BF146F22-787F-4836-B019-31D7185A3541}"/>
    <hyperlink ref="A29" r:id="rId26" xr:uid="{F7ACE466-2A47-4011-8A7F-0B59C2B83046}"/>
    <hyperlink ref="A30" r:id="rId27" xr:uid="{AC753C09-CB5C-4504-AF6B-2CFE11EC44C6}"/>
    <hyperlink ref="A31" r:id="rId28" xr:uid="{D8D86072-D4D4-4706-A73A-1714D9472019}"/>
    <hyperlink ref="A32" r:id="rId29" xr:uid="{D55A6038-8F7D-4C20-B961-87941E978135}"/>
    <hyperlink ref="A33" r:id="rId30" xr:uid="{F4AA846A-2C1D-4CD1-B5AC-CD64CC278F06}"/>
    <hyperlink ref="A34" r:id="rId31" xr:uid="{AEA3AEAD-0D28-40B5-9824-35FFCEBA73B7}"/>
    <hyperlink ref="A35" r:id="rId32" xr:uid="{2C24EF97-C0A2-4AE3-9EA7-698D2E4FB1FB}"/>
    <hyperlink ref="A36" r:id="rId33" xr:uid="{E6CABEC9-53E6-44B5-9138-2DBB2B7258FE}"/>
    <hyperlink ref="A37" r:id="rId34" xr:uid="{19E158EB-E4AA-4621-BDAD-0FCDDCF1B158}"/>
    <hyperlink ref="A38" r:id="rId35" xr:uid="{47836492-8B24-4C53-B7E0-66524438A3AE}"/>
    <hyperlink ref="A39" r:id="rId36" xr:uid="{8284BEAD-2CB5-473C-9D57-6864CDE52E76}"/>
    <hyperlink ref="A40" r:id="rId37" xr:uid="{622704F4-B222-43C0-B8A3-89BFCB095566}"/>
    <hyperlink ref="A41" r:id="rId38" xr:uid="{714C30D3-7737-405C-9920-8BCE6E35F385}"/>
    <hyperlink ref="A42" r:id="rId39" xr:uid="{DC3E2A7C-1780-4D9D-901D-EF3B85FFF2EE}"/>
    <hyperlink ref="A43" r:id="rId40" xr:uid="{CA16FF4F-01C4-45DE-A7E4-4DE3F3FD0B5E}"/>
    <hyperlink ref="A44" r:id="rId41" xr:uid="{13692165-6EB0-4EB6-B12A-68C5612FF23B}"/>
    <hyperlink ref="A45" r:id="rId42" xr:uid="{CE3CF6D4-3A1C-4873-975C-8C07FB9262B7}"/>
    <hyperlink ref="A50" r:id="rId43" xr:uid="{9B066B41-FB9B-43FB-95C7-6BF2F1608DFA}"/>
    <hyperlink ref="A51" r:id="rId44" xr:uid="{23FEDA5B-C8A7-4411-88F4-461E5C214998}"/>
    <hyperlink ref="A52" r:id="rId45" xr:uid="{EE7F43EA-0B62-4448-957F-972AA6319193}"/>
    <hyperlink ref="A53" r:id="rId46" xr:uid="{E1AC1CC5-9AFC-49D9-8680-F340304AC0FD}"/>
    <hyperlink ref="A54" r:id="rId47" xr:uid="{504A2830-4FA9-4AE4-94FE-150D6E20DFDB}"/>
    <hyperlink ref="A55" r:id="rId48" xr:uid="{C04EE12D-0609-4EF8-A4D0-EE7214CE11C4}"/>
    <hyperlink ref="A59" r:id="rId49" xr:uid="{0D5B96DE-8254-4D6A-B883-4BDA0746B865}"/>
    <hyperlink ref="A60" r:id="rId50" xr:uid="{BD68DD56-D819-447A-8EBB-591C141B9937}"/>
    <hyperlink ref="A61" r:id="rId51" xr:uid="{F688C5F4-BC96-420C-99FC-1E7FC08EA868}"/>
    <hyperlink ref="A62" r:id="rId52" xr:uid="{28E6F4B0-C298-429E-B262-B6624F945CE5}"/>
    <hyperlink ref="A12" r:id="rId53" xr:uid="{3C2A5AC6-9BF0-4B45-B42F-F363F4A2706D}"/>
    <hyperlink ref="A13" r:id="rId54" xr:uid="{B612100D-9C72-4F94-9578-CE179B2E9751}"/>
    <hyperlink ref="A65" r:id="rId55" xr:uid="{E68A6106-8274-44E8-9482-BED66B5FA35E}"/>
    <hyperlink ref="A66" r:id="rId56" xr:uid="{D3A241A0-5A29-42F3-B896-F35352F81558}"/>
    <hyperlink ref="A67" r:id="rId57" xr:uid="{E041DC5F-8026-4420-9AA0-75AC9B54BA1D}"/>
    <hyperlink ref="A68" r:id="rId58" xr:uid="{9B47D576-7BE9-45C7-9E13-0254F8644112}"/>
    <hyperlink ref="A69" r:id="rId59" xr:uid="{86022A9F-24A7-4015-8935-A3027E682273}"/>
    <hyperlink ref="A70" r:id="rId60" xr:uid="{7156FDF0-8DFF-4AB8-935B-0FBB91879841}"/>
    <hyperlink ref="A77" r:id="rId61" xr:uid="{610217C6-9E44-4D84-B44D-0E8A205FA879}"/>
    <hyperlink ref="A83" r:id="rId62" xr:uid="{9BAD8C21-508B-4DF6-ADD3-DBD688681A64}"/>
    <hyperlink ref="A78" r:id="rId63" xr:uid="{3E756A6D-D29D-4B9A-AC23-D5375B8D9807}"/>
    <hyperlink ref="A84" r:id="rId64" xr:uid="{E98970A5-DAF6-4B8A-981B-1B45D8E44675}"/>
    <hyperlink ref="A75" r:id="rId65" xr:uid="{1E75D826-8879-4B04-BE69-742BC36EC301}"/>
    <hyperlink ref="A81" r:id="rId66" xr:uid="{C36B2121-7FBE-4FE8-A9CD-5872F8DE8DA4}"/>
    <hyperlink ref="A76" r:id="rId67" xr:uid="{720F628C-B8D3-4399-8778-67DAE63A7002}"/>
    <hyperlink ref="A82" r:id="rId68" xr:uid="{239C92F1-7C87-4AEF-8822-3B00FFA68F20}"/>
    <hyperlink ref="A73" r:id="rId69" xr:uid="{D668559F-A0BF-4B34-B5D6-E65F5A7667F8}"/>
    <hyperlink ref="A79" r:id="rId70" xr:uid="{17BB865D-C9AD-47FC-9982-BC24E6C720D4}"/>
    <hyperlink ref="A80" r:id="rId71" xr:uid="{66C4699A-FEE0-4D0B-81C5-1F2BF8302305}"/>
    <hyperlink ref="A95" r:id="rId72" xr:uid="{2C651DCD-0181-4BD8-90AF-D38B939C6652}"/>
    <hyperlink ref="A96" r:id="rId73" xr:uid="{247A3EEE-2F8E-4791-ABF8-BD1F398998BF}"/>
    <hyperlink ref="A97" r:id="rId74" xr:uid="{83F2399D-5C5B-46D4-BAB1-86BD4C831ADF}"/>
    <hyperlink ref="A98" r:id="rId75" xr:uid="{E408209B-96D7-470B-831D-4EF49824B21D}"/>
    <hyperlink ref="A99" r:id="rId76" xr:uid="{BC7A6779-69DF-4075-BECB-C193D1044352}"/>
    <hyperlink ref="A100" r:id="rId77" xr:uid="{1083851D-FF06-4A88-9E87-39A12B1A3F83}"/>
    <hyperlink ref="A87" r:id="rId78" xr:uid="{AB7D2F88-F27B-42C0-BBEB-49E5DB1ED158}"/>
    <hyperlink ref="A88" r:id="rId79" xr:uid="{E902CC8F-E294-4BFD-AD1B-3458140AE62A}"/>
    <hyperlink ref="A89" r:id="rId80" xr:uid="{A810909F-A19F-4EC1-8EE7-87580A4EE881}"/>
    <hyperlink ref="A90" r:id="rId81" xr:uid="{E70729D4-9D69-4F8A-9FCB-4260E39C42C7}"/>
    <hyperlink ref="A91" r:id="rId82" xr:uid="{76EA19BC-ECA3-4ED2-B62B-091FAB0582FC}"/>
    <hyperlink ref="A92" r:id="rId83" xr:uid="{A926CE8A-BCA3-43FF-94AB-B679B2A62F18}"/>
    <hyperlink ref="A93" r:id="rId84" xr:uid="{4A91EB68-5DAC-4D76-8325-9A79CCE87B4F}"/>
    <hyperlink ref="A101" r:id="rId85" xr:uid="{DBBD9DB0-8887-4531-9E44-FB37674B9AE5}"/>
    <hyperlink ref="A102" r:id="rId86" xr:uid="{5731257A-1626-4D0A-8C2B-505DB61AEF7B}"/>
    <hyperlink ref="A103" r:id="rId87" xr:uid="{85F1D060-15BC-496D-9178-C4455F165663}"/>
    <hyperlink ref="A104" r:id="rId88" xr:uid="{DA008E00-3132-43BA-9C0D-846131C2C4C8}"/>
    <hyperlink ref="A105" r:id="rId89" xr:uid="{7ED051DA-01BF-4DFA-8EC8-91F1CFEC104A}"/>
    <hyperlink ref="A106" r:id="rId90" xr:uid="{DFB758A4-FE4A-4FD3-ABC1-09D69DDB753A}"/>
    <hyperlink ref="A107" r:id="rId91" xr:uid="{BA5B4006-6CB9-49B1-B860-11A4C9DC6886}"/>
    <hyperlink ref="A74" r:id="rId92" xr:uid="{960C2F66-020E-4B7B-89EE-A39B88E91546}"/>
    <hyperlink ref="A94" r:id="rId93" xr:uid="{E2CD7246-F9AD-44C9-90AC-E490451C8B68}"/>
    <hyperlink ref="A120" r:id="rId94" xr:uid="{B34FD34F-EE37-444E-84E2-119CA21D98CD}"/>
    <hyperlink ref="A121" r:id="rId95" xr:uid="{F03A2487-DCB6-40C0-895D-43C06FC809A7}"/>
    <hyperlink ref="A122" r:id="rId96" xr:uid="{7CD2D709-A1E4-4B66-B0E4-EB158CDCC811}"/>
    <hyperlink ref="A123" r:id="rId97" xr:uid="{353C7C8A-6D92-4E73-AA92-5A30943FFBD2}"/>
    <hyperlink ref="A124" r:id="rId98" xr:uid="{1B43F5C3-08BE-4FEB-A693-8141073322C5}"/>
    <hyperlink ref="A125" r:id="rId99" xr:uid="{B7E93842-B847-43C9-9A27-A3A91C1BE5E7}"/>
    <hyperlink ref="A126" r:id="rId100" xr:uid="{33EED459-22DA-4E48-8484-21E213FEF798}"/>
    <hyperlink ref="A127" r:id="rId101" xr:uid="{45BE3AEE-BC63-41D1-A0D0-5FB5BB8CB677}"/>
    <hyperlink ref="A128" r:id="rId102" xr:uid="{95E21E98-477E-4143-A438-C1D94CE5557E}"/>
    <hyperlink ref="A129" r:id="rId103" xr:uid="{96DA299F-5143-4CB3-BD84-BA60E12FE10C}"/>
    <hyperlink ref="A130" r:id="rId104" xr:uid="{F1BB073A-F3A7-44FE-B9ED-DA6712992FE9}"/>
    <hyperlink ref="A131" r:id="rId105" xr:uid="{FAE2905F-B247-4B0E-AF42-24B4EA4BC5C0}"/>
    <hyperlink ref="A148" r:id="rId106" xr:uid="{72E48875-64EB-4180-9EDD-00A0750B15B5}"/>
    <hyperlink ref="A149" r:id="rId107" xr:uid="{79A83862-A089-4A61-A450-43638CD8B29D}"/>
    <hyperlink ref="A150" r:id="rId108" xr:uid="{58228113-F0EB-47CE-A216-3FC67AC42076}"/>
    <hyperlink ref="A151" r:id="rId109" xr:uid="{B0629E99-76A5-4F69-B32B-8C3329CC9335}"/>
    <hyperlink ref="A152" r:id="rId110" xr:uid="{56A721E7-F5DE-4B26-B2A4-7C0BF01BCF9C}"/>
    <hyperlink ref="A153" r:id="rId111" xr:uid="{62EEA7F0-3FA5-4A79-8A50-7D91844208A4}"/>
    <hyperlink ref="A154" r:id="rId112" xr:uid="{5C43204C-9135-46FC-9656-BF1A584E161F}"/>
    <hyperlink ref="A155" r:id="rId113" xr:uid="{8B9D3D09-E807-4D73-B681-EAA4B228ED72}"/>
    <hyperlink ref="A156" r:id="rId114" xr:uid="{250088CB-EF12-4468-B6BB-2E14C28D3EB7}"/>
    <hyperlink ref="A142" r:id="rId115" xr:uid="{9F5A757B-DD41-44CB-ABA0-8664DA5B1555}"/>
    <hyperlink ref="A143" r:id="rId116" xr:uid="{EBEAEA65-8143-4E19-A46A-AAB7EE74CBD9}"/>
    <hyperlink ref="A144" r:id="rId117" xr:uid="{1A67E6E5-BE4C-4E11-8115-3B3EDE3F2FB2}"/>
    <hyperlink ref="A145" r:id="rId118" xr:uid="{E8880B77-AEE9-4D84-A055-E15B76A86698}"/>
    <hyperlink ref="A134" r:id="rId119" xr:uid="{17377425-7B4D-4BF0-9DAB-B724893A1FA3}"/>
    <hyperlink ref="A135" r:id="rId120" xr:uid="{9254C82A-83CF-413E-B6FD-B1BD2F6731D0}"/>
    <hyperlink ref="A136" r:id="rId121" xr:uid="{648B4D99-D32F-47F1-8F0C-0B635B30C4BD}"/>
    <hyperlink ref="A137" r:id="rId122" xr:uid="{CD697F4B-D800-469A-AB94-2E429508FC7F}"/>
    <hyperlink ref="A159" r:id="rId123" display="Dual S1 " xr:uid="{182D5B1E-1EB9-498A-8279-F864D6F9E115}"/>
    <hyperlink ref="A160" r:id="rId124" display="Dual M1 " xr:uid="{A9E898CF-4C92-46DF-BFD4-BB1A5134A54A}"/>
    <hyperlink ref="A161" r:id="rId125" display="Dual L4 " xr:uid="{03710655-AEA1-43F3-9D68-4B119BBEB15B}"/>
    <hyperlink ref="A162" r:id="rId126" xr:uid="{B2AFDB1E-2A5F-435B-B0FF-FD3D54EEC47B}"/>
  </hyperlinks>
  <pageMargins left="0.7" right="0.7" top="0.75" bottom="0.75" header="0.3" footer="0.3"/>
  <pageSetup paperSize="9" orientation="portrait" r:id="rId127"/>
  <drawing r:id="rId12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0">
    <pageSetUpPr fitToPage="1"/>
  </sheetPr>
  <dimension ref="A1:AM46"/>
  <sheetViews>
    <sheetView tabSelected="1" zoomScale="90" zoomScaleNormal="90" workbookViewId="0">
      <pane xSplit="1" ySplit="10" topLeftCell="B22" activePane="bottomRight" state="frozenSplit"/>
      <selection pane="topRight" activeCell="U6" sqref="U6"/>
      <selection pane="bottomLeft" activeCell="A18" sqref="A18"/>
      <selection pane="bottomRight" activeCell="D25" sqref="D25"/>
    </sheetView>
  </sheetViews>
  <sheetFormatPr baseColWidth="10" defaultRowHeight="15"/>
  <cols>
    <col min="1" max="1" width="46" customWidth="1"/>
    <col min="2" max="2" width="49.28515625" customWidth="1"/>
    <col min="3" max="3" width="31.5703125" customWidth="1"/>
    <col min="4" max="4" width="16.42578125" bestFit="1" customWidth="1"/>
    <col min="5" max="5" width="22.5703125" bestFit="1" customWidth="1"/>
    <col min="6" max="6" width="17.28515625" bestFit="1" customWidth="1"/>
    <col min="7" max="7" width="4.42578125" customWidth="1"/>
    <col min="8" max="19" width="9.7109375" customWidth="1"/>
    <col min="20" max="20" width="8.7109375" bestFit="1" customWidth="1"/>
    <col min="21" max="31" width="9.7109375" customWidth="1"/>
    <col min="32" max="32" width="6.7109375" customWidth="1"/>
    <col min="33" max="33" width="8.7109375" customWidth="1"/>
    <col min="34" max="34" width="8.5703125" customWidth="1"/>
    <col min="35" max="35" width="8.7109375" hidden="1" customWidth="1"/>
    <col min="36" max="36" width="10" hidden="1" customWidth="1"/>
    <col min="37" max="37" width="6.42578125" customWidth="1"/>
    <col min="38" max="38" width="6.42578125" bestFit="1" customWidth="1"/>
    <col min="39" max="39" width="13.28515625" bestFit="1" customWidth="1"/>
    <col min="40" max="40" width="13" customWidth="1"/>
    <col min="41" max="42" width="8.7109375" bestFit="1" customWidth="1"/>
    <col min="43" max="43" width="13.28515625" bestFit="1" customWidth="1"/>
    <col min="44" max="45" width="10" bestFit="1" customWidth="1"/>
    <col min="46" max="47" width="10" customWidth="1"/>
    <col min="48" max="49" width="10" bestFit="1" customWidth="1"/>
    <col min="50" max="50" width="4.42578125" customWidth="1"/>
    <col min="51" max="51" width="8.7109375" customWidth="1"/>
    <col min="52" max="54" width="8.7109375" bestFit="1" customWidth="1"/>
    <col min="55" max="55" width="4.42578125" customWidth="1"/>
    <col min="56" max="56" width="5.7109375" bestFit="1" customWidth="1"/>
    <col min="57" max="57" width="13.28515625" customWidth="1"/>
  </cols>
  <sheetData>
    <row r="1" spans="1:39" s="1" customFormat="1" ht="20.100000000000001" customHeight="1">
      <c r="C1" s="41" t="s">
        <v>47</v>
      </c>
      <c r="D1" s="42" t="s">
        <v>254</v>
      </c>
      <c r="F1" s="9"/>
      <c r="G1" s="9"/>
      <c r="H1" s="91" t="s">
        <v>64</v>
      </c>
      <c r="I1" s="91"/>
      <c r="J1" s="91"/>
      <c r="K1" s="83"/>
      <c r="L1" s="70"/>
      <c r="M1" s="9"/>
      <c r="N1" s="9"/>
      <c r="O1" s="9"/>
      <c r="P1" s="9"/>
      <c r="U1" s="481" t="s">
        <v>70</v>
      </c>
      <c r="V1" s="481"/>
      <c r="W1" s="481"/>
      <c r="X1" s="482"/>
      <c r="Y1" s="111">
        <f>AM37</f>
        <v>0</v>
      </c>
    </row>
    <row r="2" spans="1:39" s="1" customFormat="1" ht="20.25">
      <c r="A2" s="43" t="s">
        <v>41</v>
      </c>
      <c r="B2" s="43"/>
      <c r="C2" s="50">
        <f>C3+C4</f>
        <v>0</v>
      </c>
      <c r="D2" s="413">
        <f>AVERAGE(D3:D4)</f>
        <v>0</v>
      </c>
      <c r="F2" s="9"/>
      <c r="G2" s="9"/>
      <c r="H2" s="82" t="s">
        <v>50</v>
      </c>
      <c r="I2" s="71" t="s">
        <v>52</v>
      </c>
      <c r="J2" s="67" t="s">
        <v>62</v>
      </c>
      <c r="K2" s="83"/>
      <c r="L2" s="70"/>
      <c r="M2" s="9"/>
      <c r="N2" s="9"/>
      <c r="O2" s="9"/>
      <c r="P2" s="9"/>
      <c r="V2" s="9"/>
    </row>
    <row r="3" spans="1:39" s="1" customFormat="1" ht="19.5" customHeight="1">
      <c r="A3" s="40"/>
      <c r="B3" s="40"/>
      <c r="C3" s="412">
        <f>F37+F40</f>
        <v>0</v>
      </c>
      <c r="D3" s="414">
        <v>0</v>
      </c>
      <c r="H3" s="141">
        <f>AG37</f>
        <v>0</v>
      </c>
      <c r="I3" s="141">
        <f>AH37</f>
        <v>0</v>
      </c>
      <c r="J3" s="85">
        <f>SUM(H3:I3)</f>
        <v>0</v>
      </c>
      <c r="K3" s="9"/>
      <c r="L3" s="9"/>
      <c r="W3" s="9"/>
    </row>
    <row r="4" spans="1:39" s="1" customFormat="1" ht="19.5" customHeight="1">
      <c r="A4" s="40"/>
      <c r="B4" s="40"/>
      <c r="C4" s="412">
        <f>SUM(F41:F45)</f>
        <v>0</v>
      </c>
      <c r="D4" s="414">
        <v>0</v>
      </c>
      <c r="E4" s="185" t="s">
        <v>347</v>
      </c>
      <c r="G4" s="9"/>
      <c r="H4" s="46"/>
      <c r="I4" s="46"/>
      <c r="J4" s="46"/>
      <c r="K4" s="46"/>
      <c r="L4" s="46"/>
      <c r="M4" s="46"/>
      <c r="N4" s="46"/>
      <c r="W4" s="9"/>
    </row>
    <row r="5" spans="1:39" s="1" customFormat="1" ht="19.5" customHeight="1">
      <c r="A5" s="474" t="s">
        <v>1188</v>
      </c>
      <c r="B5" s="40"/>
      <c r="C5" s="40"/>
      <c r="D5" s="64"/>
      <c r="E5" s="33"/>
      <c r="F5" s="33"/>
      <c r="G5" s="9"/>
      <c r="H5" s="33"/>
      <c r="I5" s="33"/>
      <c r="W5" s="9"/>
    </row>
    <row r="6" spans="1:39" s="1" customFormat="1" ht="19.5" customHeight="1">
      <c r="A6" s="474"/>
      <c r="B6" s="40"/>
      <c r="C6" s="40"/>
      <c r="D6" s="40"/>
      <c r="E6" s="33"/>
      <c r="G6" s="9"/>
      <c r="H6" s="475" t="s">
        <v>60</v>
      </c>
      <c r="I6" s="475"/>
      <c r="J6" s="475"/>
      <c r="K6" s="475"/>
      <c r="L6" s="475"/>
      <c r="T6" s="9"/>
      <c r="U6" s="9"/>
      <c r="V6" s="9"/>
      <c r="W6" s="9"/>
    </row>
    <row r="7" spans="1:39" s="1" customFormat="1" ht="19.5" customHeight="1">
      <c r="A7" s="40"/>
      <c r="B7" s="40"/>
      <c r="C7" s="40"/>
      <c r="D7" s="40"/>
      <c r="E7" s="33"/>
      <c r="H7" s="24" t="s">
        <v>48</v>
      </c>
      <c r="I7" s="24" t="s">
        <v>49</v>
      </c>
      <c r="J7" s="24" t="s">
        <v>50</v>
      </c>
      <c r="K7" s="24" t="s">
        <v>52</v>
      </c>
      <c r="L7" s="24" t="s">
        <v>54</v>
      </c>
      <c r="M7" s="24" t="s">
        <v>55</v>
      </c>
      <c r="N7" s="24" t="s">
        <v>56</v>
      </c>
      <c r="O7" s="24" t="s">
        <v>57</v>
      </c>
      <c r="P7" s="24" t="s">
        <v>58</v>
      </c>
      <c r="Q7" s="24" t="s">
        <v>239</v>
      </c>
      <c r="R7" s="24" t="s">
        <v>240</v>
      </c>
      <c r="S7" s="24" t="s">
        <v>62</v>
      </c>
      <c r="T7" s="9"/>
    </row>
    <row r="8" spans="1:39" s="1" customFormat="1" ht="19.5" customHeight="1">
      <c r="A8" s="250" t="s">
        <v>512</v>
      </c>
      <c r="B8" s="40"/>
      <c r="C8" s="40"/>
      <c r="D8" s="40"/>
      <c r="E8" s="33"/>
      <c r="F8" s="33"/>
      <c r="H8" s="21"/>
      <c r="I8" s="21"/>
      <c r="J8" s="141">
        <f t="shared" ref="J8:N8" si="0">L37</f>
        <v>0</v>
      </c>
      <c r="K8" s="141">
        <f t="shared" si="0"/>
        <v>0</v>
      </c>
      <c r="L8" s="141">
        <f t="shared" si="0"/>
        <v>0</v>
      </c>
      <c r="M8" s="141">
        <f t="shared" si="0"/>
        <v>0</v>
      </c>
      <c r="N8" s="141">
        <f t="shared" si="0"/>
        <v>0</v>
      </c>
      <c r="O8" s="21"/>
      <c r="P8" s="21"/>
      <c r="Q8" s="21"/>
      <c r="R8" s="21"/>
      <c r="S8" s="97">
        <f>SUM(H8:R8)</f>
        <v>0</v>
      </c>
      <c r="T8" s="9"/>
    </row>
    <row r="9" spans="1:39" s="1" customFormat="1" ht="12" customHeight="1">
      <c r="A9" s="40"/>
      <c r="B9" s="40"/>
      <c r="G9" s="9"/>
      <c r="N9" s="2"/>
      <c r="W9" s="9"/>
    </row>
    <row r="10" spans="1:39" s="1" customFormat="1" ht="117.75" customHeight="1">
      <c r="A10" s="45"/>
      <c r="B10" s="142" t="s">
        <v>210</v>
      </c>
      <c r="C10" s="38" t="s">
        <v>279</v>
      </c>
      <c r="D10" s="38" t="s">
        <v>31</v>
      </c>
      <c r="E10" s="38" t="s">
        <v>32</v>
      </c>
      <c r="F10" s="38" t="s">
        <v>33</v>
      </c>
      <c r="G10" s="9"/>
      <c r="H10" s="177" t="s">
        <v>66</v>
      </c>
      <c r="I10" s="9"/>
      <c r="J10" s="476" t="s">
        <v>59</v>
      </c>
      <c r="K10" s="477"/>
      <c r="L10" s="477"/>
      <c r="M10" s="477"/>
      <c r="N10" s="477"/>
      <c r="O10" s="477"/>
      <c r="P10" s="477"/>
      <c r="Q10" s="477"/>
      <c r="R10" s="477"/>
      <c r="S10" s="477"/>
      <c r="T10" s="478"/>
      <c r="U10" s="179"/>
      <c r="V10" s="179"/>
      <c r="AG10" s="479" t="s">
        <v>65</v>
      </c>
      <c r="AH10" s="480"/>
      <c r="AL10" s="473" t="s">
        <v>67</v>
      </c>
      <c r="AM10" s="473"/>
    </row>
    <row r="11" spans="1:39" s="1" customFormat="1" ht="20.100000000000001" customHeight="1">
      <c r="A11" s="28" t="s">
        <v>278</v>
      </c>
      <c r="C11" s="16"/>
      <c r="D11" s="16"/>
      <c r="E11" s="12"/>
      <c r="F11" s="12"/>
      <c r="G11" s="3"/>
      <c r="H11" s="16"/>
      <c r="I11" s="3"/>
      <c r="J11" s="6" t="s">
        <v>48</v>
      </c>
      <c r="K11" s="84" t="s">
        <v>49</v>
      </c>
      <c r="L11" s="84" t="s">
        <v>50</v>
      </c>
      <c r="M11" s="84" t="s">
        <v>52</v>
      </c>
      <c r="N11" s="84" t="s">
        <v>54</v>
      </c>
      <c r="O11" s="84" t="s">
        <v>55</v>
      </c>
      <c r="P11" s="84" t="s">
        <v>56</v>
      </c>
      <c r="Q11" s="84" t="s">
        <v>57</v>
      </c>
      <c r="R11" s="84" t="s">
        <v>58</v>
      </c>
      <c r="S11" s="84" t="s">
        <v>239</v>
      </c>
      <c r="T11" s="84" t="s">
        <v>240</v>
      </c>
      <c r="U11" s="178" t="s">
        <v>48</v>
      </c>
      <c r="V11" s="178" t="s">
        <v>49</v>
      </c>
      <c r="W11" s="13" t="s">
        <v>50</v>
      </c>
      <c r="X11" s="13" t="s">
        <v>52</v>
      </c>
      <c r="Y11" s="13" t="s">
        <v>54</v>
      </c>
      <c r="Z11" s="13" t="s">
        <v>55</v>
      </c>
      <c r="AA11" s="13" t="s">
        <v>56</v>
      </c>
      <c r="AB11" s="13" t="s">
        <v>57</v>
      </c>
      <c r="AC11" s="13" t="s">
        <v>58</v>
      </c>
      <c r="AD11" s="13" t="s">
        <v>239</v>
      </c>
      <c r="AE11" s="13" t="s">
        <v>240</v>
      </c>
      <c r="AF11" s="3"/>
      <c r="AG11" s="73" t="s">
        <v>50</v>
      </c>
      <c r="AH11" s="73" t="s">
        <v>52</v>
      </c>
      <c r="AI11" s="39" t="s">
        <v>50</v>
      </c>
      <c r="AJ11" s="39" t="s">
        <v>52</v>
      </c>
      <c r="AL11" s="73" t="s">
        <v>68</v>
      </c>
      <c r="AM11" s="73" t="s">
        <v>69</v>
      </c>
    </row>
    <row r="12" spans="1:39" ht="19.5" customHeight="1">
      <c r="A12" s="275" t="s">
        <v>305</v>
      </c>
      <c r="B12" s="18" t="s">
        <v>306</v>
      </c>
      <c r="C12" s="18">
        <v>1</v>
      </c>
      <c r="D12" s="113">
        <f>H12</f>
        <v>0</v>
      </c>
      <c r="E12" s="8">
        <v>140</v>
      </c>
      <c r="F12" s="8">
        <f>D12*E12*(100-$D$3)/100</f>
        <v>0</v>
      </c>
      <c r="H12" s="17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172"/>
      <c r="AG12" s="48">
        <f>AI12*$D12</f>
        <v>0</v>
      </c>
      <c r="AH12" s="20"/>
      <c r="AI12" s="170">
        <v>4</v>
      </c>
      <c r="AJ12" s="20"/>
      <c r="AK12" s="172"/>
      <c r="AL12" s="98">
        <v>2.5</v>
      </c>
      <c r="AM12" s="98">
        <f t="shared" ref="AM12:AM36" si="1">AL12*D12</f>
        <v>0</v>
      </c>
    </row>
    <row r="13" spans="1:39" ht="19.5" customHeight="1">
      <c r="A13" s="275" t="s">
        <v>211</v>
      </c>
      <c r="B13" s="18" t="s">
        <v>506</v>
      </c>
      <c r="C13" s="18">
        <v>2</v>
      </c>
      <c r="D13" s="113">
        <f>H13</f>
        <v>0</v>
      </c>
      <c r="E13" s="8">
        <v>30.83</v>
      </c>
      <c r="F13" s="8">
        <f t="shared" ref="F13:F36" si="2">D13*E13*(100-$D$3)/100</f>
        <v>0</v>
      </c>
      <c r="H13" s="17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172"/>
      <c r="AG13" s="20"/>
      <c r="AH13" s="20"/>
      <c r="AI13" s="20"/>
      <c r="AJ13" s="20"/>
      <c r="AK13" s="172"/>
      <c r="AL13" s="98">
        <v>0.32</v>
      </c>
      <c r="AM13" s="98">
        <f t="shared" si="1"/>
        <v>0</v>
      </c>
    </row>
    <row r="14" spans="1:39" ht="19.5" customHeight="1">
      <c r="A14" s="275" t="s">
        <v>212</v>
      </c>
      <c r="B14" s="32" t="s">
        <v>507</v>
      </c>
      <c r="C14" s="32">
        <v>2</v>
      </c>
      <c r="D14" s="113">
        <f>H14</f>
        <v>0</v>
      </c>
      <c r="E14" s="30">
        <v>33.33</v>
      </c>
      <c r="F14" s="8">
        <f t="shared" si="2"/>
        <v>0</v>
      </c>
      <c r="H14" s="17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172"/>
      <c r="AG14" s="20"/>
      <c r="AH14" s="20"/>
      <c r="AI14" s="20"/>
      <c r="AJ14" s="20"/>
      <c r="AK14" s="172"/>
      <c r="AL14" s="98">
        <v>0.57999999999999996</v>
      </c>
      <c r="AM14" s="98">
        <f t="shared" si="1"/>
        <v>0</v>
      </c>
    </row>
    <row r="15" spans="1:39" ht="19.5" customHeight="1">
      <c r="A15" s="273" t="s">
        <v>213</v>
      </c>
      <c r="B15" s="55" t="s">
        <v>508</v>
      </c>
      <c r="C15" s="55">
        <v>2</v>
      </c>
      <c r="D15" s="113">
        <f>H15</f>
        <v>0</v>
      </c>
      <c r="E15" s="8">
        <v>44.17</v>
      </c>
      <c r="F15" s="8">
        <f t="shared" si="2"/>
        <v>0</v>
      </c>
      <c r="H15" s="17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172"/>
      <c r="AG15" s="20"/>
      <c r="AH15" s="20"/>
      <c r="AI15" s="20"/>
      <c r="AJ15" s="20"/>
      <c r="AK15" s="172"/>
      <c r="AL15" s="98">
        <v>4</v>
      </c>
      <c r="AM15" s="98">
        <f t="shared" si="1"/>
        <v>0</v>
      </c>
    </row>
    <row r="16" spans="1:39" ht="19.5" customHeight="1">
      <c r="A16" s="273" t="s">
        <v>505</v>
      </c>
      <c r="B16" s="55" t="s">
        <v>509</v>
      </c>
      <c r="C16" s="55">
        <v>1</v>
      </c>
      <c r="D16" s="113">
        <f>H16</f>
        <v>0</v>
      </c>
      <c r="E16" s="112">
        <v>65</v>
      </c>
      <c r="F16" s="8">
        <f t="shared" si="2"/>
        <v>0</v>
      </c>
      <c r="H16" s="17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172"/>
      <c r="AG16" s="20"/>
      <c r="AH16" s="20"/>
      <c r="AI16" s="20"/>
      <c r="AJ16" s="20"/>
      <c r="AK16" s="172"/>
      <c r="AL16" s="98">
        <v>7.7</v>
      </c>
      <c r="AM16" s="98">
        <f t="shared" si="1"/>
        <v>0</v>
      </c>
    </row>
    <row r="17" spans="1:39" ht="19.5" customHeight="1">
      <c r="A17" s="273" t="s">
        <v>280</v>
      </c>
      <c r="B17" s="55" t="s">
        <v>289</v>
      </c>
      <c r="C17" s="55">
        <v>1</v>
      </c>
      <c r="D17" s="113">
        <f t="shared" ref="D17:D36" si="3">H17</f>
        <v>0</v>
      </c>
      <c r="E17" s="112">
        <v>12.5</v>
      </c>
      <c r="F17" s="8">
        <f t="shared" si="2"/>
        <v>0</v>
      </c>
      <c r="H17" s="170"/>
      <c r="J17" s="20"/>
      <c r="K17" s="20"/>
      <c r="L17" s="20"/>
      <c r="M17" s="48">
        <f>X17*$D17</f>
        <v>0</v>
      </c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170">
        <v>1</v>
      </c>
      <c r="Y17" s="20"/>
      <c r="Z17" s="20"/>
      <c r="AA17" s="20"/>
      <c r="AB17" s="20"/>
      <c r="AC17" s="20"/>
      <c r="AD17" s="20"/>
      <c r="AE17" s="20"/>
      <c r="AF17" s="172"/>
      <c r="AG17" s="20"/>
      <c r="AH17" s="20"/>
      <c r="AI17" s="20"/>
      <c r="AJ17" s="20"/>
      <c r="AK17" s="172"/>
      <c r="AL17" s="98">
        <v>0.1</v>
      </c>
      <c r="AM17" s="98">
        <f t="shared" si="1"/>
        <v>0</v>
      </c>
    </row>
    <row r="18" spans="1:39" ht="19.5" customHeight="1">
      <c r="A18" s="273" t="s">
        <v>281</v>
      </c>
      <c r="B18" s="55" t="s">
        <v>290</v>
      </c>
      <c r="C18" s="55">
        <v>1</v>
      </c>
      <c r="D18" s="113">
        <f t="shared" si="3"/>
        <v>0</v>
      </c>
      <c r="E18" s="112">
        <v>13.333333333333334</v>
      </c>
      <c r="F18" s="8">
        <f t="shared" si="2"/>
        <v>0</v>
      </c>
      <c r="H18" s="170"/>
      <c r="J18" s="20"/>
      <c r="K18" s="20"/>
      <c r="L18" s="20"/>
      <c r="M18" s="48">
        <f>X18*$D18</f>
        <v>0</v>
      </c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170">
        <v>1</v>
      </c>
      <c r="Y18" s="20"/>
      <c r="Z18" s="20"/>
      <c r="AA18" s="20"/>
      <c r="AB18" s="20"/>
      <c r="AC18" s="20"/>
      <c r="AD18" s="20"/>
      <c r="AE18" s="20"/>
      <c r="AF18" s="172"/>
      <c r="AG18" s="20"/>
      <c r="AH18" s="20"/>
      <c r="AI18" s="20"/>
      <c r="AJ18" s="20"/>
      <c r="AK18" s="172"/>
      <c r="AL18" s="98">
        <v>0.2</v>
      </c>
      <c r="AM18" s="98">
        <f t="shared" si="1"/>
        <v>0</v>
      </c>
    </row>
    <row r="19" spans="1:39" ht="19.5" customHeight="1">
      <c r="A19" s="273" t="s">
        <v>282</v>
      </c>
      <c r="B19" s="55" t="s">
        <v>291</v>
      </c>
      <c r="C19" s="55">
        <v>1</v>
      </c>
      <c r="D19" s="113">
        <f t="shared" si="3"/>
        <v>0</v>
      </c>
      <c r="E19" s="112">
        <v>16.666666666666668</v>
      </c>
      <c r="F19" s="8">
        <f t="shared" si="2"/>
        <v>0</v>
      </c>
      <c r="H19" s="170"/>
      <c r="J19" s="20"/>
      <c r="K19" s="20"/>
      <c r="L19" s="48">
        <f>W19*$D19</f>
        <v>0</v>
      </c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170">
        <v>1</v>
      </c>
      <c r="X19" s="20"/>
      <c r="Y19" s="20"/>
      <c r="Z19" s="20"/>
      <c r="AA19" s="20"/>
      <c r="AB19" s="20"/>
      <c r="AC19" s="20"/>
      <c r="AD19" s="20"/>
      <c r="AE19" s="20"/>
      <c r="AF19" s="172"/>
      <c r="AG19" s="20"/>
      <c r="AH19" s="20"/>
      <c r="AI19" s="20"/>
      <c r="AJ19" s="20"/>
      <c r="AK19" s="172"/>
      <c r="AL19" s="98">
        <v>0.15</v>
      </c>
      <c r="AM19" s="98">
        <f t="shared" si="1"/>
        <v>0</v>
      </c>
    </row>
    <row r="20" spans="1:39" ht="19.5" customHeight="1">
      <c r="A20" s="273" t="s">
        <v>283</v>
      </c>
      <c r="B20" s="55" t="s">
        <v>292</v>
      </c>
      <c r="C20" s="55">
        <v>1</v>
      </c>
      <c r="D20" s="113">
        <f t="shared" si="3"/>
        <v>0</v>
      </c>
      <c r="E20" s="112">
        <v>14.166666666666668</v>
      </c>
      <c r="F20" s="8">
        <f t="shared" si="2"/>
        <v>0</v>
      </c>
      <c r="H20" s="170"/>
      <c r="J20" s="20"/>
      <c r="K20" s="20"/>
      <c r="L20" s="20"/>
      <c r="M20" s="48">
        <f>X20*$D20</f>
        <v>0</v>
      </c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170">
        <v>1</v>
      </c>
      <c r="Y20" s="20"/>
      <c r="Z20" s="20"/>
      <c r="AA20" s="20"/>
      <c r="AB20" s="20"/>
      <c r="AC20" s="20"/>
      <c r="AD20" s="20"/>
      <c r="AE20" s="20"/>
      <c r="AF20" s="172"/>
      <c r="AG20" s="20"/>
      <c r="AH20" s="20"/>
      <c r="AI20" s="20"/>
      <c r="AJ20" s="20"/>
      <c r="AK20" s="172"/>
      <c r="AL20" s="98">
        <v>0.2</v>
      </c>
      <c r="AM20" s="98">
        <f t="shared" si="1"/>
        <v>0</v>
      </c>
    </row>
    <row r="21" spans="1:39" ht="19.5" customHeight="1">
      <c r="A21" s="273" t="s">
        <v>284</v>
      </c>
      <c r="B21" s="55" t="s">
        <v>291</v>
      </c>
      <c r="C21" s="55">
        <v>1</v>
      </c>
      <c r="D21" s="113">
        <f t="shared" si="3"/>
        <v>0</v>
      </c>
      <c r="E21" s="112">
        <v>18.333333333333336</v>
      </c>
      <c r="F21" s="8">
        <f t="shared" si="2"/>
        <v>0</v>
      </c>
      <c r="H21" s="170"/>
      <c r="J21" s="20"/>
      <c r="K21" s="20"/>
      <c r="L21" s="20"/>
      <c r="M21" s="20"/>
      <c r="N21" s="48">
        <f>Y21*$D21</f>
        <v>0</v>
      </c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170">
        <v>1</v>
      </c>
      <c r="Z21" s="20"/>
      <c r="AA21" s="20"/>
      <c r="AB21" s="20"/>
      <c r="AC21" s="20"/>
      <c r="AD21" s="20"/>
      <c r="AE21" s="20"/>
      <c r="AF21" s="172"/>
      <c r="AG21" s="20"/>
      <c r="AH21" s="20"/>
      <c r="AI21" s="20"/>
      <c r="AJ21" s="20"/>
      <c r="AK21" s="172"/>
      <c r="AL21" s="98">
        <v>0.3</v>
      </c>
      <c r="AM21" s="98">
        <f t="shared" si="1"/>
        <v>0</v>
      </c>
    </row>
    <row r="22" spans="1:39" ht="19.5" customHeight="1">
      <c r="A22" s="273" t="s">
        <v>285</v>
      </c>
      <c r="B22" s="55" t="s">
        <v>293</v>
      </c>
      <c r="C22" s="55">
        <v>1</v>
      </c>
      <c r="D22" s="113">
        <f t="shared" si="3"/>
        <v>0</v>
      </c>
      <c r="E22" s="112">
        <v>20.833333333333336</v>
      </c>
      <c r="F22" s="8">
        <f t="shared" si="2"/>
        <v>0</v>
      </c>
      <c r="H22" s="170"/>
      <c r="J22" s="20"/>
      <c r="K22" s="20"/>
      <c r="L22" s="20"/>
      <c r="M22" s="20"/>
      <c r="N22" s="48">
        <f>Y22*$D22</f>
        <v>0</v>
      </c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170">
        <v>1</v>
      </c>
      <c r="Z22" s="20"/>
      <c r="AA22" s="20"/>
      <c r="AB22" s="20"/>
      <c r="AC22" s="20"/>
      <c r="AD22" s="20"/>
      <c r="AE22" s="20"/>
      <c r="AF22" s="172"/>
      <c r="AG22" s="20"/>
      <c r="AH22" s="20"/>
      <c r="AI22" s="20"/>
      <c r="AJ22" s="20"/>
      <c r="AK22" s="172"/>
      <c r="AL22" s="98">
        <v>0.6</v>
      </c>
      <c r="AM22" s="98">
        <f t="shared" si="1"/>
        <v>0</v>
      </c>
    </row>
    <row r="23" spans="1:39" ht="19.5" customHeight="1">
      <c r="A23" s="273" t="s">
        <v>286</v>
      </c>
      <c r="B23" s="55" t="s">
        <v>294</v>
      </c>
      <c r="C23" s="55">
        <v>1</v>
      </c>
      <c r="D23" s="113">
        <f t="shared" si="3"/>
        <v>0</v>
      </c>
      <c r="E23" s="112">
        <v>28.333333333333336</v>
      </c>
      <c r="F23" s="8">
        <f t="shared" si="2"/>
        <v>0</v>
      </c>
      <c r="H23" s="170"/>
      <c r="J23" s="20"/>
      <c r="K23" s="20"/>
      <c r="L23" s="20"/>
      <c r="M23" s="20"/>
      <c r="N23" s="20"/>
      <c r="O23" s="20"/>
      <c r="P23" s="48">
        <f>AA23*$D23</f>
        <v>0</v>
      </c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170">
        <v>1</v>
      </c>
      <c r="AB23" s="20"/>
      <c r="AC23" s="20"/>
      <c r="AD23" s="20"/>
      <c r="AE23" s="20"/>
      <c r="AF23" s="172"/>
      <c r="AG23" s="20"/>
      <c r="AH23" s="20"/>
      <c r="AI23" s="20"/>
      <c r="AJ23" s="20"/>
      <c r="AK23" s="172"/>
      <c r="AL23" s="98">
        <v>1.2</v>
      </c>
      <c r="AM23" s="98">
        <f t="shared" si="1"/>
        <v>0</v>
      </c>
    </row>
    <row r="24" spans="1:39" ht="19.5" customHeight="1">
      <c r="A24" s="472" t="s">
        <v>1198</v>
      </c>
      <c r="B24" s="55" t="s">
        <v>295</v>
      </c>
      <c r="C24" s="55">
        <v>5</v>
      </c>
      <c r="D24" s="113">
        <f>H24</f>
        <v>0</v>
      </c>
      <c r="E24" s="112">
        <v>42.5</v>
      </c>
      <c r="F24" s="8">
        <f t="shared" si="2"/>
        <v>0</v>
      </c>
      <c r="H24" s="17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172"/>
      <c r="AG24" s="48">
        <f>AI24*$D24</f>
        <v>0</v>
      </c>
      <c r="AH24" s="20"/>
      <c r="AI24" s="170">
        <v>15</v>
      </c>
      <c r="AJ24" s="20"/>
      <c r="AK24" s="172"/>
      <c r="AL24" s="98">
        <v>0.6</v>
      </c>
      <c r="AM24" s="98">
        <f t="shared" si="1"/>
        <v>0</v>
      </c>
    </row>
    <row r="25" spans="1:39" ht="19.5" customHeight="1">
      <c r="A25" s="472" t="s">
        <v>1199</v>
      </c>
      <c r="B25" s="55" t="s">
        <v>296</v>
      </c>
      <c r="C25" s="55">
        <v>5</v>
      </c>
      <c r="D25" s="113">
        <f t="shared" si="3"/>
        <v>0</v>
      </c>
      <c r="E25" s="112">
        <v>42.5</v>
      </c>
      <c r="F25" s="8">
        <f t="shared" si="2"/>
        <v>0</v>
      </c>
      <c r="H25" s="17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172"/>
      <c r="AG25" s="48">
        <f t="shared" ref="AG25:AH32" si="4">AI25*$D25</f>
        <v>0</v>
      </c>
      <c r="AH25" s="20"/>
      <c r="AI25" s="170">
        <v>15</v>
      </c>
      <c r="AJ25" s="20"/>
      <c r="AK25" s="172"/>
      <c r="AL25" s="98">
        <v>0.8</v>
      </c>
      <c r="AM25" s="98">
        <f t="shared" si="1"/>
        <v>0</v>
      </c>
    </row>
    <row r="26" spans="1:39" ht="19.5" customHeight="1">
      <c r="A26" s="472" t="s">
        <v>1200</v>
      </c>
      <c r="B26" s="55" t="s">
        <v>297</v>
      </c>
      <c r="C26" s="55">
        <v>5</v>
      </c>
      <c r="D26" s="113">
        <f t="shared" si="3"/>
        <v>0</v>
      </c>
      <c r="E26" s="112">
        <v>45</v>
      </c>
      <c r="F26" s="8">
        <f t="shared" si="2"/>
        <v>0</v>
      </c>
      <c r="H26" s="17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172"/>
      <c r="AG26" s="48">
        <f t="shared" si="4"/>
        <v>0</v>
      </c>
      <c r="AH26" s="20"/>
      <c r="AI26" s="170">
        <v>15</v>
      </c>
      <c r="AJ26" s="20"/>
      <c r="AK26" s="172"/>
      <c r="AL26" s="98">
        <v>1</v>
      </c>
      <c r="AM26" s="98">
        <f t="shared" si="1"/>
        <v>0</v>
      </c>
    </row>
    <row r="27" spans="1:39" ht="19.5" customHeight="1">
      <c r="A27" s="472" t="s">
        <v>1201</v>
      </c>
      <c r="B27" s="55" t="s">
        <v>298</v>
      </c>
      <c r="C27" s="55">
        <v>5</v>
      </c>
      <c r="D27" s="113">
        <f t="shared" si="3"/>
        <v>0</v>
      </c>
      <c r="E27" s="112">
        <v>45</v>
      </c>
      <c r="F27" s="8">
        <f t="shared" si="2"/>
        <v>0</v>
      </c>
      <c r="H27" s="17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172"/>
      <c r="AG27" s="48">
        <f t="shared" si="4"/>
        <v>0</v>
      </c>
      <c r="AH27" s="20"/>
      <c r="AI27" s="170">
        <v>15</v>
      </c>
      <c r="AJ27" s="20"/>
      <c r="AK27" s="172"/>
      <c r="AL27" s="98">
        <v>1.1000000000000001</v>
      </c>
      <c r="AM27" s="98">
        <f t="shared" si="1"/>
        <v>0</v>
      </c>
    </row>
    <row r="28" spans="1:39" ht="19.5" customHeight="1">
      <c r="A28" s="472" t="s">
        <v>1202</v>
      </c>
      <c r="B28" s="55" t="s">
        <v>299</v>
      </c>
      <c r="C28" s="55">
        <v>5</v>
      </c>
      <c r="D28" s="113">
        <f t="shared" si="3"/>
        <v>0</v>
      </c>
      <c r="E28" s="112">
        <v>83.33</v>
      </c>
      <c r="F28" s="8">
        <f t="shared" si="2"/>
        <v>0</v>
      </c>
      <c r="H28" s="17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172"/>
      <c r="AG28" s="20"/>
      <c r="AH28" s="48">
        <f t="shared" si="4"/>
        <v>0</v>
      </c>
      <c r="AI28" s="20"/>
      <c r="AJ28" s="170">
        <v>15</v>
      </c>
      <c r="AK28" s="172"/>
      <c r="AL28" s="98">
        <v>3.5</v>
      </c>
      <c r="AM28" s="98">
        <f t="shared" si="1"/>
        <v>0</v>
      </c>
    </row>
    <row r="29" spans="1:39" ht="19.5" customHeight="1">
      <c r="A29" s="273" t="s">
        <v>401</v>
      </c>
      <c r="B29" s="55" t="s">
        <v>300</v>
      </c>
      <c r="C29" s="55">
        <v>5</v>
      </c>
      <c r="D29" s="113">
        <f t="shared" si="3"/>
        <v>0</v>
      </c>
      <c r="E29" s="112">
        <v>36.666666666666671</v>
      </c>
      <c r="F29" s="8">
        <f t="shared" si="2"/>
        <v>0</v>
      </c>
      <c r="H29" s="17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172"/>
      <c r="AG29" s="48">
        <f t="shared" si="4"/>
        <v>0</v>
      </c>
      <c r="AH29" s="20"/>
      <c r="AI29" s="170">
        <v>15</v>
      </c>
      <c r="AJ29" s="20"/>
      <c r="AK29" s="172"/>
      <c r="AL29" s="98">
        <v>0.4</v>
      </c>
      <c r="AM29" s="98">
        <f t="shared" si="1"/>
        <v>0</v>
      </c>
    </row>
    <row r="30" spans="1:39" ht="19.5" customHeight="1">
      <c r="A30" s="273" t="s">
        <v>402</v>
      </c>
      <c r="B30" s="55" t="s">
        <v>301</v>
      </c>
      <c r="C30" s="55">
        <v>5</v>
      </c>
      <c r="D30" s="113">
        <f t="shared" si="3"/>
        <v>0</v>
      </c>
      <c r="E30" s="112">
        <v>36.666666666666671</v>
      </c>
      <c r="F30" s="8">
        <f t="shared" si="2"/>
        <v>0</v>
      </c>
      <c r="H30" s="17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172"/>
      <c r="AG30" s="48">
        <f t="shared" si="4"/>
        <v>0</v>
      </c>
      <c r="AH30" s="20"/>
      <c r="AI30" s="170">
        <v>15</v>
      </c>
      <c r="AJ30" s="20"/>
      <c r="AK30" s="172"/>
      <c r="AL30" s="98">
        <v>0.7</v>
      </c>
      <c r="AM30" s="98">
        <f t="shared" si="1"/>
        <v>0</v>
      </c>
    </row>
    <row r="31" spans="1:39" ht="19.5" customHeight="1">
      <c r="A31" s="273" t="s">
        <v>403</v>
      </c>
      <c r="B31" s="55" t="s">
        <v>302</v>
      </c>
      <c r="C31" s="55">
        <v>5</v>
      </c>
      <c r="D31" s="113">
        <f t="shared" si="3"/>
        <v>0</v>
      </c>
      <c r="E31" s="112">
        <v>36.666666666666671</v>
      </c>
      <c r="F31" s="8">
        <f t="shared" si="2"/>
        <v>0</v>
      </c>
      <c r="H31" s="17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172"/>
      <c r="AG31" s="48">
        <f t="shared" si="4"/>
        <v>0</v>
      </c>
      <c r="AH31" s="20"/>
      <c r="AI31" s="170">
        <v>15</v>
      </c>
      <c r="AJ31" s="20"/>
      <c r="AK31" s="172"/>
      <c r="AL31" s="98">
        <v>1</v>
      </c>
      <c r="AM31" s="98">
        <f t="shared" si="1"/>
        <v>0</v>
      </c>
    </row>
    <row r="32" spans="1:39" ht="19.5" customHeight="1">
      <c r="A32" s="273" t="s">
        <v>404</v>
      </c>
      <c r="B32" s="55" t="s">
        <v>303</v>
      </c>
      <c r="C32" s="55">
        <v>5</v>
      </c>
      <c r="D32" s="113">
        <f t="shared" si="3"/>
        <v>0</v>
      </c>
      <c r="E32" s="112">
        <v>85.833333333333343</v>
      </c>
      <c r="F32" s="8">
        <f t="shared" si="2"/>
        <v>0</v>
      </c>
      <c r="H32" s="17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172"/>
      <c r="AG32" s="20"/>
      <c r="AH32" s="48">
        <f t="shared" si="4"/>
        <v>0</v>
      </c>
      <c r="AI32" s="20"/>
      <c r="AJ32" s="170">
        <v>15</v>
      </c>
      <c r="AK32" s="172"/>
      <c r="AL32" s="98">
        <v>2.6</v>
      </c>
      <c r="AM32" s="98">
        <f t="shared" si="1"/>
        <v>0</v>
      </c>
    </row>
    <row r="33" spans="1:39" ht="19.5" customHeight="1">
      <c r="A33" s="273" t="s">
        <v>287</v>
      </c>
      <c r="B33" s="55" t="s">
        <v>304</v>
      </c>
      <c r="C33" s="55">
        <v>1</v>
      </c>
      <c r="D33" s="113">
        <f t="shared" si="3"/>
        <v>0</v>
      </c>
      <c r="E33" s="112">
        <v>27.5</v>
      </c>
      <c r="F33" s="8">
        <f t="shared" si="2"/>
        <v>0</v>
      </c>
      <c r="H33" s="170"/>
      <c r="J33" s="20"/>
      <c r="K33" s="20"/>
      <c r="L33" s="20"/>
      <c r="M33" s="20"/>
      <c r="N33" s="48">
        <f>Y33*$D33</f>
        <v>0</v>
      </c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170">
        <v>1</v>
      </c>
      <c r="Z33" s="20"/>
      <c r="AA33" s="20"/>
      <c r="AB33" s="20"/>
      <c r="AC33" s="20"/>
      <c r="AD33" s="20"/>
      <c r="AE33" s="20"/>
      <c r="AF33" s="172"/>
      <c r="AG33" s="20"/>
      <c r="AH33" s="20"/>
      <c r="AI33" s="20"/>
      <c r="AJ33" s="20"/>
      <c r="AK33" s="172"/>
      <c r="AL33" s="98">
        <v>1.3</v>
      </c>
      <c r="AM33" s="98">
        <f t="shared" si="1"/>
        <v>0</v>
      </c>
    </row>
    <row r="34" spans="1:39" ht="19.5" customHeight="1">
      <c r="A34" s="273" t="s">
        <v>288</v>
      </c>
      <c r="B34" s="55" t="s">
        <v>133</v>
      </c>
      <c r="C34" s="55">
        <v>1</v>
      </c>
      <c r="D34" s="113">
        <f t="shared" si="3"/>
        <v>0</v>
      </c>
      <c r="E34" s="112">
        <v>31.666666666666668</v>
      </c>
      <c r="F34" s="8">
        <f t="shared" si="2"/>
        <v>0</v>
      </c>
      <c r="H34" s="170"/>
      <c r="J34" s="20"/>
      <c r="K34" s="20"/>
      <c r="L34" s="20"/>
      <c r="M34" s="20"/>
      <c r="N34" s="20"/>
      <c r="O34" s="48">
        <f>Z34*$D34</f>
        <v>0</v>
      </c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170">
        <v>1</v>
      </c>
      <c r="AA34" s="20"/>
      <c r="AB34" s="20"/>
      <c r="AC34" s="20"/>
      <c r="AD34" s="20"/>
      <c r="AE34" s="20"/>
      <c r="AF34" s="172"/>
      <c r="AG34" s="20"/>
      <c r="AH34" s="20"/>
      <c r="AI34" s="20"/>
      <c r="AJ34" s="20"/>
      <c r="AK34" s="172"/>
      <c r="AL34" s="98">
        <v>1.8</v>
      </c>
      <c r="AM34" s="98">
        <f t="shared" si="1"/>
        <v>0</v>
      </c>
    </row>
    <row r="35" spans="1:39" ht="19.5" customHeight="1">
      <c r="A35" s="273" t="s">
        <v>503</v>
      </c>
      <c r="B35" s="19" t="s">
        <v>510</v>
      </c>
      <c r="C35" s="55">
        <v>1</v>
      </c>
      <c r="D35" s="113">
        <f t="shared" si="3"/>
        <v>0</v>
      </c>
      <c r="E35" s="8">
        <v>32.5</v>
      </c>
      <c r="F35" s="8">
        <f t="shared" si="2"/>
        <v>0</v>
      </c>
      <c r="H35" s="170"/>
      <c r="J35" s="20"/>
      <c r="K35" s="20"/>
      <c r="L35" s="20"/>
      <c r="M35" s="20"/>
      <c r="N35" s="20"/>
      <c r="O35" s="20"/>
      <c r="P35" s="48">
        <f>AA35*$D35</f>
        <v>0</v>
      </c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170">
        <v>1</v>
      </c>
      <c r="AB35" s="20"/>
      <c r="AC35" s="20"/>
      <c r="AD35" s="20"/>
      <c r="AE35" s="20"/>
      <c r="AF35" s="172"/>
      <c r="AG35" s="20"/>
      <c r="AH35" s="20"/>
      <c r="AI35" s="20"/>
      <c r="AJ35" s="20"/>
      <c r="AK35" s="172"/>
      <c r="AL35" s="98">
        <v>1.2</v>
      </c>
      <c r="AM35" s="98">
        <f t="shared" si="1"/>
        <v>0</v>
      </c>
    </row>
    <row r="36" spans="1:39" ht="19.5" customHeight="1">
      <c r="A36" s="273" t="s">
        <v>504</v>
      </c>
      <c r="B36" s="19" t="s">
        <v>511</v>
      </c>
      <c r="C36" s="55">
        <v>1</v>
      </c>
      <c r="D36" s="113">
        <f t="shared" si="3"/>
        <v>0</v>
      </c>
      <c r="E36" s="8">
        <v>35</v>
      </c>
      <c r="F36" s="8">
        <f t="shared" si="2"/>
        <v>0</v>
      </c>
      <c r="H36" s="170"/>
      <c r="J36" s="20"/>
      <c r="K36" s="20"/>
      <c r="L36" s="20"/>
      <c r="M36" s="48">
        <f>X36*$D36</f>
        <v>0</v>
      </c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170">
        <v>1</v>
      </c>
      <c r="Y36" s="20"/>
      <c r="Z36" s="20"/>
      <c r="AA36" s="20"/>
      <c r="AB36" s="20"/>
      <c r="AC36" s="20"/>
      <c r="AD36" s="20"/>
      <c r="AE36" s="20"/>
      <c r="AF36" s="172"/>
      <c r="AG36" s="20"/>
      <c r="AH36" s="20"/>
      <c r="AI36" s="20"/>
      <c r="AJ36" s="20"/>
      <c r="AK36" s="172"/>
      <c r="AL36" s="98">
        <v>0.7</v>
      </c>
      <c r="AM36" s="98">
        <f t="shared" si="1"/>
        <v>0</v>
      </c>
    </row>
    <row r="37" spans="1:39" ht="19.5" customHeight="1">
      <c r="A37" s="253"/>
      <c r="B37" s="9"/>
      <c r="C37" s="1"/>
      <c r="D37" s="1"/>
      <c r="E37" s="80"/>
      <c r="F37" s="129">
        <f>SUM(F12:F36)</f>
        <v>0</v>
      </c>
      <c r="H37" s="31">
        <f>SUM(H12:H36)</f>
        <v>0</v>
      </c>
      <c r="J37" s="20"/>
      <c r="K37" s="20"/>
      <c r="L37" s="171">
        <f>SUM(L12:L36)</f>
        <v>0</v>
      </c>
      <c r="M37" s="171">
        <f t="shared" ref="M37:P37" si="5">SUM(M12:M36)</f>
        <v>0</v>
      </c>
      <c r="N37" s="171">
        <f t="shared" si="5"/>
        <v>0</v>
      </c>
      <c r="O37" s="171">
        <f t="shared" si="5"/>
        <v>0</v>
      </c>
      <c r="P37" s="171">
        <f t="shared" si="5"/>
        <v>0</v>
      </c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172"/>
      <c r="AG37" s="171">
        <f>SUM(AG12:AG36)</f>
        <v>0</v>
      </c>
      <c r="AH37" s="171">
        <f>SUM(AH12:AH36)</f>
        <v>0</v>
      </c>
      <c r="AI37" s="20"/>
      <c r="AJ37" s="20"/>
      <c r="AK37" s="172"/>
      <c r="AL37" s="20"/>
      <c r="AM37" s="99">
        <f>SUM(AM12:AM36)</f>
        <v>0</v>
      </c>
    </row>
    <row r="38" spans="1:39">
      <c r="A38" s="254"/>
    </row>
    <row r="39" spans="1:39">
      <c r="A39" s="255" t="s">
        <v>326</v>
      </c>
    </row>
    <row r="40" spans="1:39" ht="19.5" customHeight="1">
      <c r="A40" s="273" t="s">
        <v>499</v>
      </c>
      <c r="B40" s="55"/>
      <c r="C40" s="55"/>
      <c r="D40" s="113">
        <f t="shared" ref="D40:D44" si="6">H40</f>
        <v>0</v>
      </c>
      <c r="E40" s="112">
        <v>1780</v>
      </c>
      <c r="F40" s="8">
        <f>D40*E40*(100-$D$3)/100</f>
        <v>0</v>
      </c>
      <c r="H40" s="17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172"/>
      <c r="AG40" s="20"/>
      <c r="AH40" s="20"/>
      <c r="AI40" s="20"/>
      <c r="AJ40" s="20"/>
      <c r="AK40" s="172"/>
      <c r="AL40" s="98">
        <v>132</v>
      </c>
      <c r="AM40" s="98">
        <f t="shared" ref="AM40:AM45" si="7">AL40*D40</f>
        <v>0</v>
      </c>
    </row>
    <row r="41" spans="1:39" ht="19.5" customHeight="1">
      <c r="A41" s="274" t="s">
        <v>500</v>
      </c>
      <c r="B41" s="483" t="s">
        <v>328</v>
      </c>
      <c r="C41" s="484"/>
      <c r="D41" s="113">
        <f t="shared" si="6"/>
        <v>0</v>
      </c>
      <c r="E41" s="112">
        <v>340</v>
      </c>
      <c r="F41" s="8">
        <f>D41*E41*(100-$D$4)/100</f>
        <v>0</v>
      </c>
      <c r="H41" s="17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170">
        <v>1</v>
      </c>
      <c r="Z41" s="20"/>
      <c r="AA41" s="20"/>
      <c r="AB41" s="20"/>
      <c r="AC41" s="20"/>
      <c r="AD41" s="20"/>
      <c r="AE41" s="20"/>
      <c r="AF41" s="172"/>
      <c r="AG41" s="20"/>
      <c r="AH41" s="20"/>
      <c r="AI41" s="20"/>
      <c r="AJ41" s="20"/>
      <c r="AK41" s="172"/>
      <c r="AL41" s="98">
        <v>15.49</v>
      </c>
      <c r="AM41" s="98">
        <f t="shared" si="7"/>
        <v>0</v>
      </c>
    </row>
    <row r="42" spans="1:39" ht="19.5" customHeight="1">
      <c r="A42" s="274" t="s">
        <v>501</v>
      </c>
      <c r="B42" s="483" t="s">
        <v>328</v>
      </c>
      <c r="C42" s="484"/>
      <c r="D42" s="113">
        <f t="shared" si="6"/>
        <v>0</v>
      </c>
      <c r="E42" s="112">
        <v>340</v>
      </c>
      <c r="F42" s="8">
        <f t="shared" ref="F42:F45" si="8">D42*E42*(100-$D$4)/100</f>
        <v>0</v>
      </c>
      <c r="H42" s="17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170"/>
      <c r="Z42" s="20"/>
      <c r="AA42" s="20"/>
      <c r="AB42" s="20"/>
      <c r="AC42" s="20"/>
      <c r="AD42" s="20"/>
      <c r="AE42" s="20"/>
      <c r="AF42" s="172"/>
      <c r="AG42" s="20"/>
      <c r="AH42" s="20"/>
      <c r="AI42" s="20"/>
      <c r="AJ42" s="20"/>
      <c r="AK42" s="172"/>
      <c r="AL42" s="98">
        <v>15.49</v>
      </c>
      <c r="AM42" s="98">
        <f t="shared" si="7"/>
        <v>0</v>
      </c>
    </row>
    <row r="43" spans="1:39" ht="19.5" customHeight="1">
      <c r="A43" s="274" t="s">
        <v>674</v>
      </c>
      <c r="B43" s="483" t="s">
        <v>329</v>
      </c>
      <c r="C43" s="484"/>
      <c r="D43" s="113">
        <f>H43</f>
        <v>0</v>
      </c>
      <c r="E43" s="112">
        <v>390</v>
      </c>
      <c r="F43" s="8">
        <f t="shared" si="8"/>
        <v>0</v>
      </c>
      <c r="H43" s="17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170"/>
      <c r="Z43" s="20"/>
      <c r="AA43" s="20"/>
      <c r="AB43" s="20"/>
      <c r="AC43" s="20"/>
      <c r="AD43" s="20"/>
      <c r="AE43" s="20"/>
      <c r="AF43" s="172"/>
      <c r="AG43" s="20"/>
      <c r="AH43" s="20"/>
      <c r="AI43" s="20"/>
      <c r="AJ43" s="20"/>
      <c r="AK43" s="172"/>
      <c r="AL43" s="98">
        <v>15</v>
      </c>
      <c r="AM43" s="98">
        <f t="shared" si="7"/>
        <v>0</v>
      </c>
    </row>
    <row r="44" spans="1:39" ht="19.5" customHeight="1">
      <c r="A44" s="274" t="s">
        <v>675</v>
      </c>
      <c r="B44" s="483" t="s">
        <v>330</v>
      </c>
      <c r="C44" s="484"/>
      <c r="D44" s="113">
        <f t="shared" si="6"/>
        <v>0</v>
      </c>
      <c r="E44" s="112">
        <v>390</v>
      </c>
      <c r="F44" s="8">
        <f t="shared" si="8"/>
        <v>0</v>
      </c>
      <c r="H44" s="17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170">
        <v>1</v>
      </c>
      <c r="AA44" s="20"/>
      <c r="AB44" s="20"/>
      <c r="AC44" s="20"/>
      <c r="AD44" s="20"/>
      <c r="AE44" s="20"/>
      <c r="AF44" s="172"/>
      <c r="AG44" s="20"/>
      <c r="AH44" s="20"/>
      <c r="AI44" s="20"/>
      <c r="AJ44" s="20"/>
      <c r="AK44" s="172"/>
      <c r="AL44" s="98">
        <v>15</v>
      </c>
      <c r="AM44" s="98">
        <f t="shared" si="7"/>
        <v>0</v>
      </c>
    </row>
    <row r="45" spans="1:39" ht="19.5" customHeight="1">
      <c r="A45" s="26" t="s">
        <v>502</v>
      </c>
      <c r="B45" s="19" t="s">
        <v>327</v>
      </c>
      <c r="C45" s="19"/>
      <c r="D45" s="113">
        <f t="shared" ref="D45" si="9">H45</f>
        <v>0</v>
      </c>
      <c r="E45" s="112">
        <v>377.5</v>
      </c>
      <c r="F45" s="8">
        <f t="shared" si="8"/>
        <v>0</v>
      </c>
      <c r="H45" s="17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170"/>
      <c r="AA45" s="20"/>
      <c r="AB45" s="20"/>
      <c r="AC45" s="20"/>
      <c r="AD45" s="20"/>
      <c r="AE45" s="20"/>
      <c r="AF45" s="172"/>
      <c r="AG45" s="20"/>
      <c r="AH45" s="20"/>
      <c r="AI45" s="20"/>
      <c r="AJ45" s="20"/>
      <c r="AK45" s="172"/>
      <c r="AL45" s="98">
        <v>9.3000000000000007</v>
      </c>
      <c r="AM45" s="98">
        <f t="shared" si="7"/>
        <v>0</v>
      </c>
    </row>
    <row r="46" spans="1:39" ht="19.5" customHeight="1">
      <c r="A46" s="9"/>
      <c r="B46" s="9"/>
      <c r="C46" s="1"/>
      <c r="D46" s="1"/>
      <c r="E46" s="80"/>
      <c r="F46" s="129">
        <f>SUM(F40:F45)</f>
        <v>0</v>
      </c>
      <c r="H46" s="31">
        <f>SUM(H40:H45)</f>
        <v>0</v>
      </c>
      <c r="J46" s="20"/>
      <c r="K46" s="20"/>
      <c r="L46" s="171">
        <f>SUM(L40:L45)</f>
        <v>0</v>
      </c>
      <c r="M46" s="171">
        <f>SUM(M40:M45)</f>
        <v>0</v>
      </c>
      <c r="N46" s="171">
        <f>SUM(N40:N45)</f>
        <v>0</v>
      </c>
      <c r="O46" s="171">
        <f>SUM(O40:O45)</f>
        <v>0</v>
      </c>
      <c r="P46" s="171">
        <f>SUM(P40:P45)</f>
        <v>0</v>
      </c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172"/>
      <c r="AG46" s="171">
        <f>SUM(AG40:AG45)</f>
        <v>0</v>
      </c>
      <c r="AH46" s="171">
        <f>SUM(AH40:AJ45)</f>
        <v>0</v>
      </c>
      <c r="AI46" s="20"/>
      <c r="AJ46" s="20"/>
      <c r="AK46" s="172"/>
      <c r="AL46" s="20"/>
      <c r="AM46" s="99">
        <f>SUM(AM40:AM45)</f>
        <v>0</v>
      </c>
    </row>
  </sheetData>
  <mergeCells count="10">
    <mergeCell ref="U1:X1"/>
    <mergeCell ref="B43:C43"/>
    <mergeCell ref="B44:C44"/>
    <mergeCell ref="B41:C41"/>
    <mergeCell ref="B42:C42"/>
    <mergeCell ref="AL10:AM10"/>
    <mergeCell ref="A5:A6"/>
    <mergeCell ref="H6:L6"/>
    <mergeCell ref="J10:T10"/>
    <mergeCell ref="AG10:AH10"/>
  </mergeCells>
  <phoneticPr fontId="26" type="noConversion"/>
  <hyperlinks>
    <hyperlink ref="A36" r:id="rId1" xr:uid="{36B4F773-DF29-4FF7-8B38-03178BEA97B6}"/>
    <hyperlink ref="A35" r:id="rId2" xr:uid="{F67854AA-2234-4123-9301-263F9F32413B}"/>
    <hyperlink ref="A16" r:id="rId3" xr:uid="{1CC5CB3B-57AD-4861-AD79-9E00C8A4C4B3}"/>
    <hyperlink ref="A12" r:id="rId4" xr:uid="{7C7A966F-772A-4FD2-BE60-F68956D41BF4}"/>
    <hyperlink ref="A13" r:id="rId5" xr:uid="{87828772-9AF8-4C3C-BBC3-A0C640D4DCC6}"/>
    <hyperlink ref="A14" r:id="rId6" xr:uid="{69AC0ACB-BC94-4674-9592-455FF4233B41}"/>
    <hyperlink ref="A15" r:id="rId7" xr:uid="{0C930B97-0478-47C3-A49F-A861719BA7A9}"/>
    <hyperlink ref="A17" r:id="rId8" xr:uid="{1FA8FCB0-F45C-430E-8427-34E80457A72C}"/>
    <hyperlink ref="A18" r:id="rId9" xr:uid="{708771A4-5335-45E0-BA52-744AA87AF183}"/>
    <hyperlink ref="A19" r:id="rId10" xr:uid="{870BE4C9-6A94-4860-AC8C-825072832236}"/>
    <hyperlink ref="A20" r:id="rId11" xr:uid="{C9F881C4-1A90-49CF-B806-4F8D57122EAE}"/>
    <hyperlink ref="A21" r:id="rId12" xr:uid="{ED0A2C12-A55E-4F84-B574-A99000EE8211}"/>
    <hyperlink ref="A22" r:id="rId13" xr:uid="{6E5E5FA3-C98A-4E46-AD62-AA60E0C16EB2}"/>
    <hyperlink ref="A23" r:id="rId14" xr:uid="{1B266EEB-0233-4AB1-B81E-D6D21A21BD1F}"/>
    <hyperlink ref="A24" r:id="rId15" display="Flat Rungs XS " xr:uid="{B0621220-0A67-489C-BA52-AEFD34E490C9}"/>
    <hyperlink ref="A25" r:id="rId16" display="Flat Rungs S " xr:uid="{D16F60D0-D819-4214-924C-D0712614114A}"/>
    <hyperlink ref="A26" r:id="rId17" display="Flat Rungs M " xr:uid="{7025EA00-B2C5-4CDA-847C-3B625CAEDA89}"/>
    <hyperlink ref="A27" r:id="rId18" display="Flat Rungs L " xr:uid="{CF8D9A45-C922-4D03-8D01-DC85A42740DB}"/>
    <hyperlink ref="A28" r:id="rId19" display="Flat Rungs XL " xr:uid="{7358BD23-5A06-4285-9100-A7D002DA5E52}"/>
    <hyperlink ref="A29" r:id="rId20" xr:uid="{A0620B67-F947-4D29-AAC2-BB695A05AA23}"/>
    <hyperlink ref="A30" r:id="rId21" xr:uid="{6A1A2B31-6BB3-41BE-B26E-EFFAE747EE77}"/>
    <hyperlink ref="A31" r:id="rId22" xr:uid="{D02A9991-1E3A-4DE1-8010-13BE181E9EA0}"/>
    <hyperlink ref="A32" r:id="rId23" xr:uid="{21F6D9C2-01DA-4EC0-A1C0-55019AE4F028}"/>
    <hyperlink ref="A33" r:id="rId24" xr:uid="{E29D28DF-49C8-4C19-9AD1-65A46052A61C}"/>
    <hyperlink ref="A34" r:id="rId25" xr:uid="{66F32730-DBF6-4DC2-ACA8-62E43F8FCA1F}"/>
    <hyperlink ref="A40" r:id="rId26" xr:uid="{5845EC5B-5CBA-4341-96A4-08CA8DDB26ED}"/>
    <hyperlink ref="A43" r:id="rId27" xr:uid="{72612529-628F-4D5F-8DE2-6E35D1598C64}"/>
    <hyperlink ref="A44" r:id="rId28" xr:uid="{75E9BA79-564E-4CDD-BD4F-48864BC2ECEF}"/>
    <hyperlink ref="A41" r:id="rId29" xr:uid="{5F127095-A0D8-490C-B249-017AAA02988C}"/>
    <hyperlink ref="A42" r:id="rId30" xr:uid="{ACF07AC4-5370-4B30-A4B0-DC1AEF98DCA7}"/>
  </hyperlinks>
  <pageMargins left="0.7" right="0.7" top="0.75" bottom="0.75" header="0.3" footer="0.3"/>
  <pageSetup paperSize="9" scale="50" orientation="portrait" horizontalDpi="300" verticalDpi="300" r:id="rId31"/>
  <drawing r:id="rId3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</vt:i4>
      </vt:variant>
    </vt:vector>
  </HeadingPairs>
  <TitlesOfParts>
    <vt:vector size="14" baseType="lpstr">
      <vt:lpstr>RECAP</vt:lpstr>
      <vt:lpstr>Equipment</vt:lpstr>
      <vt:lpstr>PE-PU - Volx</vt:lpstr>
      <vt:lpstr>PE - CompositeX</vt:lpstr>
      <vt:lpstr>PU - CompositeX</vt:lpstr>
      <vt:lpstr>Packs CompositeX</vt:lpstr>
      <vt:lpstr>TP Thermoplastic - Ghold</vt:lpstr>
      <vt:lpstr>PU - Peak Performance USA</vt:lpstr>
      <vt:lpstr>GRP-PU - 360 Europe</vt:lpstr>
      <vt:lpstr>GRP - 360 Mexico</vt:lpstr>
      <vt:lpstr>GRP-PU - KastLine</vt:lpstr>
      <vt:lpstr>Wooden Volumes - Manusad</vt:lpstr>
      <vt:lpstr>Training &amp; Homewall</vt:lpstr>
      <vt:lpstr>'Training &amp; Homewall'!Zone_d_impression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Thomas Ferrandi</cp:lastModifiedBy>
  <cp:lastPrinted>2020-11-17T10:48:38Z</cp:lastPrinted>
  <dcterms:created xsi:type="dcterms:W3CDTF">2012-09-12T11:09:45Z</dcterms:created>
  <dcterms:modified xsi:type="dcterms:W3CDTF">2026-09-16T08:20:42Z</dcterms:modified>
</cp:coreProperties>
</file>